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mkmut\Downloads\Milestone 1\"/>
    </mc:Choice>
  </mc:AlternateContent>
  <xr:revisionPtr revIDLastSave="0" documentId="13_ncr:1_{4A11F801-8477-4731-9C1B-FB91DCEF807B}" xr6:coauthVersionLast="47" xr6:coauthVersionMax="47" xr10:uidLastSave="{00000000-0000-0000-0000-000000000000}"/>
  <bookViews>
    <workbookView xWindow="-120" yWindow="-120" windowWidth="26640" windowHeight="14370" firstSheet="7" activeTab="16" xr2:uid="{00000000-000D-0000-FFFF-FFFF00000000}"/>
  </bookViews>
  <sheets>
    <sheet name="dataset" sheetId="1" r:id="rId1"/>
    <sheet name="Cleaned_Salary_data" sheetId="7" r:id="rId2"/>
    <sheet name="Exchange Rate" sheetId="6" r:id="rId3"/>
    <sheet name="Outliers" sheetId="5" r:id="rId4"/>
    <sheet name="PIVOT TABLE" sheetId="20" r:id="rId5"/>
    <sheet name="QUERY 1" sheetId="9" r:id="rId6"/>
    <sheet name="QUERY 2" sheetId="10" r:id="rId7"/>
    <sheet name="QUERY 3" sheetId="11" r:id="rId8"/>
    <sheet name="QUERY 4" sheetId="12" r:id="rId9"/>
    <sheet name="QUERY 5" sheetId="13" r:id="rId10"/>
    <sheet name="QUERY 6" sheetId="14" r:id="rId11"/>
    <sheet name="QUERY 7" sheetId="15" r:id="rId12"/>
    <sheet name="QUERY 8" sheetId="16" r:id="rId13"/>
    <sheet name="QUERY 9" sheetId="17" r:id="rId14"/>
    <sheet name="QUERY 10" sheetId="18" r:id="rId15"/>
    <sheet name="power pivot" sheetId="21" r:id="rId16"/>
    <sheet name="DashBoard" sheetId="22" r:id="rId17"/>
    <sheet name="Sheet1" sheetId="23" r:id="rId18"/>
  </sheets>
  <definedNames>
    <definedName name="_xlcn.WorksheetConnection_Salary_Survey_data_Milestone.xlsxD_City1" hidden="1">D_City[]</definedName>
    <definedName name="_xlcn.WorksheetConnection_Salary_Survey_data_Milestone.xlsxD_Country1" hidden="1">D_Country[]</definedName>
    <definedName name="_xlcn.WorksheetConnection_Salary_Survey_data_Milestone.xlsxD_Education1" hidden="1">D_Education[]</definedName>
    <definedName name="_xlcn.WorksheetConnection_Salary_Survey_data_Milestone.xlsxD_Gender1" hidden="1">D_Gender[]</definedName>
    <definedName name="_xlcn.WorksheetConnection_Salary_Survey_data_Milestone.xlsxD_Industry1" hidden="1">D_Industry[]</definedName>
    <definedName name="_xlcn.WorksheetConnection_Salary_Survey_data_Milestone.xlsxD_Job_Title1" hidden="1">D_Job_Title[]</definedName>
    <definedName name="_xlcn.WorksheetConnection_Salary_Survey_data_Milestone.xlsxquery_101" hidden="1">query_10[]</definedName>
    <definedName name="_xlcn.WorksheetConnection_Salary_Survey_data_Milestone.xlsxquery_11" hidden="1">query_1[]</definedName>
    <definedName name="_xlcn.WorksheetConnection_Salary_Survey_data_Milestone.xlsxquery_21" hidden="1">query_2[]</definedName>
    <definedName name="_xlcn.WorksheetConnection_Salary_Survey_data_Milestone.xlsxquery_31" hidden="1">query_3[]</definedName>
    <definedName name="_xlcn.WorksheetConnection_Salary_Survey_data_Milestone.xlsxquery_41" hidden="1">query_4[]</definedName>
    <definedName name="_xlcn.WorksheetConnection_Salary_Survey_data_Milestone.xlsxquery_51" hidden="1">query_5[]</definedName>
    <definedName name="_xlcn.WorksheetConnection_Salary_Survey_data_Milestone.xlsxquery_61" hidden="1">query_6[]</definedName>
    <definedName name="_xlcn.WorksheetConnection_Salary_Survey_data_Milestone.xlsxquery_71" hidden="1">query_7[]</definedName>
    <definedName name="_xlcn.WorksheetConnection_Salary_Survey_data_Milestone.xlsxquery_81" hidden="1">query_8[]</definedName>
    <definedName name="_xlcn.WorksheetConnection_Salary_Survey_data_Milestone.xlsxquery_91" hidden="1">query_9[]</definedName>
    <definedName name="_xlcn.WorksheetConnection_Salary_Survey_data_Milestone.xlsxTable51" hidden="1">Table5[]</definedName>
    <definedName name="ExternalData_1" localSheetId="2" hidden="1">'Exchange Rate'!$A$1:$C$52</definedName>
    <definedName name="Slicer_AGE_RANGE">#N/A</definedName>
    <definedName name="Slicer_AVG_SALARY">#N/A</definedName>
    <definedName name="Slicer_AVG_SALARY1">#N/A</definedName>
    <definedName name="Slicer_AVG_SALARY2">#N/A</definedName>
    <definedName name="Slicer_AVG_SALRAY">#N/A</definedName>
    <definedName name="Slicer_CITY">#N/A</definedName>
    <definedName name="Slicer_CITY1">#N/A</definedName>
    <definedName name="Slicer_COUNTRY">#N/A</definedName>
    <definedName name="Slicer_COUNTRY1">#N/A</definedName>
    <definedName name="Slicer_EMPLOYEES">#N/A</definedName>
    <definedName name="Slicer_GENDER">#N/A</definedName>
    <definedName name="Slicer_GENDER1">#N/A</definedName>
    <definedName name="Slicer_GENDER2">#N/A</definedName>
    <definedName name="Slicer_GENDER3">#N/A</definedName>
    <definedName name="Slicer_GENDER4">#N/A</definedName>
    <definedName name="Slicer_Highest_Level_of_Education_Completed">#N/A</definedName>
    <definedName name="Slicer_Highest_Level_of_Education_Completed1">#N/A</definedName>
    <definedName name="Slicer_Highest_Level_of_Education_Completed2">#N/A</definedName>
    <definedName name="Slicer_HIGHEST_SALARY">#N/A</definedName>
    <definedName name="Slicer_INDUSTRY">#N/A</definedName>
    <definedName name="Slicer_INDUSTRY1">#N/A</definedName>
    <definedName name="Slicer_INDUSTRY2">#N/A</definedName>
    <definedName name="Slicer_INDUSTRY3">#N/A</definedName>
    <definedName name="Slicer_INDUSTRY4">#N/A</definedName>
    <definedName name="Slicer_JOB_TITLE">#N/A</definedName>
    <definedName name="Slicer_JOB_TITLE1">#N/A</definedName>
    <definedName name="Slicer_JOB_TITLE2">#N/A</definedName>
    <definedName name="Slicer_JOB_TITLE3">#N/A</definedName>
    <definedName name="Slicer_MAX_SALARY">#N/A</definedName>
    <definedName name="Slicer_MEDIAN">#N/A</definedName>
    <definedName name="Slicer_MIN_SALARY">#N/A</definedName>
    <definedName name="Slicer_NUMBER_EMPLOYEES">#N/A</definedName>
    <definedName name="Slicer_TOTAL_COMPENSATION">#N/A</definedName>
    <definedName name="Slicer_TOTAL_SALARY">#N/A</definedName>
    <definedName name="Slicer_Years_of_Professional_Experience_in_Field">#N/A</definedName>
    <definedName name="Slicer_Years_of_Professional_Experience_in_Field1">#N/A</definedName>
  </definedNames>
  <calcPr calcId="191029"/>
  <pivotCaches>
    <pivotCache cacheId="0" r:id="rId19"/>
    <pivotCache cacheId="1" r:id="rId20"/>
    <pivotCache cacheId="2" r:id="rId21"/>
    <pivotCache cacheId="3" r:id="rId22"/>
    <pivotCache cacheId="4" r:id="rId23"/>
    <pivotCache cacheId="5" r:id="rId24"/>
    <pivotCache cacheId="6" r:id="rId25"/>
    <pivotCache cacheId="7" r:id="rId26"/>
    <pivotCache cacheId="8" r:id="rId27"/>
    <pivotCache cacheId="9" r:id="rId28"/>
    <pivotCache cacheId="263" r:id="rId29"/>
    <pivotCache cacheId="266" r:id="rId30"/>
    <pivotCache cacheId="269" r:id="rId31"/>
    <pivotCache cacheId="272" r:id="rId32"/>
    <pivotCache cacheId="275" r:id="rId33"/>
    <pivotCache cacheId="278" r:id="rId34"/>
    <pivotCache cacheId="281" r:id="rId35"/>
    <pivotCache cacheId="284" r:id="rId36"/>
    <pivotCache cacheId="287" r:id="rId37"/>
    <pivotCache cacheId="290" r:id="rId38"/>
  </pivotCaches>
  <extLst>
    <ext xmlns:x14="http://schemas.microsoft.com/office/spreadsheetml/2009/9/main" uri="{876F7934-8845-4945-9796-88D515C7AA90}">
      <x14:pivotCaches>
        <pivotCache cacheId="20"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Table5" connection="WorksheetConnection_Salary_Survey_data_Milestone.xlsx!Table5"/>
          <x15:modelTable id="query_9" name="query_9" connection="WorksheetConnection_Salary_Survey_data_Milestone.xlsx!query_9"/>
          <x15:modelTable id="query_8" name="query_8" connection="WorksheetConnection_Salary_Survey_data_Milestone.xlsx!query_8"/>
          <x15:modelTable id="query_7" name="query_7" connection="WorksheetConnection_Salary_Survey_data_Milestone.xlsx!query_7"/>
          <x15:modelTable id="query_6" name="query_6" connection="WorksheetConnection_Salary_Survey_data_Milestone.xlsx!query_6"/>
          <x15:modelTable id="query_5" name="query_5" connection="WorksheetConnection_Salary_Survey_data_Milestone.xlsx!query_5"/>
          <x15:modelTable id="query_4" name="query_4" connection="WorksheetConnection_Salary_Survey_data_Milestone.xlsx!query_4"/>
          <x15:modelTable id="query_3" name="query_3" connection="WorksheetConnection_Salary_Survey_data_Milestone.xlsx!query_3"/>
          <x15:modelTable id="query_2" name="query_2" connection="WorksheetConnection_Salary_Survey_data_Milestone.xlsx!query_2"/>
          <x15:modelTable id="query_10" name="query_10" connection="WorksheetConnection_Salary_Survey_data_Milestone.xlsx!query_10"/>
          <x15:modelTable id="query_1" name="query_1" connection="WorksheetConnection_Salary_Survey_data_Milestone.xlsx!query_1"/>
          <x15:modelTable id="D_Job_Title" name="D_Job_Title" connection="WorksheetConnection_Salary_Survey_data_Milestone.xlsx!D_Job_Title"/>
          <x15:modelTable id="D_Industry" name="D_Industry" connection="WorksheetConnection_Salary_Survey_data_Milestone.xlsx!D_Industry"/>
          <x15:modelTable id="D_Gender" name="D_Gender" connection="WorksheetConnection_Salary_Survey_data_Milestone.xlsx!D_Gender"/>
          <x15:modelTable id="D_Education" name="D_Education" connection="WorksheetConnection_Salary_Survey_data_Milestone.xlsx!D_Education"/>
          <x15:modelTable id="D_Country" name="D_Country" connection="WorksheetConnection_Salary_Survey_data_Milestone.xlsx!D_Country"/>
          <x15:modelTable id="D_City" name="D_City" connection="WorksheetConnection_Salary_Survey_data_Milestone.xlsx!D_City"/>
        </x15:modelTables>
        <x15:modelRelationships>
          <x15:modelRelationship fromTable="query_1" fromColumn="INDUSTRY" toTable="D_Industry" toColumn="INDUSTRY"/>
          <x15:modelRelationship fromTable="query_1" fromColumn="GENDER" toTable="D_Gender" toColumn="GENDER"/>
          <x15:modelRelationship fromTable="query_2" fromColumn="JOB_TITLE" toTable="D_Job_Title" toColumn="JOB_TITLE"/>
          <x15:modelRelationship fromTable="query_3" fromColumn="Highest_Level_of_Education_Completed" toTable="D_Education" toColumn="Highest_Level_of_Education_Completed"/>
          <x15:modelRelationship fromTable="query_4" fromColumn="INDUSTRY" toTable="D_Industry" toColumn="INDUSTRY"/>
          <x15:modelRelationship fromTable="query_5" fromColumn="GENDER" toTable="D_Gender" toColumn="GENDER"/>
          <x15:modelRelationship fromTable="query_6" fromColumn="JOB_TITLE" toTable="D_Job_Title" toColumn="JOB_TITLE"/>
          <x15:modelRelationship fromTable="query_6" fromColumn="COUNTRY" toTable="D_Country" toColumn="COUNTRY"/>
          <x15:modelRelationship fromTable="query_7" fromColumn="CITY" toTable="D_City" toColumn="CITY"/>
          <x15:modelRelationship fromTable="query_7" fromColumn="INDUSTRY" toTable="D_Industry" toColumn="INDUSTRY"/>
          <x15:modelRelationship fromTable="query_8" fromColumn="GENDER" toTable="D_Gender" toColumn="GENDER"/>
          <x15:modelRelationship fromTable="query_9" fromColumn="JOB_TITLE" toTable="D_Job_Title" toColumn="JOB_TITLE"/>
          <x15:modelRelationship fromTable="query_10" fromColumn="INDUSTRY" toTable="D_Industry" toColumn="INDUSTRY"/>
          <x15:modelRelationship fromTable="query_10" fromColumn="GENDER" toTable="D_Gender" toColumn="GENDER"/>
          <x15:modelRelationship fromTable="query_10" fromColumn="Highest_Level_of_Education_Completed" toTable="D_Education" toColumn="Highest_Level_of_Education_Completed"/>
          <x15:modelRelationship fromTable="Table5" fromColumn="City" toTable="D_City" toColumn="CITY"/>
          <x15:modelRelationship fromTable="Table5" fromColumn="Industry" toTable="D_Industry" toColumn="INDUSTRY"/>
          <x15:modelRelationship fromTable="Table5" fromColumn="Job Title" toTable="D_Job_Title" toColumn="JOB_TITLE"/>
          <x15:modelRelationship fromTable="Table5" fromColumn="Gender" toTable="D_Gender" toColumn="GENDER"/>
          <x15:modelRelationship fromTable="Table5" fromColumn="Country" toTable="D_Country" toColumn="COUNTRY"/>
          <x15:modelRelationship fromTable="Table5" fromColumn="Highest Level of Education Completed" toTable="D_Education" toColumn="Highest_Level_of_Education_Complete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c r="F2" i="5"/>
  <c r="G6" i="5" a="1"/>
  <c r="G6" i="5" s="1"/>
  <c r="H6" i="5" s="1"/>
  <c r="I6" i="5" s="1"/>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H32" i="5" s="1"/>
  <c r="I32" i="5" s="1"/>
  <c r="F33" i="5"/>
  <c r="H33" i="5" s="1"/>
  <c r="I33" i="5" s="1"/>
  <c r="F34" i="5"/>
  <c r="F35" i="5"/>
  <c r="F36" i="5"/>
  <c r="F37" i="5"/>
  <c r="F38" i="5"/>
  <c r="F39" i="5"/>
  <c r="F40" i="5"/>
  <c r="H40" i="5" s="1"/>
  <c r="I40" i="5" s="1"/>
  <c r="F41" i="5"/>
  <c r="H41" i="5" s="1"/>
  <c r="I41" i="5" s="1"/>
  <c r="F42" i="5"/>
  <c r="F43" i="5"/>
  <c r="F44" i="5"/>
  <c r="F45" i="5"/>
  <c r="F46" i="5"/>
  <c r="F47" i="5"/>
  <c r="F48" i="5"/>
  <c r="F49" i="5"/>
  <c r="H49" i="5" s="1"/>
  <c r="I49" i="5" s="1"/>
  <c r="F50" i="5"/>
  <c r="F51" i="5"/>
  <c r="F52" i="5"/>
  <c r="F53" i="5"/>
  <c r="F54" i="5"/>
  <c r="F55" i="5"/>
  <c r="F56" i="5"/>
  <c r="H56" i="5" s="1"/>
  <c r="I56" i="5" s="1"/>
  <c r="F57" i="5"/>
  <c r="H57" i="5" s="1"/>
  <c r="I57" i="5" s="1"/>
  <c r="F58" i="5"/>
  <c r="F59" i="5"/>
  <c r="F60" i="5"/>
  <c r="F61" i="5"/>
  <c r="F62" i="5"/>
  <c r="F63" i="5"/>
  <c r="F64" i="5"/>
  <c r="H64" i="5" s="1"/>
  <c r="I64" i="5" s="1"/>
  <c r="F65" i="5"/>
  <c r="H65" i="5" s="1"/>
  <c r="I65" i="5" s="1"/>
  <c r="F66" i="5"/>
  <c r="F67" i="5"/>
  <c r="F68" i="5"/>
  <c r="F69" i="5"/>
  <c r="F70" i="5"/>
  <c r="F71" i="5"/>
  <c r="F72" i="5"/>
  <c r="H72" i="5" s="1"/>
  <c r="I72" i="5" s="1"/>
  <c r="F73" i="5"/>
  <c r="F74" i="5"/>
  <c r="F75" i="5"/>
  <c r="F76" i="5"/>
  <c r="F77" i="5"/>
  <c r="F78" i="5"/>
  <c r="F79" i="5"/>
  <c r="F80" i="5"/>
  <c r="F81" i="5"/>
  <c r="H81" i="5" s="1"/>
  <c r="I81" i="5" s="1"/>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H192" i="5" s="1"/>
  <c r="I192" i="5" s="1"/>
  <c r="F193" i="5"/>
  <c r="H193" i="5" s="1"/>
  <c r="I193" i="5" s="1"/>
  <c r="F194" i="5"/>
  <c r="F195" i="5"/>
  <c r="F196" i="5"/>
  <c r="F197" i="5"/>
  <c r="F198" i="5"/>
  <c r="F199" i="5"/>
  <c r="F200" i="5"/>
  <c r="H200" i="5" s="1"/>
  <c r="I200" i="5" s="1"/>
  <c r="F201" i="5"/>
  <c r="H201" i="5" s="1"/>
  <c r="I201" i="5" s="1"/>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H232" i="5" s="1"/>
  <c r="I232" i="5" s="1"/>
  <c r="F233" i="5"/>
  <c r="H233" i="5" s="1"/>
  <c r="I233" i="5" s="1"/>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H272" i="5" s="1"/>
  <c r="I272" i="5" s="1"/>
  <c r="F273" i="5"/>
  <c r="H273" i="5" s="1"/>
  <c r="I273" i="5" s="1"/>
  <c r="F274" i="5"/>
  <c r="F275" i="5"/>
  <c r="F276" i="5"/>
  <c r="F277" i="5"/>
  <c r="F278" i="5"/>
  <c r="F279" i="5"/>
  <c r="F280" i="5"/>
  <c r="F281" i="5"/>
  <c r="H281" i="5" s="1"/>
  <c r="I281" i="5" s="1"/>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H344" i="5" s="1"/>
  <c r="I344" i="5" s="1"/>
  <c r="F345" i="5"/>
  <c r="H345" i="5" s="1"/>
  <c r="I345" i="5" s="1"/>
  <c r="F346" i="5"/>
  <c r="F347" i="5"/>
  <c r="F348" i="5"/>
  <c r="F349" i="5"/>
  <c r="F350" i="5"/>
  <c r="F351" i="5"/>
  <c r="F352" i="5"/>
  <c r="F353" i="5"/>
  <c r="H353" i="5" s="1"/>
  <c r="I353" i="5" s="1"/>
  <c r="F354" i="5"/>
  <c r="F355" i="5"/>
  <c r="F356" i="5"/>
  <c r="F357" i="5"/>
  <c r="F358" i="5"/>
  <c r="F359" i="5"/>
  <c r="F360" i="5"/>
  <c r="F361" i="5"/>
  <c r="F362" i="5"/>
  <c r="F363" i="5"/>
  <c r="F364" i="5"/>
  <c r="F365" i="5"/>
  <c r="F366" i="5"/>
  <c r="F367" i="5"/>
  <c r="F368" i="5"/>
  <c r="F369" i="5"/>
  <c r="F370" i="5"/>
  <c r="F371" i="5"/>
  <c r="F372" i="5"/>
  <c r="F373" i="5"/>
  <c r="F374" i="5"/>
  <c r="F375" i="5"/>
  <c r="F376" i="5"/>
  <c r="H376" i="5" s="1"/>
  <c r="I376" i="5" s="1"/>
  <c r="F377" i="5"/>
  <c r="H377" i="5" s="1"/>
  <c r="I377" i="5" s="1"/>
  <c r="F378" i="5"/>
  <c r="F379" i="5"/>
  <c r="F380" i="5"/>
  <c r="F381" i="5"/>
  <c r="F382" i="5"/>
  <c r="F383" i="5"/>
  <c r="F384" i="5"/>
  <c r="F385" i="5"/>
  <c r="H385" i="5" s="1"/>
  <c r="I385" i="5" s="1"/>
  <c r="F386" i="5"/>
  <c r="F387" i="5"/>
  <c r="F388" i="5"/>
  <c r="F389" i="5"/>
  <c r="F390" i="5"/>
  <c r="F391" i="5"/>
  <c r="F392" i="5"/>
  <c r="F393" i="5"/>
  <c r="F394" i="5"/>
  <c r="F395" i="5"/>
  <c r="F396" i="5"/>
  <c r="F397" i="5"/>
  <c r="F398" i="5"/>
  <c r="F399" i="5"/>
  <c r="F400" i="5"/>
  <c r="F401" i="5"/>
  <c r="F402" i="5"/>
  <c r="F403" i="5"/>
  <c r="F404" i="5"/>
  <c r="F405" i="5"/>
  <c r="F406" i="5"/>
  <c r="F407" i="5"/>
  <c r="F408" i="5"/>
  <c r="H408" i="5" s="1"/>
  <c r="I408" i="5" s="1"/>
  <c r="F409" i="5"/>
  <c r="H409" i="5" s="1"/>
  <c r="I409" i="5" s="1"/>
  <c r="F410" i="5"/>
  <c r="F411" i="5"/>
  <c r="F412" i="5"/>
  <c r="F413" i="5"/>
  <c r="F414" i="5"/>
  <c r="F415" i="5"/>
  <c r="F416" i="5"/>
  <c r="F417" i="5"/>
  <c r="H417" i="5" s="1"/>
  <c r="I417" i="5" s="1"/>
  <c r="F418" i="5"/>
  <c r="F419" i="5"/>
  <c r="F420" i="5"/>
  <c r="F421" i="5"/>
  <c r="F422" i="5"/>
  <c r="F423" i="5"/>
  <c r="F424" i="5"/>
  <c r="F425" i="5"/>
  <c r="F426" i="5"/>
  <c r="F427" i="5"/>
  <c r="F428" i="5"/>
  <c r="F429" i="5"/>
  <c r="F430" i="5"/>
  <c r="F431" i="5"/>
  <c r="F432" i="5"/>
  <c r="F433" i="5"/>
  <c r="F434" i="5"/>
  <c r="F435" i="5"/>
  <c r="H435" i="5" s="1"/>
  <c r="I435" i="5" s="1"/>
  <c r="F436" i="5"/>
  <c r="F437" i="5"/>
  <c r="F438" i="5"/>
  <c r="F439" i="5"/>
  <c r="F440" i="5"/>
  <c r="F441" i="5"/>
  <c r="F442" i="5"/>
  <c r="F443" i="5"/>
  <c r="F444" i="5"/>
  <c r="F445" i="5"/>
  <c r="F446" i="5"/>
  <c r="F447" i="5"/>
  <c r="F448" i="5"/>
  <c r="H448" i="5" s="1"/>
  <c r="I448" i="5" s="1"/>
  <c r="F449" i="5"/>
  <c r="H449" i="5" s="1"/>
  <c r="I449" i="5" s="1"/>
  <c r="F450" i="5"/>
  <c r="F451" i="5"/>
  <c r="F452" i="5"/>
  <c r="F453" i="5"/>
  <c r="F454" i="5"/>
  <c r="F455" i="5"/>
  <c r="F456" i="5"/>
  <c r="F457" i="5"/>
  <c r="F458" i="5"/>
  <c r="F459" i="5"/>
  <c r="F460" i="5"/>
  <c r="F461" i="5"/>
  <c r="F462" i="5"/>
  <c r="F463" i="5"/>
  <c r="F464" i="5"/>
  <c r="H464" i="5" s="1"/>
  <c r="I464" i="5" s="1"/>
  <c r="F465" i="5"/>
  <c r="H465" i="5" s="1"/>
  <c r="I465" i="5" s="1"/>
  <c r="F466" i="5"/>
  <c r="H466" i="5" s="1"/>
  <c r="I466" i="5" s="1"/>
  <c r="F467" i="5"/>
  <c r="F468" i="5"/>
  <c r="F469" i="5"/>
  <c r="F470" i="5"/>
  <c r="F471" i="5"/>
  <c r="F472" i="5"/>
  <c r="F473" i="5"/>
  <c r="H473" i="5" s="1"/>
  <c r="I473" i="5" s="1"/>
  <c r="F474" i="5"/>
  <c r="H474" i="5" s="1"/>
  <c r="I474" i="5" s="1"/>
  <c r="F475" i="5"/>
  <c r="H475" i="5" s="1"/>
  <c r="I475" i="5" s="1"/>
  <c r="F476" i="5"/>
  <c r="F477" i="5"/>
  <c r="F478" i="5"/>
  <c r="F479" i="5"/>
  <c r="F480" i="5"/>
  <c r="F481" i="5"/>
  <c r="F482" i="5"/>
  <c r="F483" i="5"/>
  <c r="F484" i="5"/>
  <c r="F485" i="5"/>
  <c r="F486" i="5"/>
  <c r="F487" i="5"/>
  <c r="F488" i="5"/>
  <c r="H488" i="5" s="1"/>
  <c r="I488" i="5" s="1"/>
  <c r="F489" i="5"/>
  <c r="F490" i="5"/>
  <c r="F491" i="5"/>
  <c r="F492" i="5"/>
  <c r="F493" i="5"/>
  <c r="F494" i="5"/>
  <c r="F495" i="5"/>
  <c r="F496" i="5"/>
  <c r="F497" i="5"/>
  <c r="F498" i="5"/>
  <c r="F499" i="5"/>
  <c r="H499" i="5" s="1"/>
  <c r="I499" i="5" s="1"/>
  <c r="F500" i="5"/>
  <c r="F501" i="5"/>
  <c r="F502" i="5"/>
  <c r="F503" i="5"/>
  <c r="F504" i="5"/>
  <c r="F505" i="5"/>
  <c r="F506" i="5"/>
  <c r="F507" i="5"/>
  <c r="F508" i="5"/>
  <c r="F509" i="5"/>
  <c r="F510" i="5"/>
  <c r="F511" i="5"/>
  <c r="F512" i="5"/>
  <c r="F513" i="5"/>
  <c r="F514" i="5"/>
  <c r="F515" i="5"/>
  <c r="F516" i="5"/>
  <c r="H516" i="5" s="1"/>
  <c r="I516" i="5" s="1"/>
  <c r="F517" i="5"/>
  <c r="F518" i="5"/>
  <c r="F519" i="5"/>
  <c r="F520" i="5"/>
  <c r="F521" i="5"/>
  <c r="H521" i="5" s="1"/>
  <c r="I521" i="5" s="1"/>
  <c r="F522" i="5"/>
  <c r="F523" i="5"/>
  <c r="H523" i="5" s="1"/>
  <c r="I523" i="5" s="1"/>
  <c r="F524" i="5"/>
  <c r="F525" i="5"/>
  <c r="F526" i="5"/>
  <c r="F527" i="5"/>
  <c r="F528" i="5"/>
  <c r="F529" i="5"/>
  <c r="F530" i="5"/>
  <c r="F531" i="5"/>
  <c r="F532" i="5"/>
  <c r="F533" i="5"/>
  <c r="F534" i="5"/>
  <c r="F535" i="5"/>
  <c r="F536" i="5"/>
  <c r="H536" i="5" s="1"/>
  <c r="I536" i="5" s="1"/>
  <c r="F537" i="5"/>
  <c r="H537" i="5" s="1"/>
  <c r="I537" i="5" s="1"/>
  <c r="F538" i="5"/>
  <c r="F539" i="5"/>
  <c r="F540" i="5"/>
  <c r="F541" i="5"/>
  <c r="F542" i="5"/>
  <c r="F543" i="5"/>
  <c r="F544" i="5"/>
  <c r="F545" i="5"/>
  <c r="F546" i="5"/>
  <c r="H546" i="5" s="1"/>
  <c r="I546" i="5" s="1"/>
  <c r="F547" i="5"/>
  <c r="F548" i="5"/>
  <c r="H548" i="5" s="1"/>
  <c r="I548" i="5" s="1"/>
  <c r="F549" i="5"/>
  <c r="H549" i="5" s="1"/>
  <c r="I549" i="5" s="1"/>
  <c r="F550" i="5"/>
  <c r="F551" i="5"/>
  <c r="F552" i="5"/>
  <c r="F553" i="5"/>
  <c r="F554" i="5"/>
  <c r="F555" i="5"/>
  <c r="F556" i="5"/>
  <c r="F557" i="5"/>
  <c r="F558" i="5"/>
  <c r="F559" i="5"/>
  <c r="F560" i="5"/>
  <c r="H560" i="5" s="1"/>
  <c r="I560" i="5" s="1"/>
  <c r="F561" i="5"/>
  <c r="H561" i="5" s="1"/>
  <c r="I561" i="5" s="1"/>
  <c r="F562" i="5"/>
  <c r="F563" i="5"/>
  <c r="F564" i="5"/>
  <c r="F565" i="5"/>
  <c r="F566" i="5"/>
  <c r="F567" i="5"/>
  <c r="F568" i="5"/>
  <c r="F569" i="5"/>
  <c r="F570" i="5"/>
  <c r="F571" i="5"/>
  <c r="F572" i="5"/>
  <c r="F573" i="5"/>
  <c r="H573" i="5" s="1"/>
  <c r="I573" i="5" s="1"/>
  <c r="F574" i="5"/>
  <c r="F575" i="5"/>
  <c r="F576" i="5"/>
  <c r="F577" i="5"/>
  <c r="F578" i="5"/>
  <c r="F579" i="5"/>
  <c r="F580" i="5"/>
  <c r="F581" i="5"/>
  <c r="F582" i="5"/>
  <c r="F583" i="5"/>
  <c r="F584" i="5"/>
  <c r="F585" i="5"/>
  <c r="F586" i="5"/>
  <c r="H586" i="5" s="1"/>
  <c r="I586" i="5" s="1"/>
  <c r="F587" i="5"/>
  <c r="H587" i="5" s="1"/>
  <c r="I587" i="5" s="1"/>
  <c r="F588" i="5"/>
  <c r="F589" i="5"/>
  <c r="F590" i="5"/>
  <c r="F591" i="5"/>
  <c r="F592" i="5"/>
  <c r="F593" i="5"/>
  <c r="H593" i="5" s="1"/>
  <c r="I593" i="5" s="1"/>
  <c r="F594" i="5"/>
  <c r="F595" i="5"/>
  <c r="F596" i="5"/>
  <c r="F597" i="5"/>
  <c r="F598" i="5"/>
  <c r="F599" i="5"/>
  <c r="F600" i="5"/>
  <c r="F601" i="5"/>
  <c r="F602" i="5"/>
  <c r="F603" i="5"/>
  <c r="F604" i="5"/>
  <c r="F605" i="5"/>
  <c r="H605" i="5" s="1"/>
  <c r="I605" i="5" s="1"/>
  <c r="F606" i="5"/>
  <c r="F607" i="5"/>
  <c r="F608" i="5"/>
  <c r="F609" i="5"/>
  <c r="F610" i="5"/>
  <c r="F611" i="5"/>
  <c r="F612" i="5"/>
  <c r="F613" i="5"/>
  <c r="F614" i="5"/>
  <c r="F615" i="5"/>
  <c r="F616" i="5"/>
  <c r="F617" i="5"/>
  <c r="H617" i="5" s="1"/>
  <c r="I617" i="5" s="1"/>
  <c r="F618" i="5"/>
  <c r="F619" i="5"/>
  <c r="H619" i="5" s="1"/>
  <c r="I619" i="5" s="1"/>
  <c r="F620" i="5"/>
  <c r="F621" i="5"/>
  <c r="F622" i="5"/>
  <c r="F623" i="5"/>
  <c r="F624" i="5"/>
  <c r="F625" i="5"/>
  <c r="F626" i="5"/>
  <c r="F627" i="5"/>
  <c r="F628" i="5"/>
  <c r="F629" i="5"/>
  <c r="F630" i="5"/>
  <c r="F631" i="5"/>
  <c r="F632" i="5"/>
  <c r="F633" i="5"/>
  <c r="H633" i="5" s="1"/>
  <c r="I633" i="5" s="1"/>
  <c r="F634" i="5"/>
  <c r="F635" i="5"/>
  <c r="H635" i="5" s="1"/>
  <c r="I635" i="5" s="1"/>
  <c r="F636" i="5"/>
  <c r="H636" i="5" s="1"/>
  <c r="I636" i="5" s="1"/>
  <c r="F637" i="5"/>
  <c r="F638" i="5"/>
  <c r="F639" i="5"/>
  <c r="F640" i="5"/>
  <c r="F641" i="5"/>
  <c r="F642" i="5"/>
  <c r="F643" i="5"/>
  <c r="F644" i="5"/>
  <c r="F645" i="5"/>
  <c r="F646" i="5"/>
  <c r="F647" i="5"/>
  <c r="F648" i="5"/>
  <c r="F649" i="5"/>
  <c r="H649" i="5" s="1"/>
  <c r="I649" i="5" s="1"/>
  <c r="F650" i="5"/>
  <c r="F651" i="5"/>
  <c r="F652" i="5"/>
  <c r="F653" i="5"/>
  <c r="F654" i="5"/>
  <c r="F655" i="5"/>
  <c r="F656" i="5"/>
  <c r="F657" i="5"/>
  <c r="F658" i="5"/>
  <c r="F659" i="5"/>
  <c r="F660" i="5"/>
  <c r="F661" i="5"/>
  <c r="H661" i="5" s="1"/>
  <c r="I661" i="5" s="1"/>
  <c r="F662" i="5"/>
  <c r="F663" i="5"/>
  <c r="F664" i="5"/>
  <c r="F665" i="5"/>
  <c r="F666" i="5"/>
  <c r="F667" i="5"/>
  <c r="F668" i="5"/>
  <c r="F669" i="5"/>
  <c r="F670" i="5"/>
  <c r="F671" i="5"/>
  <c r="F672" i="5"/>
  <c r="F673" i="5"/>
  <c r="F674" i="5"/>
  <c r="F675" i="5"/>
  <c r="F676" i="5"/>
  <c r="H676" i="5" s="1"/>
  <c r="I676" i="5" s="1"/>
  <c r="F677" i="5"/>
  <c r="H677" i="5" s="1"/>
  <c r="I677" i="5" s="1"/>
  <c r="F678" i="5"/>
  <c r="F679" i="5"/>
  <c r="F680" i="5"/>
  <c r="F681" i="5"/>
  <c r="F682" i="5"/>
  <c r="F683" i="5"/>
  <c r="F684" i="5"/>
  <c r="F685" i="5"/>
  <c r="F686" i="5"/>
  <c r="F687" i="5"/>
  <c r="F688" i="5"/>
  <c r="F689" i="5"/>
  <c r="F690" i="5"/>
  <c r="F691" i="5"/>
  <c r="H691" i="5" s="1"/>
  <c r="I691" i="5" s="1"/>
  <c r="F692" i="5"/>
  <c r="F693" i="5"/>
  <c r="F694" i="5"/>
  <c r="F695" i="5"/>
  <c r="F696" i="5"/>
  <c r="F697" i="5"/>
  <c r="F698" i="5"/>
  <c r="F699" i="5"/>
  <c r="F700" i="5"/>
  <c r="F701" i="5"/>
  <c r="F702" i="5"/>
  <c r="F703" i="5"/>
  <c r="F704" i="5"/>
  <c r="F705" i="5"/>
  <c r="F706" i="5"/>
  <c r="H706" i="5" s="1"/>
  <c r="I706" i="5" s="1"/>
  <c r="F707" i="5"/>
  <c r="H707" i="5" s="1"/>
  <c r="I707" i="5" s="1"/>
  <c r="F708" i="5"/>
  <c r="F709" i="5"/>
  <c r="F710" i="5"/>
  <c r="F711" i="5"/>
  <c r="F712" i="5"/>
  <c r="F713" i="5"/>
  <c r="F714" i="5"/>
  <c r="F715" i="5"/>
  <c r="F716" i="5"/>
  <c r="F717" i="5"/>
  <c r="F718" i="5"/>
  <c r="F719" i="5"/>
  <c r="F720" i="5"/>
  <c r="F721" i="5"/>
  <c r="F722" i="5"/>
  <c r="F723" i="5"/>
  <c r="H723" i="5" s="1"/>
  <c r="I723" i="5" s="1"/>
  <c r="F724" i="5"/>
  <c r="H724" i="5" s="1"/>
  <c r="I724" i="5" s="1"/>
  <c r="F725" i="5"/>
  <c r="F726" i="5"/>
  <c r="F727" i="5"/>
  <c r="F728" i="5"/>
  <c r="F729" i="5"/>
  <c r="F730" i="5"/>
  <c r="F731" i="5"/>
  <c r="F732" i="5"/>
  <c r="F733" i="5"/>
  <c r="F734" i="5"/>
  <c r="F735" i="5"/>
  <c r="F736" i="5"/>
  <c r="F737" i="5"/>
  <c r="H737" i="5" s="1"/>
  <c r="I737" i="5" s="1"/>
  <c r="F738" i="5"/>
  <c r="F739" i="5"/>
  <c r="H739" i="5" s="1"/>
  <c r="I739" i="5" s="1"/>
  <c r="F740" i="5"/>
  <c r="F741" i="5"/>
  <c r="F742" i="5"/>
  <c r="F743" i="5"/>
  <c r="F744" i="5"/>
  <c r="F745" i="5"/>
  <c r="F746" i="5"/>
  <c r="F747" i="5"/>
  <c r="F748" i="5"/>
  <c r="F749" i="5"/>
  <c r="F750" i="5"/>
  <c r="F751" i="5"/>
  <c r="F752" i="5"/>
  <c r="H752" i="5" s="1"/>
  <c r="I752" i="5" s="1"/>
  <c r="F753" i="5"/>
  <c r="F754" i="5"/>
  <c r="F755" i="5"/>
  <c r="H755" i="5" s="1"/>
  <c r="I755" i="5" s="1"/>
  <c r="F756" i="5"/>
  <c r="H756" i="5" s="1"/>
  <c r="I756" i="5" s="1"/>
  <c r="F757" i="5"/>
  <c r="F758" i="5"/>
  <c r="F759" i="5"/>
  <c r="F760" i="5"/>
  <c r="F761" i="5"/>
  <c r="F762" i="5"/>
  <c r="F763" i="5"/>
  <c r="F764" i="5"/>
  <c r="H764" i="5" s="1"/>
  <c r="I764" i="5" s="1"/>
  <c r="F765" i="5"/>
  <c r="F766" i="5"/>
  <c r="F767" i="5"/>
  <c r="F768" i="5"/>
  <c r="F769" i="5"/>
  <c r="F770" i="5"/>
  <c r="F771" i="5"/>
  <c r="F772" i="5"/>
  <c r="F773" i="5"/>
  <c r="H773" i="5" s="1"/>
  <c r="I773" i="5" s="1"/>
  <c r="F774" i="5"/>
  <c r="F775" i="5"/>
  <c r="F776" i="5"/>
  <c r="F777" i="5"/>
  <c r="F778" i="5"/>
  <c r="F779" i="5"/>
  <c r="F780" i="5"/>
  <c r="F781" i="5"/>
  <c r="F782" i="5"/>
  <c r="F783" i="5"/>
  <c r="F784" i="5"/>
  <c r="H784" i="5" s="1"/>
  <c r="I784" i="5" s="1"/>
  <c r="F785" i="5"/>
  <c r="F786" i="5"/>
  <c r="F787" i="5"/>
  <c r="H787" i="5" s="1"/>
  <c r="I787" i="5" s="1"/>
  <c r="F788" i="5"/>
  <c r="F789" i="5"/>
  <c r="H789" i="5" s="1"/>
  <c r="I789" i="5" s="1"/>
  <c r="F790" i="5"/>
  <c r="F791" i="5"/>
  <c r="F792" i="5"/>
  <c r="F793" i="5"/>
  <c r="F794" i="5"/>
  <c r="F795" i="5"/>
  <c r="F796" i="5"/>
  <c r="H796" i="5" s="1"/>
  <c r="I796" i="5" s="1"/>
  <c r="F797" i="5"/>
  <c r="F798" i="5"/>
  <c r="F799" i="5"/>
  <c r="F800" i="5"/>
  <c r="F801" i="5"/>
  <c r="F802" i="5"/>
  <c r="F803" i="5"/>
  <c r="F804" i="5"/>
  <c r="H804" i="5" s="1"/>
  <c r="I804" i="5" s="1"/>
  <c r="F805" i="5"/>
  <c r="H805" i="5" s="1"/>
  <c r="I805" i="5" s="1"/>
  <c r="F806" i="5"/>
  <c r="F807" i="5"/>
  <c r="F808" i="5"/>
  <c r="F809" i="5"/>
  <c r="F810" i="5"/>
  <c r="F811" i="5"/>
  <c r="H811" i="5" s="1"/>
  <c r="I811" i="5" s="1"/>
  <c r="F812" i="5"/>
  <c r="F813" i="5"/>
  <c r="F814" i="5"/>
  <c r="F815" i="5"/>
  <c r="F816" i="5"/>
  <c r="F817" i="5"/>
  <c r="F818" i="5"/>
  <c r="F819" i="5"/>
  <c r="F820" i="5"/>
  <c r="F821" i="5"/>
  <c r="H821" i="5" s="1"/>
  <c r="I821" i="5" s="1"/>
  <c r="F822" i="5"/>
  <c r="F823" i="5"/>
  <c r="F824" i="5"/>
  <c r="F825" i="5"/>
  <c r="F826" i="5"/>
  <c r="F827" i="5"/>
  <c r="F828" i="5"/>
  <c r="F829" i="5"/>
  <c r="F830" i="5"/>
  <c r="F831" i="5"/>
  <c r="F832" i="5"/>
  <c r="F833" i="5"/>
  <c r="F834" i="5"/>
  <c r="F835" i="5"/>
  <c r="F836" i="5"/>
  <c r="H836" i="5" s="1"/>
  <c r="I836" i="5" s="1"/>
  <c r="F837" i="5"/>
  <c r="H837" i="5" s="1"/>
  <c r="I837" i="5" s="1"/>
  <c r="F838" i="5"/>
  <c r="F839" i="5"/>
  <c r="F840" i="5"/>
  <c r="F841" i="5"/>
  <c r="F842" i="5"/>
  <c r="F843" i="5"/>
  <c r="F844" i="5"/>
  <c r="H844" i="5" s="1"/>
  <c r="I844" i="5" s="1"/>
  <c r="F845" i="5"/>
  <c r="F846" i="5"/>
  <c r="F847" i="5"/>
  <c r="F848" i="5"/>
  <c r="H848" i="5" s="1"/>
  <c r="I848" i="5" s="1"/>
  <c r="F849" i="5"/>
  <c r="F850" i="5"/>
  <c r="F851" i="5"/>
  <c r="H851" i="5" s="1"/>
  <c r="I851" i="5" s="1"/>
  <c r="F852" i="5"/>
  <c r="H852" i="5" s="1"/>
  <c r="I852" i="5" s="1"/>
  <c r="F853" i="5"/>
  <c r="H853" i="5" s="1"/>
  <c r="I853" i="5" s="1"/>
  <c r="F854" i="5"/>
  <c r="F855" i="5"/>
  <c r="F856" i="5"/>
  <c r="F857" i="5"/>
  <c r="F858" i="5"/>
  <c r="F859" i="5"/>
  <c r="F860" i="5"/>
  <c r="F861" i="5"/>
  <c r="F862" i="5"/>
  <c r="F863" i="5"/>
  <c r="F864" i="5"/>
  <c r="F865" i="5"/>
  <c r="H865" i="5" s="1"/>
  <c r="I865" i="5" s="1"/>
  <c r="F866" i="5"/>
  <c r="F867" i="5"/>
  <c r="H867" i="5" s="1"/>
  <c r="I867" i="5" s="1"/>
  <c r="F868" i="5"/>
  <c r="F869" i="5"/>
  <c r="H869" i="5" s="1"/>
  <c r="I869" i="5" s="1"/>
  <c r="F870" i="5"/>
  <c r="F871" i="5"/>
  <c r="F872" i="5"/>
  <c r="F873" i="5"/>
  <c r="F874" i="5"/>
  <c r="F875" i="5"/>
  <c r="F876" i="5"/>
  <c r="F877" i="5"/>
  <c r="F878" i="5"/>
  <c r="F879" i="5"/>
  <c r="F880" i="5"/>
  <c r="H880" i="5" s="1"/>
  <c r="I880" i="5" s="1"/>
  <c r="F881" i="5"/>
  <c r="H881" i="5" s="1"/>
  <c r="I881" i="5" s="1"/>
  <c r="F882" i="5"/>
  <c r="H882" i="5" s="1"/>
  <c r="I882" i="5" s="1"/>
  <c r="F883" i="5"/>
  <c r="H883" i="5" s="1"/>
  <c r="I883" i="5" s="1"/>
  <c r="F884" i="5"/>
  <c r="F885" i="5"/>
  <c r="F886" i="5"/>
  <c r="F887" i="5"/>
  <c r="F888" i="5"/>
  <c r="F889" i="5"/>
  <c r="F890" i="5"/>
  <c r="F891" i="5"/>
  <c r="F892" i="5"/>
  <c r="F893" i="5"/>
  <c r="F894" i="5"/>
  <c r="F895" i="5"/>
  <c r="F896" i="5"/>
  <c r="F897" i="5"/>
  <c r="H897" i="5" s="1"/>
  <c r="I897" i="5" s="1"/>
  <c r="F898" i="5"/>
  <c r="F899" i="5"/>
  <c r="H899" i="5" s="1"/>
  <c r="I899" i="5" s="1"/>
  <c r="F900" i="5"/>
  <c r="F901" i="5"/>
  <c r="H901" i="5" s="1"/>
  <c r="I901" i="5" s="1"/>
  <c r="F902" i="5"/>
  <c r="F903" i="5"/>
  <c r="F904" i="5"/>
  <c r="F905" i="5"/>
  <c r="F906" i="5"/>
  <c r="H906" i="5" s="1"/>
  <c r="I906" i="5" s="1"/>
  <c r="F907" i="5"/>
  <c r="F908" i="5"/>
  <c r="H908" i="5" s="1"/>
  <c r="I908" i="5" s="1"/>
  <c r="F909" i="5"/>
  <c r="F910" i="5"/>
  <c r="F911" i="5"/>
  <c r="F912" i="5"/>
  <c r="H912" i="5" s="1"/>
  <c r="I912" i="5" s="1"/>
  <c r="F913" i="5"/>
  <c r="H913" i="5" s="1"/>
  <c r="I913" i="5" s="1"/>
  <c r="F914" i="5"/>
  <c r="F915" i="5"/>
  <c r="F916" i="5"/>
  <c r="F917" i="5"/>
  <c r="F918" i="5"/>
  <c r="F919" i="5"/>
  <c r="F920" i="5"/>
  <c r="F921" i="5"/>
  <c r="F922" i="5"/>
  <c r="F923" i="5"/>
  <c r="H923" i="5" s="1"/>
  <c r="I923" i="5" s="1"/>
  <c r="F924" i="5"/>
  <c r="F925" i="5"/>
  <c r="H925" i="5" s="1"/>
  <c r="I925" i="5" s="1"/>
  <c r="F926" i="5"/>
  <c r="F927" i="5"/>
  <c r="F928" i="5"/>
  <c r="F929" i="5"/>
  <c r="F930" i="5"/>
  <c r="H930" i="5" s="1"/>
  <c r="I930" i="5" s="1"/>
  <c r="F931" i="5"/>
  <c r="F932" i="5"/>
  <c r="H932" i="5" s="1"/>
  <c r="I932" i="5" s="1"/>
  <c r="F933" i="5"/>
  <c r="F934" i="5"/>
  <c r="F935" i="5"/>
  <c r="F936" i="5"/>
  <c r="H936" i="5" s="1"/>
  <c r="I936" i="5" s="1"/>
  <c r="F937" i="5"/>
  <c r="H937" i="5" s="1"/>
  <c r="I937" i="5" s="1"/>
  <c r="F938" i="5"/>
  <c r="F939" i="5"/>
  <c r="H939" i="5" s="1"/>
  <c r="I939" i="5" s="1"/>
  <c r="F940" i="5"/>
  <c r="F941" i="5"/>
  <c r="F942" i="5"/>
  <c r="F943" i="5"/>
  <c r="F944" i="5"/>
  <c r="F945" i="5"/>
  <c r="F946" i="5"/>
  <c r="F947" i="5"/>
  <c r="F948" i="5"/>
  <c r="F949" i="5"/>
  <c r="H949" i="5" s="1"/>
  <c r="I949" i="5" s="1"/>
  <c r="F950" i="5"/>
  <c r="F951" i="5"/>
  <c r="F952" i="5"/>
  <c r="F953" i="5"/>
  <c r="F954" i="5"/>
  <c r="F955" i="5"/>
  <c r="H955" i="5" s="1"/>
  <c r="I955" i="5" s="1"/>
  <c r="F956" i="5"/>
  <c r="F957" i="5"/>
  <c r="F958" i="5"/>
  <c r="F959" i="5"/>
  <c r="F960" i="5"/>
  <c r="F961" i="5"/>
  <c r="F962" i="5"/>
  <c r="F963" i="5"/>
  <c r="F964" i="5"/>
  <c r="F965" i="5"/>
  <c r="H965" i="5" s="1"/>
  <c r="I965" i="5" s="1"/>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H10" i="5"/>
  <c r="I10" i="5" s="1"/>
  <c r="H20" i="5"/>
  <c r="I20" i="5" s="1"/>
  <c r="H100" i="5"/>
  <c r="I100" i="5" s="1"/>
  <c r="H108" i="5"/>
  <c r="I108" i="5" s="1"/>
  <c r="H132" i="5"/>
  <c r="I132" i="5" s="1"/>
  <c r="H146" i="5"/>
  <c r="I146" i="5" s="1"/>
  <c r="H148" i="5"/>
  <c r="I148" i="5" s="1"/>
  <c r="H156" i="5"/>
  <c r="I156" i="5" s="1"/>
  <c r="H162" i="5"/>
  <c r="I162" i="5" s="1"/>
  <c r="H164" i="5"/>
  <c r="I164" i="5" s="1"/>
  <c r="H178" i="5"/>
  <c r="I178" i="5" s="1"/>
  <c r="H186" i="5"/>
  <c r="I186" i="5" s="1"/>
  <c r="H196" i="5"/>
  <c r="I196" i="5" s="1"/>
  <c r="H204" i="5"/>
  <c r="I204" i="5" s="1"/>
  <c r="H210" i="5"/>
  <c r="I210" i="5" s="1"/>
  <c r="H212" i="5"/>
  <c r="I212" i="5" s="1"/>
  <c r="H218" i="5"/>
  <c r="I218" i="5" s="1"/>
  <c r="H220" i="5"/>
  <c r="I220" i="5" s="1"/>
  <c r="H226" i="5"/>
  <c r="I226" i="5" s="1"/>
  <c r="H228" i="5"/>
  <c r="I228" i="5" s="1"/>
  <c r="H234" i="5"/>
  <c r="I234" i="5" s="1"/>
  <c r="H236" i="5"/>
  <c r="I236" i="5" s="1"/>
  <c r="H242" i="5"/>
  <c r="I242" i="5" s="1"/>
  <c r="H250" i="5"/>
  <c r="I250" i="5" s="1"/>
  <c r="H258" i="5"/>
  <c r="I258" i="5" s="1"/>
  <c r="H266" i="5"/>
  <c r="I266" i="5" s="1"/>
  <c r="H274" i="5"/>
  <c r="I274" i="5" s="1"/>
  <c r="H284" i="5"/>
  <c r="I284" i="5" s="1"/>
  <c r="H292" i="5"/>
  <c r="I292" i="5" s="1"/>
  <c r="H300" i="5"/>
  <c r="I300" i="5" s="1"/>
  <c r="H308" i="5"/>
  <c r="I308" i="5" s="1"/>
  <c r="H316" i="5"/>
  <c r="I316" i="5" s="1"/>
  <c r="H322" i="5"/>
  <c r="I322" i="5" s="1"/>
  <c r="H324" i="5"/>
  <c r="I324" i="5" s="1"/>
  <c r="H327" i="5"/>
  <c r="I327" i="5" s="1"/>
  <c r="H330" i="5"/>
  <c r="I330" i="5" s="1"/>
  <c r="H332" i="5"/>
  <c r="I332" i="5" s="1"/>
  <c r="H335" i="5"/>
  <c r="I335" i="5" s="1"/>
  <c r="H338" i="5"/>
  <c r="I338" i="5" s="1"/>
  <c r="H340" i="5"/>
  <c r="I340" i="5" s="1"/>
  <c r="H343" i="5"/>
  <c r="I343" i="5" s="1"/>
  <c r="H362" i="5"/>
  <c r="I362" i="5" s="1"/>
  <c r="H364" i="5"/>
  <c r="I364" i="5" s="1"/>
  <c r="H370" i="5"/>
  <c r="I370" i="5" s="1"/>
  <c r="H375" i="5"/>
  <c r="I375" i="5" s="1"/>
  <c r="H378" i="5"/>
  <c r="I378" i="5" s="1"/>
  <c r="H388" i="5"/>
  <c r="I388" i="5" s="1"/>
  <c r="H396" i="5"/>
  <c r="I396" i="5" s="1"/>
  <c r="H402" i="5"/>
  <c r="I402" i="5" s="1"/>
  <c r="H404" i="5"/>
  <c r="I404" i="5" s="1"/>
  <c r="H407" i="5"/>
  <c r="I407" i="5" s="1"/>
  <c r="H410" i="5"/>
  <c r="I410" i="5" s="1"/>
  <c r="H418" i="5"/>
  <c r="I418" i="5" s="1"/>
  <c r="H420" i="5"/>
  <c r="I420" i="5" s="1"/>
  <c r="H423" i="5"/>
  <c r="I423" i="5" s="1"/>
  <c r="H426" i="5"/>
  <c r="I426" i="5" s="1"/>
  <c r="H428" i="5"/>
  <c r="I428" i="5" s="1"/>
  <c r="H434" i="5"/>
  <c r="I434" i="5" s="1"/>
  <c r="H436" i="5"/>
  <c r="I436" i="5" s="1"/>
  <c r="H439" i="5"/>
  <c r="I439" i="5" s="1"/>
  <c r="H442" i="5"/>
  <c r="I442" i="5" s="1"/>
  <c r="H444" i="5"/>
  <c r="I444" i="5" s="1"/>
  <c r="H447" i="5"/>
  <c r="I447" i="5" s="1"/>
  <c r="H450" i="5"/>
  <c r="I450" i="5" s="1"/>
  <c r="H452" i="5"/>
  <c r="I452" i="5" s="1"/>
  <c r="H458" i="5"/>
  <c r="I458" i="5" s="1"/>
  <c r="H460" i="5"/>
  <c r="I460" i="5" s="1"/>
  <c r="H479" i="5"/>
  <c r="I479" i="5" s="1"/>
  <c r="H484" i="5"/>
  <c r="I484" i="5" s="1"/>
  <c r="H487" i="5"/>
  <c r="I487" i="5" s="1"/>
  <c r="H498" i="5"/>
  <c r="I498" i="5" s="1"/>
  <c r="H503" i="5"/>
  <c r="I503" i="5" s="1"/>
  <c r="H506" i="5"/>
  <c r="I506" i="5" s="1"/>
  <c r="H519" i="5"/>
  <c r="I519" i="5" s="1"/>
  <c r="H522" i="5"/>
  <c r="I522" i="5" s="1"/>
  <c r="H524" i="5"/>
  <c r="I524" i="5" s="1"/>
  <c r="H527" i="5"/>
  <c r="I527" i="5" s="1"/>
  <c r="H530" i="5"/>
  <c r="I530" i="5" s="1"/>
  <c r="H535" i="5"/>
  <c r="I535" i="5" s="1"/>
  <c r="H540" i="5"/>
  <c r="I540" i="5" s="1"/>
  <c r="H543" i="5"/>
  <c r="I543" i="5" s="1"/>
  <c r="H551" i="5"/>
  <c r="I551" i="5" s="1"/>
  <c r="H554" i="5"/>
  <c r="I554" i="5" s="1"/>
  <c r="H556" i="5"/>
  <c r="I556" i="5" s="1"/>
  <c r="H567" i="5"/>
  <c r="I567" i="5" s="1"/>
  <c r="H575" i="5"/>
  <c r="I575" i="5" s="1"/>
  <c r="H583" i="5"/>
  <c r="I583" i="5" s="1"/>
  <c r="H591" i="5"/>
  <c r="I591" i="5" s="1"/>
  <c r="H596" i="5"/>
  <c r="I596" i="5" s="1"/>
  <c r="H604" i="5"/>
  <c r="I604" i="5" s="1"/>
  <c r="H607" i="5"/>
  <c r="I607" i="5" s="1"/>
  <c r="H623" i="5"/>
  <c r="I623" i="5" s="1"/>
  <c r="H626" i="5"/>
  <c r="I626" i="5" s="1"/>
  <c r="H628" i="5"/>
  <c r="I628" i="5" s="1"/>
  <c r="H631" i="5"/>
  <c r="I631" i="5" s="1"/>
  <c r="H639" i="5"/>
  <c r="I639" i="5" s="1"/>
  <c r="H650" i="5"/>
  <c r="I650" i="5" s="1"/>
  <c r="H652" i="5"/>
  <c r="I652" i="5" s="1"/>
  <c r="H655" i="5"/>
  <c r="I655" i="5" s="1"/>
  <c r="H660" i="5"/>
  <c r="I660" i="5" s="1"/>
  <c r="H668" i="5"/>
  <c r="I668" i="5" s="1"/>
  <c r="H671" i="5"/>
  <c r="I671" i="5" s="1"/>
  <c r="H687" i="5"/>
  <c r="I687" i="5" s="1"/>
  <c r="H690" i="5"/>
  <c r="I690" i="5" s="1"/>
  <c r="H692" i="5"/>
  <c r="I692" i="5" s="1"/>
  <c r="H695" i="5"/>
  <c r="I695" i="5" s="1"/>
  <c r="H700" i="5"/>
  <c r="I700" i="5" s="1"/>
  <c r="H703" i="5"/>
  <c r="I703" i="5" s="1"/>
  <c r="H716" i="5"/>
  <c r="I716" i="5" s="1"/>
  <c r="H727" i="5"/>
  <c r="I727" i="5" s="1"/>
  <c r="H732" i="5"/>
  <c r="I732" i="5" s="1"/>
  <c r="H735" i="5"/>
  <c r="I735" i="5" s="1"/>
  <c r="H740" i="5"/>
  <c r="I740" i="5" s="1"/>
  <c r="H748" i="5"/>
  <c r="I748" i="5" s="1"/>
  <c r="H751" i="5"/>
  <c r="I751" i="5" s="1"/>
  <c r="H754" i="5"/>
  <c r="I754" i="5" s="1"/>
  <c r="H759" i="5"/>
  <c r="I759" i="5" s="1"/>
  <c r="H767" i="5"/>
  <c r="I767" i="5" s="1"/>
  <c r="H772" i="5"/>
  <c r="I772" i="5" s="1"/>
  <c r="H786" i="5"/>
  <c r="I786" i="5" s="1"/>
  <c r="H788" i="5"/>
  <c r="I788" i="5" s="1"/>
  <c r="H791" i="5"/>
  <c r="I791" i="5" s="1"/>
  <c r="H799" i="5"/>
  <c r="I799" i="5" s="1"/>
  <c r="H807" i="5"/>
  <c r="I807" i="5" s="1"/>
  <c r="H812" i="5"/>
  <c r="I812" i="5" s="1"/>
  <c r="H815" i="5"/>
  <c r="I815" i="5" s="1"/>
  <c r="H820" i="5"/>
  <c r="I820" i="5" s="1"/>
  <c r="H828" i="5"/>
  <c r="I828" i="5" s="1"/>
  <c r="H831" i="5"/>
  <c r="I831" i="5" s="1"/>
  <c r="H863" i="5"/>
  <c r="I863" i="5" s="1"/>
  <c r="H866" i="5"/>
  <c r="I866" i="5" s="1"/>
  <c r="H868" i="5"/>
  <c r="I868" i="5" s="1"/>
  <c r="H874" i="5"/>
  <c r="I874" i="5" s="1"/>
  <c r="H876" i="5"/>
  <c r="I876" i="5" s="1"/>
  <c r="H879" i="5"/>
  <c r="I879" i="5" s="1"/>
  <c r="H887" i="5"/>
  <c r="I887" i="5" s="1"/>
  <c r="H892" i="5"/>
  <c r="I892" i="5" s="1"/>
  <c r="H895" i="5"/>
  <c r="I895" i="5" s="1"/>
  <c r="H898" i="5"/>
  <c r="I898" i="5" s="1"/>
  <c r="H900" i="5"/>
  <c r="I900" i="5" s="1"/>
  <c r="H903" i="5"/>
  <c r="I903" i="5" s="1"/>
  <c r="H911" i="5"/>
  <c r="I911" i="5" s="1"/>
  <c r="H914" i="5"/>
  <c r="I914" i="5" s="1"/>
  <c r="H916" i="5"/>
  <c r="I916" i="5" s="1"/>
  <c r="H919" i="5"/>
  <c r="I919" i="5" s="1"/>
  <c r="H922" i="5"/>
  <c r="I922" i="5" s="1"/>
  <c r="H924" i="5"/>
  <c r="I924" i="5" s="1"/>
  <c r="H927" i="5"/>
  <c r="I927" i="5" s="1"/>
  <c r="H935" i="5"/>
  <c r="I935" i="5" s="1"/>
  <c r="H938" i="5"/>
  <c r="I938" i="5" s="1"/>
  <c r="H940" i="5"/>
  <c r="I940" i="5" s="1"/>
  <c r="H943" i="5"/>
  <c r="I943" i="5" s="1"/>
  <c r="H946" i="5"/>
  <c r="I946" i="5" s="1"/>
  <c r="H951" i="5"/>
  <c r="I951" i="5" s="1"/>
  <c r="H967" i="5"/>
  <c r="I967" i="5" s="1"/>
  <c r="H975" i="5"/>
  <c r="I975" i="5" s="1"/>
  <c r="H3" i="5"/>
  <c r="I3" i="5" s="1"/>
  <c r="H2" i="5"/>
  <c r="I2" i="5" s="1"/>
  <c r="G2" i="5" a="1"/>
  <c r="G2" i="5" s="1"/>
  <c r="N2" i="5"/>
  <c r="G3" i="5" a="1"/>
  <c r="G3" i="5" s="1"/>
  <c r="G4" i="5" a="1"/>
  <c r="G4" i="5" s="1"/>
  <c r="G5" i="5" a="1"/>
  <c r="G5" i="5" s="1"/>
  <c r="G7" i="5" a="1"/>
  <c r="G7" i="5" s="1"/>
  <c r="G8" i="5" a="1"/>
  <c r="G8" i="5" s="1"/>
  <c r="G9" i="5" a="1"/>
  <c r="G9" i="5" s="1"/>
  <c r="G10" i="5" a="1"/>
  <c r="G10" i="5" s="1"/>
  <c r="G11" i="5" a="1"/>
  <c r="G11" i="5" s="1"/>
  <c r="G12" i="5" a="1"/>
  <c r="G12" i="5" s="1"/>
  <c r="G13" i="5" a="1"/>
  <c r="G13" i="5" s="1"/>
  <c r="G14" i="5" a="1"/>
  <c r="G14" i="5" s="1"/>
  <c r="G15" i="5" a="1"/>
  <c r="G15" i="5" s="1"/>
  <c r="G16" i="5" a="1"/>
  <c r="G16" i="5" s="1"/>
  <c r="G17" i="5" a="1"/>
  <c r="G17" i="5" s="1"/>
  <c r="G18" i="5" a="1"/>
  <c r="G18" i="5" s="1"/>
  <c r="G19" i="5" a="1"/>
  <c r="G19" i="5" s="1"/>
  <c r="G20" i="5" a="1"/>
  <c r="G20" i="5" s="1"/>
  <c r="G21" i="5" a="1"/>
  <c r="G21" i="5" s="1"/>
  <c r="G22" i="5" a="1"/>
  <c r="G22" i="5" s="1"/>
  <c r="G23" i="5" a="1"/>
  <c r="G23" i="5" s="1"/>
  <c r="G24" i="5" a="1"/>
  <c r="G24" i="5" s="1"/>
  <c r="G25" i="5" a="1"/>
  <c r="G25" i="5" s="1"/>
  <c r="G26" i="5" a="1"/>
  <c r="G26" i="5" s="1"/>
  <c r="G27" i="5" a="1"/>
  <c r="G27" i="5" s="1"/>
  <c r="G28" i="5" a="1"/>
  <c r="G28" i="5" s="1"/>
  <c r="G29" i="5" a="1"/>
  <c r="G29" i="5" s="1"/>
  <c r="G30" i="5" a="1"/>
  <c r="G30" i="5" s="1"/>
  <c r="G31" i="5" a="1"/>
  <c r="G31" i="5" s="1"/>
  <c r="G32" i="5" a="1"/>
  <c r="G32" i="5" s="1"/>
  <c r="G33" i="5" a="1"/>
  <c r="G33" i="5" s="1"/>
  <c r="G34" i="5" a="1"/>
  <c r="G34" i="5" s="1"/>
  <c r="G35" i="5" a="1"/>
  <c r="G35" i="5" s="1"/>
  <c r="G36" i="5" a="1"/>
  <c r="G36" i="5" s="1"/>
  <c r="G37" i="5" a="1"/>
  <c r="G37" i="5" s="1"/>
  <c r="G38" i="5" a="1"/>
  <c r="G38" i="5" s="1"/>
  <c r="G39" i="5" a="1"/>
  <c r="G39" i="5" s="1"/>
  <c r="G40" i="5" a="1"/>
  <c r="G40" i="5" s="1"/>
  <c r="G41" i="5" a="1"/>
  <c r="G41" i="5" s="1"/>
  <c r="G42" i="5" a="1"/>
  <c r="G42" i="5" s="1"/>
  <c r="G43" i="5" a="1"/>
  <c r="G43" i="5" s="1"/>
  <c r="G44" i="5" a="1"/>
  <c r="G44" i="5" s="1"/>
  <c r="G45" i="5" a="1"/>
  <c r="G45" i="5" s="1"/>
  <c r="G46" i="5" a="1"/>
  <c r="G46" i="5" s="1"/>
  <c r="G47" i="5" a="1"/>
  <c r="G47" i="5" s="1"/>
  <c r="G48" i="5" a="1"/>
  <c r="G48" i="5" s="1"/>
  <c r="G49" i="5" a="1"/>
  <c r="G49" i="5" s="1"/>
  <c r="G50" i="5" a="1"/>
  <c r="G50" i="5" s="1"/>
  <c r="G51" i="5" a="1"/>
  <c r="G51" i="5" s="1"/>
  <c r="G52" i="5" a="1"/>
  <c r="G52" i="5" s="1"/>
  <c r="G53" i="5" a="1"/>
  <c r="G53" i="5" s="1"/>
  <c r="G54" i="5" a="1"/>
  <c r="G54" i="5" s="1"/>
  <c r="G55" i="5" a="1"/>
  <c r="G55" i="5" s="1"/>
  <c r="G56" i="5" a="1"/>
  <c r="G56" i="5" s="1"/>
  <c r="G57" i="5" a="1"/>
  <c r="G57" i="5" s="1"/>
  <c r="G58" i="5" a="1"/>
  <c r="G58" i="5" s="1"/>
  <c r="G59" i="5" a="1"/>
  <c r="G59" i="5" s="1"/>
  <c r="G60" i="5" a="1"/>
  <c r="G60" i="5" s="1"/>
  <c r="G61" i="5" a="1"/>
  <c r="G61" i="5" s="1"/>
  <c r="G62" i="5" a="1"/>
  <c r="G62" i="5" s="1"/>
  <c r="G63" i="5" a="1"/>
  <c r="G63" i="5" s="1"/>
  <c r="G64" i="5" a="1"/>
  <c r="G64" i="5"/>
  <c r="G65" i="5" a="1"/>
  <c r="G65" i="5" s="1"/>
  <c r="G66" i="5" a="1"/>
  <c r="G66" i="5" s="1"/>
  <c r="G67" i="5" a="1"/>
  <c r="G67" i="5" s="1"/>
  <c r="G68" i="5" a="1"/>
  <c r="G68" i="5" s="1"/>
  <c r="G69" i="5" a="1"/>
  <c r="G69" i="5" s="1"/>
  <c r="G70" i="5" a="1"/>
  <c r="G70" i="5" s="1"/>
  <c r="G71" i="5" a="1"/>
  <c r="G71" i="5" s="1"/>
  <c r="G72" i="5" a="1"/>
  <c r="G72" i="5" s="1"/>
  <c r="G73" i="5" a="1"/>
  <c r="G73" i="5" s="1"/>
  <c r="G74" i="5" a="1"/>
  <c r="G74" i="5" s="1"/>
  <c r="G75" i="5" a="1"/>
  <c r="G75" i="5" s="1"/>
  <c r="G76" i="5" a="1"/>
  <c r="G76" i="5" s="1"/>
  <c r="G77" i="5" a="1"/>
  <c r="G77" i="5" s="1"/>
  <c r="G78" i="5" a="1"/>
  <c r="G78" i="5" s="1"/>
  <c r="G79" i="5" a="1"/>
  <c r="G79" i="5" s="1"/>
  <c r="G80" i="5" a="1"/>
  <c r="G80" i="5" s="1"/>
  <c r="G81" i="5" a="1"/>
  <c r="G81" i="5" s="1"/>
  <c r="G82" i="5" a="1"/>
  <c r="G82" i="5" s="1"/>
  <c r="G83" i="5" a="1"/>
  <c r="G83" i="5" s="1"/>
  <c r="G84" i="5" a="1"/>
  <c r="G84" i="5" s="1"/>
  <c r="G85" i="5" a="1"/>
  <c r="G85" i="5" s="1"/>
  <c r="G86" i="5" a="1"/>
  <c r="G86" i="5" s="1"/>
  <c r="G87" i="5" a="1"/>
  <c r="G87" i="5" s="1"/>
  <c r="G88" i="5" a="1"/>
  <c r="G88" i="5" s="1"/>
  <c r="G89" i="5" a="1"/>
  <c r="G89" i="5" s="1"/>
  <c r="G90" i="5" a="1"/>
  <c r="G90" i="5" s="1"/>
  <c r="G91" i="5" a="1"/>
  <c r="G91" i="5" s="1"/>
  <c r="G92" i="5" a="1"/>
  <c r="G92" i="5" s="1"/>
  <c r="G93" i="5" a="1"/>
  <c r="G93" i="5" s="1"/>
  <c r="G94" i="5" a="1"/>
  <c r="G94" i="5" s="1"/>
  <c r="G95" i="5" a="1"/>
  <c r="G95" i="5" s="1"/>
  <c r="G96" i="5" a="1"/>
  <c r="G96" i="5" s="1"/>
  <c r="G97" i="5" a="1"/>
  <c r="G97" i="5" s="1"/>
  <c r="G98" i="5" a="1"/>
  <c r="G98" i="5" s="1"/>
  <c r="G99" i="5" a="1"/>
  <c r="G99" i="5" s="1"/>
  <c r="G100" i="5" a="1"/>
  <c r="G100" i="5" s="1"/>
  <c r="G101" i="5" a="1"/>
  <c r="G101" i="5" s="1"/>
  <c r="G102" i="5" a="1"/>
  <c r="G102" i="5" s="1"/>
  <c r="G103" i="5" a="1"/>
  <c r="G103" i="5" s="1"/>
  <c r="G104" i="5" a="1"/>
  <c r="G104" i="5" s="1"/>
  <c r="G105" i="5" a="1"/>
  <c r="G105" i="5" s="1"/>
  <c r="G106" i="5" a="1"/>
  <c r="G106" i="5" s="1"/>
  <c r="G107" i="5" a="1"/>
  <c r="G107" i="5" s="1"/>
  <c r="G108" i="5" a="1"/>
  <c r="G108" i="5" s="1"/>
  <c r="G109" i="5" a="1"/>
  <c r="G109" i="5" s="1"/>
  <c r="G110" i="5" a="1"/>
  <c r="G110" i="5" s="1"/>
  <c r="G111" i="5" a="1"/>
  <c r="G111" i="5" s="1"/>
  <c r="G112" i="5" a="1"/>
  <c r="G112" i="5" s="1"/>
  <c r="G113" i="5" a="1"/>
  <c r="G113" i="5" s="1"/>
  <c r="G114" i="5" a="1"/>
  <c r="G114" i="5" s="1"/>
  <c r="G115" i="5" a="1"/>
  <c r="G115" i="5" s="1"/>
  <c r="G116" i="5" a="1"/>
  <c r="G116" i="5" s="1"/>
  <c r="G117" i="5" a="1"/>
  <c r="G117" i="5" s="1"/>
  <c r="G118" i="5" a="1"/>
  <c r="G118" i="5" s="1"/>
  <c r="G119" i="5" a="1"/>
  <c r="G119" i="5" s="1"/>
  <c r="G120" i="5" a="1"/>
  <c r="G120" i="5" s="1"/>
  <c r="G121" i="5" a="1"/>
  <c r="G121" i="5" s="1"/>
  <c r="G122" i="5" a="1"/>
  <c r="G122" i="5" s="1"/>
  <c r="G123" i="5" a="1"/>
  <c r="G123" i="5" s="1"/>
  <c r="G124" i="5" a="1"/>
  <c r="G124" i="5" s="1"/>
  <c r="G125" i="5" a="1"/>
  <c r="G125" i="5" s="1"/>
  <c r="G126" i="5" a="1"/>
  <c r="G126" i="5" s="1"/>
  <c r="G127" i="5" a="1"/>
  <c r="G127" i="5" s="1"/>
  <c r="G128" i="5" a="1"/>
  <c r="G128" i="5" s="1"/>
  <c r="G129" i="5" a="1"/>
  <c r="G129" i="5" s="1"/>
  <c r="G130" i="5" a="1"/>
  <c r="G130" i="5" s="1"/>
  <c r="G131" i="5" a="1"/>
  <c r="G131" i="5" s="1"/>
  <c r="G132" i="5" a="1"/>
  <c r="G132" i="5" s="1"/>
  <c r="G133" i="5" a="1"/>
  <c r="G133" i="5" s="1"/>
  <c r="G134" i="5" a="1"/>
  <c r="G134" i="5" s="1"/>
  <c r="G135" i="5" a="1"/>
  <c r="G135" i="5" s="1"/>
  <c r="G136" i="5" a="1"/>
  <c r="G136" i="5" s="1"/>
  <c r="G137" i="5" a="1"/>
  <c r="G137" i="5" s="1"/>
  <c r="G138" i="5" a="1"/>
  <c r="G138" i="5" s="1"/>
  <c r="G139" i="5" a="1"/>
  <c r="G139" i="5" s="1"/>
  <c r="G140" i="5" a="1"/>
  <c r="G140" i="5" s="1"/>
  <c r="G141" i="5" a="1"/>
  <c r="G141" i="5" s="1"/>
  <c r="G142" i="5" a="1"/>
  <c r="G142" i="5" s="1"/>
  <c r="G143" i="5" a="1"/>
  <c r="G143" i="5" s="1"/>
  <c r="G144" i="5" a="1"/>
  <c r="G144" i="5" s="1"/>
  <c r="G145" i="5" a="1"/>
  <c r="G145" i="5" s="1"/>
  <c r="G146" i="5" a="1"/>
  <c r="G146" i="5" s="1"/>
  <c r="G147" i="5" a="1"/>
  <c r="G147" i="5" s="1"/>
  <c r="G148" i="5" a="1"/>
  <c r="G148" i="5" s="1"/>
  <c r="G149" i="5" a="1"/>
  <c r="G149" i="5" s="1"/>
  <c r="G150" i="5" a="1"/>
  <c r="G150" i="5" s="1"/>
  <c r="G151" i="5" a="1"/>
  <c r="G151" i="5" s="1"/>
  <c r="G152" i="5" a="1"/>
  <c r="G152" i="5" s="1"/>
  <c r="G153" i="5" a="1"/>
  <c r="G153" i="5" s="1"/>
  <c r="G154" i="5" a="1"/>
  <c r="G154" i="5" s="1"/>
  <c r="G155" i="5" a="1"/>
  <c r="G155" i="5" s="1"/>
  <c r="G156" i="5" a="1"/>
  <c r="G156" i="5" s="1"/>
  <c r="G157" i="5" a="1"/>
  <c r="G157" i="5" s="1"/>
  <c r="G158" i="5" a="1"/>
  <c r="G158" i="5" s="1"/>
  <c r="G159" i="5" a="1"/>
  <c r="G159" i="5" s="1"/>
  <c r="G160" i="5" a="1"/>
  <c r="G160" i="5" s="1"/>
  <c r="G161" i="5" a="1"/>
  <c r="G161" i="5" s="1"/>
  <c r="G162" i="5" a="1"/>
  <c r="G162" i="5" s="1"/>
  <c r="G163" i="5" a="1"/>
  <c r="G163" i="5" s="1"/>
  <c r="G164" i="5" a="1"/>
  <c r="G164" i="5" s="1"/>
  <c r="G165" i="5" a="1"/>
  <c r="G165" i="5" s="1"/>
  <c r="G166" i="5" a="1"/>
  <c r="G166" i="5" s="1"/>
  <c r="G167" i="5" a="1"/>
  <c r="G167" i="5" s="1"/>
  <c r="G168" i="5" a="1"/>
  <c r="G168" i="5" s="1"/>
  <c r="G169" i="5" a="1"/>
  <c r="G169" i="5" s="1"/>
  <c r="G170" i="5" a="1"/>
  <c r="G170" i="5" s="1"/>
  <c r="G171" i="5" a="1"/>
  <c r="G171" i="5" s="1"/>
  <c r="G172" i="5" a="1"/>
  <c r="G172" i="5" s="1"/>
  <c r="G173" i="5" a="1"/>
  <c r="G173" i="5" s="1"/>
  <c r="G174" i="5" a="1"/>
  <c r="G174" i="5" s="1"/>
  <c r="G175" i="5" a="1"/>
  <c r="G175" i="5" s="1"/>
  <c r="G176" i="5" a="1"/>
  <c r="G176" i="5" s="1"/>
  <c r="G177" i="5" a="1"/>
  <c r="G177" i="5" s="1"/>
  <c r="G178" i="5" a="1"/>
  <c r="G178" i="5" s="1"/>
  <c r="G179" i="5" a="1"/>
  <c r="G179" i="5" s="1"/>
  <c r="G180" i="5" a="1"/>
  <c r="G180" i="5" s="1"/>
  <c r="G181" i="5" a="1"/>
  <c r="G181" i="5" s="1"/>
  <c r="G182" i="5" a="1"/>
  <c r="G182" i="5" s="1"/>
  <c r="G183" i="5" a="1"/>
  <c r="G183" i="5" s="1"/>
  <c r="G184" i="5" a="1"/>
  <c r="G184" i="5" s="1"/>
  <c r="G185" i="5" a="1"/>
  <c r="G185" i="5" s="1"/>
  <c r="G186" i="5" a="1"/>
  <c r="G186" i="5" s="1"/>
  <c r="G187" i="5" a="1"/>
  <c r="G187" i="5" s="1"/>
  <c r="G188" i="5" a="1"/>
  <c r="G188" i="5" s="1"/>
  <c r="G189" i="5" a="1"/>
  <c r="G189" i="5" s="1"/>
  <c r="G190" i="5" a="1"/>
  <c r="G190" i="5" s="1"/>
  <c r="G191" i="5" a="1"/>
  <c r="G191" i="5" s="1"/>
  <c r="G192" i="5" a="1"/>
  <c r="G192" i="5"/>
  <c r="G193" i="5" a="1"/>
  <c r="G193" i="5" s="1"/>
  <c r="G194" i="5" a="1"/>
  <c r="G194" i="5" s="1"/>
  <c r="G195" i="5" a="1"/>
  <c r="G195" i="5" s="1"/>
  <c r="G196" i="5" a="1"/>
  <c r="G196" i="5" s="1"/>
  <c r="G197" i="5" a="1"/>
  <c r="G197" i="5" s="1"/>
  <c r="G198" i="5" a="1"/>
  <c r="G198" i="5" s="1"/>
  <c r="G199" i="5" a="1"/>
  <c r="G199" i="5" s="1"/>
  <c r="G200" i="5" a="1"/>
  <c r="G200" i="5" s="1"/>
  <c r="G201" i="5" a="1"/>
  <c r="G201" i="5" s="1"/>
  <c r="G202" i="5" a="1"/>
  <c r="G202" i="5" s="1"/>
  <c r="G203" i="5" a="1"/>
  <c r="G203" i="5" s="1"/>
  <c r="G204" i="5" a="1"/>
  <c r="G204" i="5" s="1"/>
  <c r="G205" i="5" a="1"/>
  <c r="G205" i="5" s="1"/>
  <c r="G206" i="5" a="1"/>
  <c r="G206" i="5" s="1"/>
  <c r="G207" i="5" a="1"/>
  <c r="G207" i="5" s="1"/>
  <c r="G208" i="5" a="1"/>
  <c r="G208" i="5" s="1"/>
  <c r="G209" i="5" a="1"/>
  <c r="G209" i="5" s="1"/>
  <c r="G210" i="5" a="1"/>
  <c r="G210" i="5" s="1"/>
  <c r="G211" i="5" a="1"/>
  <c r="G211" i="5" s="1"/>
  <c r="G212" i="5" a="1"/>
  <c r="G212" i="5" s="1"/>
  <c r="G213" i="5" a="1"/>
  <c r="G213" i="5" s="1"/>
  <c r="G214" i="5" a="1"/>
  <c r="G214" i="5" s="1"/>
  <c r="G215" i="5" a="1"/>
  <c r="G215" i="5" s="1"/>
  <c r="G216" i="5" a="1"/>
  <c r="G216" i="5" s="1"/>
  <c r="G217" i="5" a="1"/>
  <c r="G217" i="5" s="1"/>
  <c r="G218" i="5" a="1"/>
  <c r="G218" i="5" s="1"/>
  <c r="G219" i="5" a="1"/>
  <c r="G219" i="5" s="1"/>
  <c r="G220" i="5" a="1"/>
  <c r="G220" i="5" s="1"/>
  <c r="G221" i="5" a="1"/>
  <c r="G221" i="5" s="1"/>
  <c r="G222" i="5" a="1"/>
  <c r="G222" i="5" s="1"/>
  <c r="G223" i="5" a="1"/>
  <c r="G223" i="5" s="1"/>
  <c r="G224" i="5" a="1"/>
  <c r="G224" i="5" s="1"/>
  <c r="G225" i="5" a="1"/>
  <c r="G225" i="5" s="1"/>
  <c r="G226" i="5" a="1"/>
  <c r="G226" i="5" s="1"/>
  <c r="G227" i="5" a="1"/>
  <c r="G227" i="5" s="1"/>
  <c r="G228" i="5" a="1"/>
  <c r="G228" i="5" s="1"/>
  <c r="G229" i="5" a="1"/>
  <c r="G229" i="5" s="1"/>
  <c r="G230" i="5" a="1"/>
  <c r="G230" i="5" s="1"/>
  <c r="G231" i="5" a="1"/>
  <c r="G231" i="5" s="1"/>
  <c r="G232" i="5" a="1"/>
  <c r="G232" i="5" s="1"/>
  <c r="G233" i="5" a="1"/>
  <c r="G233" i="5" s="1"/>
  <c r="G234" i="5" a="1"/>
  <c r="G234" i="5" s="1"/>
  <c r="G235" i="5" a="1"/>
  <c r="G235" i="5" s="1"/>
  <c r="G236" i="5" a="1"/>
  <c r="G236" i="5" s="1"/>
  <c r="G237" i="5" a="1"/>
  <c r="G237" i="5" s="1"/>
  <c r="G238" i="5" a="1"/>
  <c r="G238" i="5" s="1"/>
  <c r="G239" i="5" a="1"/>
  <c r="G239" i="5" s="1"/>
  <c r="G240" i="5" a="1"/>
  <c r="G240" i="5" s="1"/>
  <c r="G241" i="5" a="1"/>
  <c r="G241" i="5" s="1"/>
  <c r="G242" i="5" a="1"/>
  <c r="G242" i="5" s="1"/>
  <c r="G243" i="5" a="1"/>
  <c r="G243" i="5" s="1"/>
  <c r="G244" i="5" a="1"/>
  <c r="G244" i="5" s="1"/>
  <c r="G245" i="5" a="1"/>
  <c r="G245" i="5" s="1"/>
  <c r="G246" i="5" a="1"/>
  <c r="G246" i="5" s="1"/>
  <c r="G247" i="5" a="1"/>
  <c r="G247" i="5" s="1"/>
  <c r="G248" i="5" a="1"/>
  <c r="G248" i="5" s="1"/>
  <c r="G249" i="5" a="1"/>
  <c r="G249" i="5" s="1"/>
  <c r="G250" i="5" a="1"/>
  <c r="G250" i="5" s="1"/>
  <c r="G251" i="5" a="1"/>
  <c r="G251" i="5" s="1"/>
  <c r="G252" i="5" a="1"/>
  <c r="G252" i="5" s="1"/>
  <c r="G253" i="5" a="1"/>
  <c r="G253" i="5" s="1"/>
  <c r="G254" i="5" a="1"/>
  <c r="G254" i="5" s="1"/>
  <c r="G255" i="5" a="1"/>
  <c r="G255" i="5" s="1"/>
  <c r="G256" i="5" a="1"/>
  <c r="G256" i="5" s="1"/>
  <c r="G257" i="5" a="1"/>
  <c r="G257" i="5" s="1"/>
  <c r="G258" i="5" a="1"/>
  <c r="G258" i="5" s="1"/>
  <c r="G259" i="5" a="1"/>
  <c r="G259" i="5" s="1"/>
  <c r="G260" i="5" a="1"/>
  <c r="G260" i="5" s="1"/>
  <c r="G261" i="5" a="1"/>
  <c r="G261" i="5" s="1"/>
  <c r="G262" i="5" a="1"/>
  <c r="G262" i="5" s="1"/>
  <c r="G263" i="5" a="1"/>
  <c r="G263" i="5" s="1"/>
  <c r="G264" i="5" a="1"/>
  <c r="G264" i="5" s="1"/>
  <c r="G265" i="5" a="1"/>
  <c r="G265" i="5" s="1"/>
  <c r="G266" i="5" a="1"/>
  <c r="G266" i="5" s="1"/>
  <c r="G267" i="5" a="1"/>
  <c r="G267" i="5" s="1"/>
  <c r="G268" i="5" a="1"/>
  <c r="G268" i="5" s="1"/>
  <c r="G269" i="5" a="1"/>
  <c r="G269" i="5" s="1"/>
  <c r="G270" i="5" a="1"/>
  <c r="G270" i="5" s="1"/>
  <c r="G271" i="5" a="1"/>
  <c r="G271" i="5" s="1"/>
  <c r="G272" i="5" a="1"/>
  <c r="G272" i="5" s="1"/>
  <c r="G273" i="5" a="1"/>
  <c r="G273" i="5" s="1"/>
  <c r="G274" i="5" a="1"/>
  <c r="G274" i="5" s="1"/>
  <c r="G275" i="5" a="1"/>
  <c r="G275" i="5" s="1"/>
  <c r="G276" i="5" a="1"/>
  <c r="G276" i="5" s="1"/>
  <c r="G277" i="5" a="1"/>
  <c r="G277" i="5" s="1"/>
  <c r="G278" i="5" a="1"/>
  <c r="G278" i="5" s="1"/>
  <c r="G279" i="5" a="1"/>
  <c r="G279" i="5" s="1"/>
  <c r="G280" i="5" a="1"/>
  <c r="G280" i="5" s="1"/>
  <c r="G281" i="5" a="1"/>
  <c r="G281" i="5" s="1"/>
  <c r="G282" i="5" a="1"/>
  <c r="G282" i="5" s="1"/>
  <c r="G283" i="5" a="1"/>
  <c r="G283" i="5" s="1"/>
  <c r="G284" i="5" a="1"/>
  <c r="G284" i="5" s="1"/>
  <c r="G285" i="5" a="1"/>
  <c r="G285" i="5" s="1"/>
  <c r="G286" i="5" a="1"/>
  <c r="G286" i="5" s="1"/>
  <c r="G287" i="5" a="1"/>
  <c r="G287" i="5" s="1"/>
  <c r="G288" i="5" a="1"/>
  <c r="G288" i="5" s="1"/>
  <c r="G289" i="5" a="1"/>
  <c r="G289" i="5" s="1"/>
  <c r="G290" i="5" a="1"/>
  <c r="G290" i="5" s="1"/>
  <c r="G291" i="5" a="1"/>
  <c r="G291" i="5" s="1"/>
  <c r="G292" i="5" a="1"/>
  <c r="G292" i="5" s="1"/>
  <c r="G293" i="5" a="1"/>
  <c r="G293" i="5" s="1"/>
  <c r="G294" i="5" a="1"/>
  <c r="G294" i="5" s="1"/>
  <c r="G295" i="5" a="1"/>
  <c r="G295" i="5" s="1"/>
  <c r="G296" i="5" a="1"/>
  <c r="G296" i="5" s="1"/>
  <c r="G297" i="5" a="1"/>
  <c r="G297" i="5" s="1"/>
  <c r="G298" i="5" a="1"/>
  <c r="G298" i="5" s="1"/>
  <c r="G299" i="5" a="1"/>
  <c r="G299" i="5" s="1"/>
  <c r="G300" i="5" a="1"/>
  <c r="G300" i="5" s="1"/>
  <c r="G301" i="5" a="1"/>
  <c r="G301" i="5" s="1"/>
  <c r="G302" i="5" a="1"/>
  <c r="G302" i="5" s="1"/>
  <c r="G303" i="5" a="1"/>
  <c r="G303" i="5" s="1"/>
  <c r="G304" i="5" a="1"/>
  <c r="G304" i="5" s="1"/>
  <c r="G305" i="5" a="1"/>
  <c r="G305" i="5" s="1"/>
  <c r="G306" i="5" a="1"/>
  <c r="G306" i="5" s="1"/>
  <c r="G307" i="5" a="1"/>
  <c r="G307" i="5" s="1"/>
  <c r="G308" i="5" a="1"/>
  <c r="G308" i="5" s="1"/>
  <c r="G309" i="5" a="1"/>
  <c r="G309" i="5" s="1"/>
  <c r="G310" i="5" a="1"/>
  <c r="G310" i="5" s="1"/>
  <c r="G311" i="5" a="1"/>
  <c r="G311" i="5" s="1"/>
  <c r="G312" i="5" a="1"/>
  <c r="G312" i="5" s="1"/>
  <c r="G313" i="5" a="1"/>
  <c r="G313" i="5" s="1"/>
  <c r="G314" i="5" a="1"/>
  <c r="G314" i="5" s="1"/>
  <c r="G315" i="5" a="1"/>
  <c r="G315" i="5" s="1"/>
  <c r="G316" i="5" a="1"/>
  <c r="G316" i="5" s="1"/>
  <c r="G317" i="5" a="1"/>
  <c r="G317" i="5" s="1"/>
  <c r="G318" i="5" a="1"/>
  <c r="G318" i="5" s="1"/>
  <c r="G319" i="5" a="1"/>
  <c r="G319" i="5" s="1"/>
  <c r="G320" i="5" a="1"/>
  <c r="G320" i="5" s="1"/>
  <c r="G321" i="5" a="1"/>
  <c r="G321" i="5" s="1"/>
  <c r="G322" i="5" a="1"/>
  <c r="G322" i="5" s="1"/>
  <c r="G323" i="5" a="1"/>
  <c r="G323" i="5" s="1"/>
  <c r="G324" i="5" a="1"/>
  <c r="G324" i="5" s="1"/>
  <c r="G325" i="5" a="1"/>
  <c r="G325" i="5" s="1"/>
  <c r="G326" i="5" a="1"/>
  <c r="G326" i="5" s="1"/>
  <c r="G327" i="5" a="1"/>
  <c r="G327" i="5" s="1"/>
  <c r="G328" i="5" a="1"/>
  <c r="G328" i="5" s="1"/>
  <c r="G329" i="5" a="1"/>
  <c r="G329" i="5" s="1"/>
  <c r="G330" i="5" a="1"/>
  <c r="G330" i="5" s="1"/>
  <c r="G331" i="5" a="1"/>
  <c r="G331" i="5" s="1"/>
  <c r="G332" i="5" a="1"/>
  <c r="G332" i="5" s="1"/>
  <c r="G333" i="5" a="1"/>
  <c r="G333" i="5" s="1"/>
  <c r="G334" i="5" a="1"/>
  <c r="G334" i="5" s="1"/>
  <c r="G335" i="5" a="1"/>
  <c r="G335" i="5" s="1"/>
  <c r="G336" i="5" a="1"/>
  <c r="G336" i="5" s="1"/>
  <c r="G337" i="5" a="1"/>
  <c r="G337" i="5" s="1"/>
  <c r="G338" i="5" a="1"/>
  <c r="G338" i="5" s="1"/>
  <c r="G339" i="5" a="1"/>
  <c r="G339" i="5" s="1"/>
  <c r="G340" i="5" a="1"/>
  <c r="G340" i="5" s="1"/>
  <c r="G341" i="5" a="1"/>
  <c r="G341" i="5" s="1"/>
  <c r="G342" i="5" a="1"/>
  <c r="G342" i="5" s="1"/>
  <c r="G343" i="5" a="1"/>
  <c r="G343" i="5" s="1"/>
  <c r="G344" i="5" a="1"/>
  <c r="G344" i="5" s="1"/>
  <c r="G345" i="5" a="1"/>
  <c r="G345" i="5" s="1"/>
  <c r="G346" i="5" a="1"/>
  <c r="G346" i="5" s="1"/>
  <c r="G347" i="5" a="1"/>
  <c r="G347" i="5" s="1"/>
  <c r="G348" i="5" a="1"/>
  <c r="G348" i="5" s="1"/>
  <c r="G349" i="5" a="1"/>
  <c r="G349" i="5" s="1"/>
  <c r="G350" i="5" a="1"/>
  <c r="G350" i="5" s="1"/>
  <c r="G351" i="5" a="1"/>
  <c r="G351" i="5" s="1"/>
  <c r="G352" i="5" a="1"/>
  <c r="G352" i="5" s="1"/>
  <c r="G353" i="5" a="1"/>
  <c r="G353" i="5" s="1"/>
  <c r="G354" i="5" a="1"/>
  <c r="G354" i="5" s="1"/>
  <c r="G355" i="5" a="1"/>
  <c r="G355" i="5" s="1"/>
  <c r="G356" i="5" a="1"/>
  <c r="G356" i="5" s="1"/>
  <c r="G357" i="5" a="1"/>
  <c r="G357" i="5" s="1"/>
  <c r="G358" i="5" a="1"/>
  <c r="G358" i="5" s="1"/>
  <c r="G359" i="5" a="1"/>
  <c r="G359" i="5" s="1"/>
  <c r="G360" i="5" a="1"/>
  <c r="G360" i="5" s="1"/>
  <c r="G361" i="5" a="1"/>
  <c r="G361" i="5" s="1"/>
  <c r="G362" i="5" a="1"/>
  <c r="G362" i="5" s="1"/>
  <c r="G363" i="5" a="1"/>
  <c r="G363" i="5" s="1"/>
  <c r="G364" i="5" a="1"/>
  <c r="G364" i="5" s="1"/>
  <c r="G365" i="5" a="1"/>
  <c r="G365" i="5" s="1"/>
  <c r="G366" i="5" a="1"/>
  <c r="G366" i="5" s="1"/>
  <c r="G367" i="5" a="1"/>
  <c r="G367" i="5" s="1"/>
  <c r="G368" i="5" a="1"/>
  <c r="G368" i="5" s="1"/>
  <c r="G369" i="5" a="1"/>
  <c r="G369" i="5" s="1"/>
  <c r="G370" i="5" a="1"/>
  <c r="G370" i="5" s="1"/>
  <c r="G371" i="5" a="1"/>
  <c r="G371" i="5" s="1"/>
  <c r="G372" i="5" a="1"/>
  <c r="G372" i="5" s="1"/>
  <c r="G373" i="5" a="1"/>
  <c r="G373" i="5" s="1"/>
  <c r="G374" i="5" a="1"/>
  <c r="G374" i="5" s="1"/>
  <c r="G375" i="5" a="1"/>
  <c r="G375" i="5" s="1"/>
  <c r="G376" i="5" a="1"/>
  <c r="G376" i="5" s="1"/>
  <c r="G377" i="5" a="1"/>
  <c r="G377" i="5" s="1"/>
  <c r="G378" i="5" a="1"/>
  <c r="G378" i="5" s="1"/>
  <c r="G379" i="5" a="1"/>
  <c r="G379" i="5" s="1"/>
  <c r="G380" i="5" a="1"/>
  <c r="G380" i="5" s="1"/>
  <c r="G381" i="5" a="1"/>
  <c r="G381" i="5" s="1"/>
  <c r="G382" i="5" a="1"/>
  <c r="G382" i="5" s="1"/>
  <c r="G383" i="5" a="1"/>
  <c r="G383" i="5" s="1"/>
  <c r="G384" i="5" a="1"/>
  <c r="G384" i="5" s="1"/>
  <c r="G385" i="5" a="1"/>
  <c r="G385" i="5" s="1"/>
  <c r="G386" i="5" a="1"/>
  <c r="G386" i="5" s="1"/>
  <c r="G387" i="5" a="1"/>
  <c r="G387" i="5" s="1"/>
  <c r="G388" i="5" a="1"/>
  <c r="G388" i="5" s="1"/>
  <c r="G389" i="5" a="1"/>
  <c r="G389" i="5" s="1"/>
  <c r="G390" i="5" a="1"/>
  <c r="G390" i="5" s="1"/>
  <c r="G391" i="5" a="1"/>
  <c r="G391" i="5" s="1"/>
  <c r="G392" i="5" a="1"/>
  <c r="G392" i="5" s="1"/>
  <c r="G393" i="5" a="1"/>
  <c r="G393" i="5" s="1"/>
  <c r="G394" i="5" a="1"/>
  <c r="G394" i="5" s="1"/>
  <c r="G395" i="5" a="1"/>
  <c r="G395" i="5" s="1"/>
  <c r="G396" i="5" a="1"/>
  <c r="G396" i="5" s="1"/>
  <c r="G397" i="5" a="1"/>
  <c r="G397" i="5" s="1"/>
  <c r="G398" i="5" a="1"/>
  <c r="G398" i="5" s="1"/>
  <c r="G399" i="5" a="1"/>
  <c r="G399" i="5" s="1"/>
  <c r="G400" i="5" a="1"/>
  <c r="G400" i="5" s="1"/>
  <c r="G401" i="5" a="1"/>
  <c r="G401" i="5" s="1"/>
  <c r="G402" i="5" a="1"/>
  <c r="G402" i="5" s="1"/>
  <c r="G403" i="5" a="1"/>
  <c r="G403" i="5" s="1"/>
  <c r="G404" i="5" a="1"/>
  <c r="G404" i="5" s="1"/>
  <c r="G405" i="5" a="1"/>
  <c r="G405" i="5" s="1"/>
  <c r="G406" i="5" a="1"/>
  <c r="G406" i="5" s="1"/>
  <c r="G407" i="5" a="1"/>
  <c r="G407" i="5" s="1"/>
  <c r="G408" i="5" a="1"/>
  <c r="G408" i="5" s="1"/>
  <c r="G409" i="5" a="1"/>
  <c r="G409" i="5" s="1"/>
  <c r="G410" i="5" a="1"/>
  <c r="G410" i="5" s="1"/>
  <c r="G411" i="5" a="1"/>
  <c r="G411" i="5" s="1"/>
  <c r="G412" i="5" a="1"/>
  <c r="G412" i="5" s="1"/>
  <c r="G413" i="5" a="1"/>
  <c r="G413" i="5" s="1"/>
  <c r="G414" i="5" a="1"/>
  <c r="G414" i="5" s="1"/>
  <c r="G415" i="5" a="1"/>
  <c r="G415" i="5" s="1"/>
  <c r="G416" i="5" a="1"/>
  <c r="G416" i="5" s="1"/>
  <c r="G417" i="5" a="1"/>
  <c r="G417" i="5" s="1"/>
  <c r="G418" i="5" a="1"/>
  <c r="G418" i="5" s="1"/>
  <c r="G419" i="5" a="1"/>
  <c r="G419" i="5" s="1"/>
  <c r="G420" i="5" a="1"/>
  <c r="G420" i="5" s="1"/>
  <c r="G421" i="5" a="1"/>
  <c r="G421" i="5" s="1"/>
  <c r="G422" i="5" a="1"/>
  <c r="G422" i="5" s="1"/>
  <c r="G423" i="5" a="1"/>
  <c r="G423" i="5" s="1"/>
  <c r="G424" i="5" a="1"/>
  <c r="G424" i="5" s="1"/>
  <c r="G425" i="5" a="1"/>
  <c r="G425" i="5" s="1"/>
  <c r="G426" i="5" a="1"/>
  <c r="G426" i="5" s="1"/>
  <c r="G427" i="5" a="1"/>
  <c r="G427" i="5" s="1"/>
  <c r="G428" i="5" a="1"/>
  <c r="G428" i="5" s="1"/>
  <c r="G429" i="5" a="1"/>
  <c r="G429" i="5" s="1"/>
  <c r="G430" i="5" a="1"/>
  <c r="G430" i="5" s="1"/>
  <c r="G431" i="5" a="1"/>
  <c r="G431" i="5" s="1"/>
  <c r="G432" i="5" a="1"/>
  <c r="G432" i="5" s="1"/>
  <c r="G433" i="5" a="1"/>
  <c r="G433" i="5" s="1"/>
  <c r="G434" i="5" a="1"/>
  <c r="G434" i="5" s="1"/>
  <c r="G435" i="5" a="1"/>
  <c r="G435" i="5" s="1"/>
  <c r="G436" i="5" a="1"/>
  <c r="G436" i="5" s="1"/>
  <c r="G437" i="5" a="1"/>
  <c r="G437" i="5" s="1"/>
  <c r="G438" i="5" a="1"/>
  <c r="G438" i="5" s="1"/>
  <c r="G439" i="5" a="1"/>
  <c r="G439" i="5" s="1"/>
  <c r="G440" i="5" a="1"/>
  <c r="G440" i="5" s="1"/>
  <c r="G441" i="5" a="1"/>
  <c r="G441" i="5" s="1"/>
  <c r="G442" i="5" a="1"/>
  <c r="G442" i="5" s="1"/>
  <c r="G443" i="5" a="1"/>
  <c r="G443" i="5" s="1"/>
  <c r="G444" i="5" a="1"/>
  <c r="G444" i="5" s="1"/>
  <c r="G445" i="5" a="1"/>
  <c r="G445" i="5" s="1"/>
  <c r="G446" i="5" a="1"/>
  <c r="G446" i="5" s="1"/>
  <c r="G447" i="5" a="1"/>
  <c r="G447" i="5" s="1"/>
  <c r="G448" i="5" a="1"/>
  <c r="G448" i="5" s="1"/>
  <c r="G449" i="5" a="1"/>
  <c r="G449" i="5" s="1"/>
  <c r="G450" i="5" a="1"/>
  <c r="G450" i="5" s="1"/>
  <c r="G451" i="5" a="1"/>
  <c r="G451" i="5" s="1"/>
  <c r="G452" i="5" a="1"/>
  <c r="G452" i="5" s="1"/>
  <c r="G453" i="5" a="1"/>
  <c r="G453" i="5" s="1"/>
  <c r="G454" i="5" a="1"/>
  <c r="G454" i="5" s="1"/>
  <c r="G455" i="5" a="1"/>
  <c r="G455" i="5" s="1"/>
  <c r="G456" i="5" a="1"/>
  <c r="G456" i="5" s="1"/>
  <c r="G457" i="5" a="1"/>
  <c r="G457" i="5" s="1"/>
  <c r="G458" i="5" a="1"/>
  <c r="G458" i="5" s="1"/>
  <c r="G459" i="5" a="1"/>
  <c r="G459" i="5" s="1"/>
  <c r="G460" i="5" a="1"/>
  <c r="G460" i="5" s="1"/>
  <c r="G461" i="5" a="1"/>
  <c r="G461" i="5" s="1"/>
  <c r="G462" i="5" a="1"/>
  <c r="G462" i="5" s="1"/>
  <c r="G463" i="5" a="1"/>
  <c r="G463" i="5" s="1"/>
  <c r="G464" i="5" a="1"/>
  <c r="G464" i="5" s="1"/>
  <c r="G465" i="5" a="1"/>
  <c r="G465" i="5" s="1"/>
  <c r="G466" i="5" a="1"/>
  <c r="G466" i="5" s="1"/>
  <c r="G467" i="5" a="1"/>
  <c r="G467" i="5" s="1"/>
  <c r="G468" i="5" a="1"/>
  <c r="G468" i="5" s="1"/>
  <c r="G469" i="5" a="1"/>
  <c r="G469" i="5" s="1"/>
  <c r="G470" i="5" a="1"/>
  <c r="G470" i="5" s="1"/>
  <c r="G471" i="5" a="1"/>
  <c r="G471" i="5" s="1"/>
  <c r="G472" i="5" a="1"/>
  <c r="G472" i="5" s="1"/>
  <c r="G473" i="5" a="1"/>
  <c r="G473" i="5" s="1"/>
  <c r="G474" i="5" a="1"/>
  <c r="G474" i="5" s="1"/>
  <c r="G475" i="5" a="1"/>
  <c r="G475" i="5" s="1"/>
  <c r="G476" i="5" a="1"/>
  <c r="G476" i="5" s="1"/>
  <c r="G477" i="5" a="1"/>
  <c r="G477" i="5" s="1"/>
  <c r="G478" i="5" a="1"/>
  <c r="G478" i="5" s="1"/>
  <c r="G479" i="5" a="1"/>
  <c r="G479" i="5" s="1"/>
  <c r="G480" i="5" a="1"/>
  <c r="G480" i="5" s="1"/>
  <c r="G481" i="5" a="1"/>
  <c r="G481" i="5" s="1"/>
  <c r="G482" i="5" a="1"/>
  <c r="G482" i="5" s="1"/>
  <c r="G483" i="5" a="1"/>
  <c r="G483" i="5" s="1"/>
  <c r="G484" i="5" a="1"/>
  <c r="G484" i="5" s="1"/>
  <c r="G485" i="5" a="1"/>
  <c r="G485" i="5" s="1"/>
  <c r="G486" i="5" a="1"/>
  <c r="G486" i="5" s="1"/>
  <c r="G487" i="5" a="1"/>
  <c r="G487" i="5" s="1"/>
  <c r="G488" i="5" a="1"/>
  <c r="G488" i="5" s="1"/>
  <c r="G489" i="5" a="1"/>
  <c r="G489" i="5" s="1"/>
  <c r="G490" i="5" a="1"/>
  <c r="G490" i="5" s="1"/>
  <c r="G491" i="5" a="1"/>
  <c r="G491" i="5" s="1"/>
  <c r="G492" i="5" a="1"/>
  <c r="G492" i="5" s="1"/>
  <c r="G493" i="5" a="1"/>
  <c r="G493" i="5" s="1"/>
  <c r="G494" i="5" a="1"/>
  <c r="G494" i="5" s="1"/>
  <c r="G495" i="5" a="1"/>
  <c r="G495" i="5" s="1"/>
  <c r="G496" i="5" a="1"/>
  <c r="G496" i="5" s="1"/>
  <c r="G497" i="5" a="1"/>
  <c r="G497" i="5" s="1"/>
  <c r="G498" i="5" a="1"/>
  <c r="G498" i="5" s="1"/>
  <c r="G499" i="5" a="1"/>
  <c r="G499" i="5" s="1"/>
  <c r="G500" i="5" a="1"/>
  <c r="G500" i="5" s="1"/>
  <c r="G501" i="5" a="1"/>
  <c r="G501" i="5" s="1"/>
  <c r="G502" i="5" a="1"/>
  <c r="G502" i="5" s="1"/>
  <c r="G503" i="5" a="1"/>
  <c r="G503" i="5" s="1"/>
  <c r="G504" i="5" a="1"/>
  <c r="G504" i="5" s="1"/>
  <c r="G505" i="5" a="1"/>
  <c r="G505" i="5" s="1"/>
  <c r="G506" i="5" a="1"/>
  <c r="G506" i="5" s="1"/>
  <c r="G507" i="5" a="1"/>
  <c r="G507" i="5" s="1"/>
  <c r="G508" i="5" a="1"/>
  <c r="G508" i="5" s="1"/>
  <c r="G509" i="5" a="1"/>
  <c r="G509" i="5" s="1"/>
  <c r="G510" i="5" a="1"/>
  <c r="G510" i="5" s="1"/>
  <c r="G511" i="5" a="1"/>
  <c r="G511" i="5" s="1"/>
  <c r="G512" i="5" a="1"/>
  <c r="G512" i="5" s="1"/>
  <c r="G513" i="5" a="1"/>
  <c r="G513" i="5" s="1"/>
  <c r="G514" i="5" a="1"/>
  <c r="G514" i="5" s="1"/>
  <c r="G515" i="5" a="1"/>
  <c r="G515" i="5" s="1"/>
  <c r="G516" i="5" a="1"/>
  <c r="G516" i="5" s="1"/>
  <c r="G517" i="5" a="1"/>
  <c r="G517" i="5" s="1"/>
  <c r="G518" i="5" a="1"/>
  <c r="G518" i="5" s="1"/>
  <c r="G519" i="5" a="1"/>
  <c r="G519" i="5" s="1"/>
  <c r="G520" i="5" a="1"/>
  <c r="G520" i="5" s="1"/>
  <c r="G521" i="5" a="1"/>
  <c r="G521" i="5" s="1"/>
  <c r="G522" i="5" a="1"/>
  <c r="G522" i="5" s="1"/>
  <c r="G523" i="5" a="1"/>
  <c r="G523" i="5" s="1"/>
  <c r="G524" i="5" a="1"/>
  <c r="G524" i="5" s="1"/>
  <c r="G525" i="5" a="1"/>
  <c r="G525" i="5" s="1"/>
  <c r="G526" i="5" a="1"/>
  <c r="G526" i="5" s="1"/>
  <c r="G527" i="5" a="1"/>
  <c r="G527" i="5" s="1"/>
  <c r="G528" i="5" a="1"/>
  <c r="G528" i="5" s="1"/>
  <c r="G529" i="5" a="1"/>
  <c r="G529" i="5" s="1"/>
  <c r="G530" i="5" a="1"/>
  <c r="G530" i="5" s="1"/>
  <c r="G531" i="5" a="1"/>
  <c r="G531" i="5" s="1"/>
  <c r="G532" i="5" a="1"/>
  <c r="G532" i="5" s="1"/>
  <c r="G533" i="5" a="1"/>
  <c r="G533" i="5" s="1"/>
  <c r="G534" i="5" a="1"/>
  <c r="G534" i="5" s="1"/>
  <c r="G535" i="5" a="1"/>
  <c r="G535" i="5" s="1"/>
  <c r="G536" i="5" a="1"/>
  <c r="G536" i="5" s="1"/>
  <c r="G537" i="5" a="1"/>
  <c r="G537" i="5" s="1"/>
  <c r="G538" i="5" a="1"/>
  <c r="G538" i="5" s="1"/>
  <c r="G539" i="5" a="1"/>
  <c r="G539" i="5" s="1"/>
  <c r="G540" i="5" a="1"/>
  <c r="G540" i="5" s="1"/>
  <c r="G541" i="5" a="1"/>
  <c r="G541" i="5" s="1"/>
  <c r="G542" i="5" a="1"/>
  <c r="G542" i="5" s="1"/>
  <c r="G543" i="5" a="1"/>
  <c r="G543" i="5" s="1"/>
  <c r="G544" i="5" a="1"/>
  <c r="G544" i="5" s="1"/>
  <c r="G545" i="5" a="1"/>
  <c r="G545" i="5" s="1"/>
  <c r="G546" i="5" a="1"/>
  <c r="G546" i="5" s="1"/>
  <c r="G547" i="5" a="1"/>
  <c r="G547" i="5" s="1"/>
  <c r="G548" i="5" a="1"/>
  <c r="G548" i="5" s="1"/>
  <c r="G549" i="5" a="1"/>
  <c r="G549" i="5" s="1"/>
  <c r="G550" i="5" a="1"/>
  <c r="G550" i="5" s="1"/>
  <c r="G551" i="5" a="1"/>
  <c r="G551" i="5" s="1"/>
  <c r="G552" i="5" a="1"/>
  <c r="G552" i="5" s="1"/>
  <c r="G553" i="5" a="1"/>
  <c r="G553" i="5" s="1"/>
  <c r="G554" i="5" a="1"/>
  <c r="G554" i="5" s="1"/>
  <c r="G555" i="5" a="1"/>
  <c r="G555" i="5" s="1"/>
  <c r="G556" i="5" a="1"/>
  <c r="G556" i="5" s="1"/>
  <c r="G557" i="5" a="1"/>
  <c r="G557" i="5" s="1"/>
  <c r="G558" i="5" a="1"/>
  <c r="G558" i="5" s="1"/>
  <c r="G559" i="5" a="1"/>
  <c r="G559" i="5" s="1"/>
  <c r="G560" i="5" a="1"/>
  <c r="G560" i="5" s="1"/>
  <c r="G561" i="5" a="1"/>
  <c r="G561" i="5" s="1"/>
  <c r="G562" i="5" a="1"/>
  <c r="G562" i="5" s="1"/>
  <c r="G563" i="5" a="1"/>
  <c r="G563" i="5" s="1"/>
  <c r="G564" i="5" a="1"/>
  <c r="G564" i="5" s="1"/>
  <c r="G565" i="5" a="1"/>
  <c r="G565" i="5" s="1"/>
  <c r="G566" i="5" a="1"/>
  <c r="G566" i="5" s="1"/>
  <c r="G567" i="5" a="1"/>
  <c r="G567" i="5" s="1"/>
  <c r="G568" i="5" a="1"/>
  <c r="G568" i="5" s="1"/>
  <c r="G569" i="5" a="1"/>
  <c r="G569" i="5" s="1"/>
  <c r="G570" i="5" a="1"/>
  <c r="G570" i="5" s="1"/>
  <c r="G571" i="5" a="1"/>
  <c r="G571" i="5" s="1"/>
  <c r="G572" i="5" a="1"/>
  <c r="G572" i="5" s="1"/>
  <c r="G573" i="5" a="1"/>
  <c r="G573" i="5" s="1"/>
  <c r="G574" i="5" a="1"/>
  <c r="G574" i="5" s="1"/>
  <c r="G575" i="5" a="1"/>
  <c r="G575" i="5" s="1"/>
  <c r="G576" i="5" a="1"/>
  <c r="G576" i="5" s="1"/>
  <c r="G577" i="5" a="1"/>
  <c r="G577" i="5" s="1"/>
  <c r="G578" i="5" a="1"/>
  <c r="G578" i="5" s="1"/>
  <c r="G579" i="5" a="1"/>
  <c r="G579" i="5" s="1"/>
  <c r="G580" i="5" a="1"/>
  <c r="G580" i="5" s="1"/>
  <c r="G581" i="5" a="1"/>
  <c r="G581" i="5" s="1"/>
  <c r="G582" i="5" a="1"/>
  <c r="G582" i="5" s="1"/>
  <c r="G583" i="5" a="1"/>
  <c r="G583" i="5" s="1"/>
  <c r="G584" i="5" a="1"/>
  <c r="G584" i="5" s="1"/>
  <c r="G585" i="5" a="1"/>
  <c r="G585" i="5" s="1"/>
  <c r="G586" i="5" a="1"/>
  <c r="G586" i="5" s="1"/>
  <c r="G587" i="5" a="1"/>
  <c r="G587" i="5" s="1"/>
  <c r="G588" i="5" a="1"/>
  <c r="G588" i="5" s="1"/>
  <c r="G589" i="5" a="1"/>
  <c r="G589" i="5" s="1"/>
  <c r="G590" i="5" a="1"/>
  <c r="G590" i="5" s="1"/>
  <c r="G591" i="5" a="1"/>
  <c r="G591" i="5" s="1"/>
  <c r="G592" i="5" a="1"/>
  <c r="G592" i="5" s="1"/>
  <c r="G593" i="5" a="1"/>
  <c r="G593" i="5" s="1"/>
  <c r="G594" i="5" a="1"/>
  <c r="G594" i="5" s="1"/>
  <c r="G595" i="5" a="1"/>
  <c r="G595" i="5" s="1"/>
  <c r="G596" i="5" a="1"/>
  <c r="G596" i="5" s="1"/>
  <c r="G597" i="5" a="1"/>
  <c r="G597" i="5" s="1"/>
  <c r="G598" i="5" a="1"/>
  <c r="G598" i="5" s="1"/>
  <c r="G599" i="5" a="1"/>
  <c r="G599" i="5" s="1"/>
  <c r="G600" i="5" a="1"/>
  <c r="G600" i="5" s="1"/>
  <c r="G601" i="5" a="1"/>
  <c r="G601" i="5" s="1"/>
  <c r="G602" i="5" a="1"/>
  <c r="G602" i="5" s="1"/>
  <c r="G603" i="5" a="1"/>
  <c r="G603" i="5" s="1"/>
  <c r="G604" i="5" a="1"/>
  <c r="G604" i="5" s="1"/>
  <c r="G605" i="5" a="1"/>
  <c r="G605" i="5" s="1"/>
  <c r="G606" i="5" a="1"/>
  <c r="G606" i="5" s="1"/>
  <c r="G607" i="5" a="1"/>
  <c r="G607" i="5" s="1"/>
  <c r="G608" i="5" a="1"/>
  <c r="G608" i="5" s="1"/>
  <c r="G609" i="5" a="1"/>
  <c r="G609" i="5" s="1"/>
  <c r="G610" i="5" a="1"/>
  <c r="G610" i="5" s="1"/>
  <c r="G611" i="5" a="1"/>
  <c r="G611" i="5" s="1"/>
  <c r="G612" i="5" a="1"/>
  <c r="G612" i="5" s="1"/>
  <c r="G613" i="5" a="1"/>
  <c r="G613" i="5" s="1"/>
  <c r="G614" i="5" a="1"/>
  <c r="G614" i="5" s="1"/>
  <c r="G615" i="5" a="1"/>
  <c r="G615" i="5" s="1"/>
  <c r="G616" i="5" a="1"/>
  <c r="G616" i="5" s="1"/>
  <c r="G617" i="5" a="1"/>
  <c r="G617" i="5" s="1"/>
  <c r="G618" i="5" a="1"/>
  <c r="G618" i="5" s="1"/>
  <c r="G619" i="5" a="1"/>
  <c r="G619" i="5" s="1"/>
  <c r="G620" i="5" a="1"/>
  <c r="G620" i="5" s="1"/>
  <c r="G621" i="5" a="1"/>
  <c r="G621" i="5" s="1"/>
  <c r="G622" i="5" a="1"/>
  <c r="G622" i="5" s="1"/>
  <c r="G623" i="5" a="1"/>
  <c r="G623" i="5" s="1"/>
  <c r="G624" i="5" a="1"/>
  <c r="G624" i="5" s="1"/>
  <c r="G625" i="5" a="1"/>
  <c r="G625" i="5" s="1"/>
  <c r="G626" i="5" a="1"/>
  <c r="G626" i="5" s="1"/>
  <c r="G627" i="5" a="1"/>
  <c r="G627" i="5" s="1"/>
  <c r="G628" i="5" a="1"/>
  <c r="G628" i="5" s="1"/>
  <c r="G629" i="5" a="1"/>
  <c r="G629" i="5" s="1"/>
  <c r="G630" i="5" a="1"/>
  <c r="G630" i="5" s="1"/>
  <c r="G631" i="5" a="1"/>
  <c r="G631" i="5" s="1"/>
  <c r="G632" i="5" a="1"/>
  <c r="G632" i="5" s="1"/>
  <c r="G633" i="5" a="1"/>
  <c r="G633" i="5" s="1"/>
  <c r="G634" i="5" a="1"/>
  <c r="G634" i="5" s="1"/>
  <c r="G635" i="5" a="1"/>
  <c r="G635" i="5" s="1"/>
  <c r="G636" i="5" a="1"/>
  <c r="G636" i="5" s="1"/>
  <c r="G637" i="5" a="1"/>
  <c r="G637" i="5" s="1"/>
  <c r="G638" i="5" a="1"/>
  <c r="G638" i="5" s="1"/>
  <c r="G639" i="5" a="1"/>
  <c r="G639" i="5" s="1"/>
  <c r="G640" i="5" a="1"/>
  <c r="G640" i="5" s="1"/>
  <c r="G641" i="5" a="1"/>
  <c r="G641" i="5" s="1"/>
  <c r="G642" i="5" a="1"/>
  <c r="G642" i="5" s="1"/>
  <c r="G643" i="5" a="1"/>
  <c r="G643" i="5" s="1"/>
  <c r="G644" i="5" a="1"/>
  <c r="G644" i="5" s="1"/>
  <c r="G645" i="5" a="1"/>
  <c r="G645" i="5" s="1"/>
  <c r="G646" i="5" a="1"/>
  <c r="G646" i="5" s="1"/>
  <c r="G647" i="5" a="1"/>
  <c r="G647" i="5" s="1"/>
  <c r="G648" i="5" a="1"/>
  <c r="G648" i="5" s="1"/>
  <c r="G649" i="5" a="1"/>
  <c r="G649" i="5" s="1"/>
  <c r="G650" i="5" a="1"/>
  <c r="G650" i="5" s="1"/>
  <c r="G651" i="5" a="1"/>
  <c r="G651" i="5" s="1"/>
  <c r="G652" i="5" a="1"/>
  <c r="G652" i="5" s="1"/>
  <c r="G653" i="5" a="1"/>
  <c r="G653" i="5" s="1"/>
  <c r="G654" i="5" a="1"/>
  <c r="G654" i="5" s="1"/>
  <c r="G655" i="5" a="1"/>
  <c r="G655" i="5" s="1"/>
  <c r="G656" i="5" a="1"/>
  <c r="G656" i="5" s="1"/>
  <c r="G657" i="5" a="1"/>
  <c r="G657" i="5" s="1"/>
  <c r="G658" i="5" a="1"/>
  <c r="G658" i="5" s="1"/>
  <c r="G659" i="5" a="1"/>
  <c r="G659" i="5" s="1"/>
  <c r="G660" i="5" a="1"/>
  <c r="G660" i="5" s="1"/>
  <c r="G661" i="5" a="1"/>
  <c r="G661" i="5" s="1"/>
  <c r="G662" i="5" a="1"/>
  <c r="G662" i="5" s="1"/>
  <c r="G663" i="5" a="1"/>
  <c r="G663" i="5" s="1"/>
  <c r="G664" i="5" a="1"/>
  <c r="G664" i="5" s="1"/>
  <c r="G665" i="5" a="1"/>
  <c r="G665" i="5" s="1"/>
  <c r="G666" i="5" a="1"/>
  <c r="G666" i="5" s="1"/>
  <c r="G667" i="5" a="1"/>
  <c r="G667" i="5" s="1"/>
  <c r="G668" i="5" a="1"/>
  <c r="G668" i="5" s="1"/>
  <c r="G669" i="5" a="1"/>
  <c r="G669" i="5" s="1"/>
  <c r="G670" i="5" a="1"/>
  <c r="G670" i="5" s="1"/>
  <c r="G671" i="5" a="1"/>
  <c r="G671" i="5" s="1"/>
  <c r="G672" i="5" a="1"/>
  <c r="G672" i="5" s="1"/>
  <c r="G673" i="5" a="1"/>
  <c r="G673" i="5" s="1"/>
  <c r="G674" i="5" a="1"/>
  <c r="G674" i="5" s="1"/>
  <c r="G675" i="5" a="1"/>
  <c r="G675" i="5" s="1"/>
  <c r="G676" i="5" a="1"/>
  <c r="G676" i="5" s="1"/>
  <c r="G677" i="5" a="1"/>
  <c r="G677" i="5" s="1"/>
  <c r="G678" i="5" a="1"/>
  <c r="G678" i="5" s="1"/>
  <c r="G679" i="5" a="1"/>
  <c r="G679" i="5" s="1"/>
  <c r="G680" i="5" a="1"/>
  <c r="G680" i="5" s="1"/>
  <c r="G681" i="5" a="1"/>
  <c r="G681" i="5" s="1"/>
  <c r="G682" i="5" a="1"/>
  <c r="G682" i="5" s="1"/>
  <c r="G683" i="5" a="1"/>
  <c r="G683" i="5" s="1"/>
  <c r="G684" i="5" a="1"/>
  <c r="G684" i="5" s="1"/>
  <c r="G685" i="5" a="1"/>
  <c r="G685" i="5" s="1"/>
  <c r="G686" i="5" a="1"/>
  <c r="G686" i="5" s="1"/>
  <c r="G687" i="5" a="1"/>
  <c r="G687" i="5" s="1"/>
  <c r="G688" i="5" a="1"/>
  <c r="G688" i="5" s="1"/>
  <c r="G689" i="5" a="1"/>
  <c r="G689" i="5" s="1"/>
  <c r="G690" i="5" a="1"/>
  <c r="G690" i="5" s="1"/>
  <c r="G691" i="5" a="1"/>
  <c r="G691" i="5" s="1"/>
  <c r="G692" i="5" a="1"/>
  <c r="G692" i="5" s="1"/>
  <c r="G693" i="5" a="1"/>
  <c r="G693" i="5" s="1"/>
  <c r="G694" i="5" a="1"/>
  <c r="G694" i="5" s="1"/>
  <c r="G695" i="5" a="1"/>
  <c r="G695" i="5" s="1"/>
  <c r="G696" i="5" a="1"/>
  <c r="G696" i="5" s="1"/>
  <c r="G697" i="5" a="1"/>
  <c r="G697" i="5" s="1"/>
  <c r="G698" i="5" a="1"/>
  <c r="G698" i="5" s="1"/>
  <c r="G699" i="5" a="1"/>
  <c r="G699" i="5" s="1"/>
  <c r="G700" i="5" a="1"/>
  <c r="G700" i="5" s="1"/>
  <c r="G701" i="5" a="1"/>
  <c r="G701" i="5" s="1"/>
  <c r="G702" i="5" a="1"/>
  <c r="G702" i="5" s="1"/>
  <c r="G703" i="5" a="1"/>
  <c r="G703" i="5" s="1"/>
  <c r="G704" i="5" a="1"/>
  <c r="G704" i="5" s="1"/>
  <c r="G705" i="5" a="1"/>
  <c r="G705" i="5" s="1"/>
  <c r="G706" i="5" a="1"/>
  <c r="G706" i="5" s="1"/>
  <c r="G707" i="5" a="1"/>
  <c r="G707" i="5" s="1"/>
  <c r="G708" i="5" a="1"/>
  <c r="G708" i="5" s="1"/>
  <c r="G709" i="5" a="1"/>
  <c r="G709" i="5" s="1"/>
  <c r="G710" i="5" a="1"/>
  <c r="G710" i="5" s="1"/>
  <c r="G711" i="5" a="1"/>
  <c r="G711" i="5" s="1"/>
  <c r="G712" i="5" a="1"/>
  <c r="G712" i="5" s="1"/>
  <c r="G713" i="5" a="1"/>
  <c r="G713" i="5" s="1"/>
  <c r="G714" i="5" a="1"/>
  <c r="G714" i="5" s="1"/>
  <c r="G715" i="5" a="1"/>
  <c r="G715" i="5" s="1"/>
  <c r="G716" i="5" a="1"/>
  <c r="G716" i="5" s="1"/>
  <c r="G717" i="5" a="1"/>
  <c r="G717" i="5" s="1"/>
  <c r="G718" i="5" a="1"/>
  <c r="G718" i="5" s="1"/>
  <c r="G719" i="5" a="1"/>
  <c r="G719" i="5" s="1"/>
  <c r="G720" i="5" a="1"/>
  <c r="G720" i="5" s="1"/>
  <c r="G721" i="5" a="1"/>
  <c r="G721" i="5" s="1"/>
  <c r="G722" i="5" a="1"/>
  <c r="G722" i="5" s="1"/>
  <c r="G723" i="5" a="1"/>
  <c r="G723" i="5" s="1"/>
  <c r="G724" i="5" a="1"/>
  <c r="G724" i="5" s="1"/>
  <c r="G725" i="5" a="1"/>
  <c r="G725" i="5" s="1"/>
  <c r="G726" i="5" a="1"/>
  <c r="G726" i="5" s="1"/>
  <c r="G727" i="5" a="1"/>
  <c r="G727" i="5" s="1"/>
  <c r="G728" i="5" a="1"/>
  <c r="G728" i="5" s="1"/>
  <c r="G729" i="5" a="1"/>
  <c r="G729" i="5" s="1"/>
  <c r="G730" i="5" a="1"/>
  <c r="G730" i="5" s="1"/>
  <c r="G731" i="5" a="1"/>
  <c r="G731" i="5" s="1"/>
  <c r="G732" i="5" a="1"/>
  <c r="G732" i="5" s="1"/>
  <c r="G733" i="5" a="1"/>
  <c r="G733" i="5" s="1"/>
  <c r="G734" i="5" a="1"/>
  <c r="G734" i="5" s="1"/>
  <c r="G735" i="5" a="1"/>
  <c r="G735" i="5" s="1"/>
  <c r="G736" i="5" a="1"/>
  <c r="G736" i="5" s="1"/>
  <c r="G737" i="5" a="1"/>
  <c r="G737" i="5" s="1"/>
  <c r="G738" i="5" a="1"/>
  <c r="G738" i="5" s="1"/>
  <c r="G739" i="5" a="1"/>
  <c r="G739" i="5" s="1"/>
  <c r="G740" i="5" a="1"/>
  <c r="G740" i="5" s="1"/>
  <c r="G741" i="5" a="1"/>
  <c r="G741" i="5" s="1"/>
  <c r="G742" i="5" a="1"/>
  <c r="G742" i="5" s="1"/>
  <c r="G743" i="5" a="1"/>
  <c r="G743" i="5" s="1"/>
  <c r="G744" i="5" a="1"/>
  <c r="G744" i="5" s="1"/>
  <c r="G745" i="5" a="1"/>
  <c r="G745" i="5" s="1"/>
  <c r="G746" i="5" a="1"/>
  <c r="G746" i="5" s="1"/>
  <c r="G747" i="5" a="1"/>
  <c r="G747" i="5" s="1"/>
  <c r="G748" i="5" a="1"/>
  <c r="G748" i="5" s="1"/>
  <c r="G749" i="5" a="1"/>
  <c r="G749" i="5" s="1"/>
  <c r="G750" i="5" a="1"/>
  <c r="G750" i="5" s="1"/>
  <c r="G751" i="5" a="1"/>
  <c r="G751" i="5" s="1"/>
  <c r="G752" i="5" a="1"/>
  <c r="G752" i="5" s="1"/>
  <c r="G753" i="5" a="1"/>
  <c r="G753" i="5" s="1"/>
  <c r="G754" i="5" a="1"/>
  <c r="G754" i="5"/>
  <c r="G755" i="5" a="1"/>
  <c r="G755" i="5" s="1"/>
  <c r="G756" i="5" a="1"/>
  <c r="G756" i="5" s="1"/>
  <c r="G757" i="5" a="1"/>
  <c r="G757" i="5" s="1"/>
  <c r="G758" i="5" a="1"/>
  <c r="G758" i="5" s="1"/>
  <c r="G759" i="5" a="1"/>
  <c r="G759" i="5" s="1"/>
  <c r="G760" i="5" a="1"/>
  <c r="G760" i="5" s="1"/>
  <c r="G761" i="5" a="1"/>
  <c r="G761" i="5" s="1"/>
  <c r="G762" i="5" a="1"/>
  <c r="G762" i="5" s="1"/>
  <c r="G763" i="5" a="1"/>
  <c r="G763" i="5" s="1"/>
  <c r="G764" i="5" a="1"/>
  <c r="G764" i="5" s="1"/>
  <c r="G765" i="5" a="1"/>
  <c r="G765" i="5" s="1"/>
  <c r="G766" i="5" a="1"/>
  <c r="G766" i="5" s="1"/>
  <c r="G767" i="5" a="1"/>
  <c r="G767" i="5" s="1"/>
  <c r="G768" i="5" a="1"/>
  <c r="G768" i="5" s="1"/>
  <c r="G769" i="5" a="1"/>
  <c r="G769" i="5" s="1"/>
  <c r="G770" i="5" a="1"/>
  <c r="G770" i="5" s="1"/>
  <c r="G771" i="5" a="1"/>
  <c r="G771" i="5" s="1"/>
  <c r="G772" i="5" a="1"/>
  <c r="G772" i="5" s="1"/>
  <c r="G773" i="5" a="1"/>
  <c r="G773" i="5" s="1"/>
  <c r="G774" i="5" a="1"/>
  <c r="G774" i="5" s="1"/>
  <c r="G775" i="5" a="1"/>
  <c r="G775" i="5" s="1"/>
  <c r="G776" i="5" a="1"/>
  <c r="G776" i="5" s="1"/>
  <c r="G777" i="5" a="1"/>
  <c r="G777" i="5" s="1"/>
  <c r="G778" i="5" a="1"/>
  <c r="G778" i="5" s="1"/>
  <c r="G779" i="5" a="1"/>
  <c r="G779" i="5" s="1"/>
  <c r="G780" i="5" a="1"/>
  <c r="G780" i="5" s="1"/>
  <c r="G781" i="5" a="1"/>
  <c r="G781" i="5" s="1"/>
  <c r="G782" i="5" a="1"/>
  <c r="G782" i="5" s="1"/>
  <c r="G783" i="5" a="1"/>
  <c r="G783" i="5" s="1"/>
  <c r="G784" i="5" a="1"/>
  <c r="G784" i="5" s="1"/>
  <c r="G785" i="5" a="1"/>
  <c r="G785" i="5" s="1"/>
  <c r="G786" i="5" a="1"/>
  <c r="G786" i="5" s="1"/>
  <c r="G787" i="5" a="1"/>
  <c r="G787" i="5" s="1"/>
  <c r="G788" i="5" a="1"/>
  <c r="G788" i="5" s="1"/>
  <c r="G789" i="5" a="1"/>
  <c r="G789" i="5" s="1"/>
  <c r="G790" i="5" a="1"/>
  <c r="G790" i="5" s="1"/>
  <c r="G791" i="5" a="1"/>
  <c r="G791" i="5" s="1"/>
  <c r="G792" i="5" a="1"/>
  <c r="G792" i="5" s="1"/>
  <c r="G793" i="5" a="1"/>
  <c r="G793" i="5" s="1"/>
  <c r="G794" i="5" a="1"/>
  <c r="G794" i="5" s="1"/>
  <c r="G795" i="5" a="1"/>
  <c r="G795" i="5" s="1"/>
  <c r="G796" i="5" a="1"/>
  <c r="G796" i="5" s="1"/>
  <c r="G797" i="5" a="1"/>
  <c r="G797" i="5" s="1"/>
  <c r="G798" i="5" a="1"/>
  <c r="G798" i="5" s="1"/>
  <c r="G799" i="5" a="1"/>
  <c r="G799" i="5" s="1"/>
  <c r="G800" i="5" a="1"/>
  <c r="G800" i="5" s="1"/>
  <c r="G801" i="5" a="1"/>
  <c r="G801" i="5" s="1"/>
  <c r="G802" i="5" a="1"/>
  <c r="G802" i="5" s="1"/>
  <c r="G803" i="5" a="1"/>
  <c r="G803" i="5" s="1"/>
  <c r="G804" i="5" a="1"/>
  <c r="G804" i="5" s="1"/>
  <c r="G805" i="5" a="1"/>
  <c r="G805" i="5" s="1"/>
  <c r="G806" i="5" a="1"/>
  <c r="G806" i="5" s="1"/>
  <c r="G807" i="5" a="1"/>
  <c r="G807" i="5" s="1"/>
  <c r="G808" i="5" a="1"/>
  <c r="G808" i="5" s="1"/>
  <c r="G809" i="5" a="1"/>
  <c r="G809" i="5" s="1"/>
  <c r="G810" i="5" a="1"/>
  <c r="G810" i="5" s="1"/>
  <c r="G811" i="5" a="1"/>
  <c r="G811" i="5" s="1"/>
  <c r="G812" i="5" a="1"/>
  <c r="G812" i="5" s="1"/>
  <c r="G813" i="5" a="1"/>
  <c r="G813" i="5" s="1"/>
  <c r="G814" i="5" a="1"/>
  <c r="G814" i="5" s="1"/>
  <c r="G815" i="5" a="1"/>
  <c r="G815" i="5" s="1"/>
  <c r="G816" i="5" a="1"/>
  <c r="G816" i="5" s="1"/>
  <c r="G817" i="5" a="1"/>
  <c r="G817" i="5" s="1"/>
  <c r="G818" i="5" a="1"/>
  <c r="G818" i="5" s="1"/>
  <c r="G819" i="5" a="1"/>
  <c r="G819" i="5" s="1"/>
  <c r="G820" i="5" a="1"/>
  <c r="G820" i="5" s="1"/>
  <c r="G821" i="5" a="1"/>
  <c r="G821" i="5" s="1"/>
  <c r="G822" i="5" a="1"/>
  <c r="G822" i="5" s="1"/>
  <c r="G823" i="5" a="1"/>
  <c r="G823" i="5" s="1"/>
  <c r="G824" i="5" a="1"/>
  <c r="G824" i="5" s="1"/>
  <c r="G825" i="5" a="1"/>
  <c r="G825" i="5" s="1"/>
  <c r="G826" i="5" a="1"/>
  <c r="G826" i="5" s="1"/>
  <c r="G827" i="5" a="1"/>
  <c r="G827" i="5" s="1"/>
  <c r="G828" i="5" a="1"/>
  <c r="G828" i="5" s="1"/>
  <c r="G829" i="5" a="1"/>
  <c r="G829" i="5" s="1"/>
  <c r="G830" i="5" a="1"/>
  <c r="G830" i="5" s="1"/>
  <c r="G831" i="5" a="1"/>
  <c r="G831" i="5" s="1"/>
  <c r="G832" i="5" a="1"/>
  <c r="G832" i="5" s="1"/>
  <c r="G833" i="5" a="1"/>
  <c r="G833" i="5" s="1"/>
  <c r="G834" i="5" a="1"/>
  <c r="G834" i="5" s="1"/>
  <c r="G835" i="5" a="1"/>
  <c r="G835" i="5" s="1"/>
  <c r="G836" i="5" a="1"/>
  <c r="G836" i="5" s="1"/>
  <c r="G837" i="5" a="1"/>
  <c r="G837" i="5" s="1"/>
  <c r="G838" i="5" a="1"/>
  <c r="G838" i="5" s="1"/>
  <c r="G839" i="5" a="1"/>
  <c r="G839" i="5" s="1"/>
  <c r="G840" i="5" a="1"/>
  <c r="G840" i="5" s="1"/>
  <c r="G841" i="5" a="1"/>
  <c r="G841" i="5" s="1"/>
  <c r="G842" i="5" a="1"/>
  <c r="G842" i="5" s="1"/>
  <c r="G843" i="5" a="1"/>
  <c r="G843" i="5" s="1"/>
  <c r="G844" i="5" a="1"/>
  <c r="G844" i="5" s="1"/>
  <c r="G845" i="5" a="1"/>
  <c r="G845" i="5" s="1"/>
  <c r="G846" i="5" a="1"/>
  <c r="G846" i="5" s="1"/>
  <c r="G847" i="5" a="1"/>
  <c r="G847" i="5" s="1"/>
  <c r="G848" i="5" a="1"/>
  <c r="G848" i="5" s="1"/>
  <c r="G849" i="5" a="1"/>
  <c r="G849" i="5" s="1"/>
  <c r="G850" i="5" a="1"/>
  <c r="G850" i="5" s="1"/>
  <c r="G851" i="5" a="1"/>
  <c r="G851" i="5" s="1"/>
  <c r="G852" i="5" a="1"/>
  <c r="G852" i="5" s="1"/>
  <c r="G853" i="5" a="1"/>
  <c r="G853" i="5" s="1"/>
  <c r="G854" i="5" a="1"/>
  <c r="G854" i="5" s="1"/>
  <c r="G855" i="5" a="1"/>
  <c r="G855" i="5" s="1"/>
  <c r="G856" i="5" a="1"/>
  <c r="G856" i="5" s="1"/>
  <c r="G857" i="5" a="1"/>
  <c r="G857" i="5" s="1"/>
  <c r="G858" i="5" a="1"/>
  <c r="G858" i="5" s="1"/>
  <c r="G859" i="5" a="1"/>
  <c r="G859" i="5" s="1"/>
  <c r="G860" i="5" a="1"/>
  <c r="G860" i="5" s="1"/>
  <c r="G861" i="5" a="1"/>
  <c r="G861" i="5" s="1"/>
  <c r="G862" i="5" a="1"/>
  <c r="G862" i="5" s="1"/>
  <c r="G863" i="5" a="1"/>
  <c r="G863" i="5" s="1"/>
  <c r="G864" i="5" a="1"/>
  <c r="G864" i="5" s="1"/>
  <c r="G865" i="5" a="1"/>
  <c r="G865" i="5" s="1"/>
  <c r="G866" i="5" a="1"/>
  <c r="G866" i="5" s="1"/>
  <c r="G867" i="5" a="1"/>
  <c r="G867" i="5" s="1"/>
  <c r="G868" i="5" a="1"/>
  <c r="G868" i="5" s="1"/>
  <c r="G869" i="5" a="1"/>
  <c r="G869" i="5" s="1"/>
  <c r="G870" i="5" a="1"/>
  <c r="G870" i="5" s="1"/>
  <c r="G871" i="5" a="1"/>
  <c r="G871" i="5" s="1"/>
  <c r="G872" i="5" a="1"/>
  <c r="G872" i="5" s="1"/>
  <c r="G873" i="5" a="1"/>
  <c r="G873" i="5" s="1"/>
  <c r="G874" i="5" a="1"/>
  <c r="G874" i="5" s="1"/>
  <c r="G875" i="5" a="1"/>
  <c r="G875" i="5" s="1"/>
  <c r="G876" i="5" a="1"/>
  <c r="G876" i="5" s="1"/>
  <c r="G877" i="5" a="1"/>
  <c r="G877" i="5" s="1"/>
  <c r="G878" i="5" a="1"/>
  <c r="G878" i="5" s="1"/>
  <c r="G879" i="5" a="1"/>
  <c r="G879" i="5" s="1"/>
  <c r="G880" i="5" a="1"/>
  <c r="G880" i="5" s="1"/>
  <c r="G881" i="5" a="1"/>
  <c r="G881" i="5" s="1"/>
  <c r="G882" i="5" a="1"/>
  <c r="G882" i="5" s="1"/>
  <c r="G883" i="5" a="1"/>
  <c r="G883" i="5" s="1"/>
  <c r="G884" i="5" a="1"/>
  <c r="G884" i="5" s="1"/>
  <c r="G885" i="5" a="1"/>
  <c r="G885" i="5" s="1"/>
  <c r="G886" i="5" a="1"/>
  <c r="G886" i="5" s="1"/>
  <c r="G887" i="5" a="1"/>
  <c r="G887" i="5" s="1"/>
  <c r="G888" i="5" a="1"/>
  <c r="G888" i="5" s="1"/>
  <c r="G889" i="5" a="1"/>
  <c r="G889" i="5" s="1"/>
  <c r="G890" i="5" a="1"/>
  <c r="G890" i="5" s="1"/>
  <c r="G891" i="5" a="1"/>
  <c r="G891" i="5" s="1"/>
  <c r="G892" i="5" a="1"/>
  <c r="G892" i="5" s="1"/>
  <c r="G893" i="5" a="1"/>
  <c r="G893" i="5" s="1"/>
  <c r="G894" i="5" a="1"/>
  <c r="G894" i="5" s="1"/>
  <c r="G895" i="5" a="1"/>
  <c r="G895" i="5" s="1"/>
  <c r="G896" i="5" a="1"/>
  <c r="G896" i="5" s="1"/>
  <c r="G897" i="5" a="1"/>
  <c r="G897" i="5" s="1"/>
  <c r="G898" i="5" a="1"/>
  <c r="G898" i="5" s="1"/>
  <c r="G899" i="5" a="1"/>
  <c r="G899" i="5" s="1"/>
  <c r="G900" i="5" a="1"/>
  <c r="G900" i="5" s="1"/>
  <c r="G901" i="5" a="1"/>
  <c r="G901" i="5" s="1"/>
  <c r="G902" i="5" a="1"/>
  <c r="G902" i="5" s="1"/>
  <c r="G903" i="5" a="1"/>
  <c r="G903" i="5" s="1"/>
  <c r="G904" i="5" a="1"/>
  <c r="G904" i="5" s="1"/>
  <c r="G905" i="5" a="1"/>
  <c r="G905" i="5" s="1"/>
  <c r="G906" i="5" a="1"/>
  <c r="G906" i="5" s="1"/>
  <c r="G907" i="5" a="1"/>
  <c r="G907" i="5" s="1"/>
  <c r="G908" i="5" a="1"/>
  <c r="G908" i="5" s="1"/>
  <c r="G909" i="5" a="1"/>
  <c r="G909" i="5" s="1"/>
  <c r="G910" i="5" a="1"/>
  <c r="G910" i="5" s="1"/>
  <c r="G911" i="5" a="1"/>
  <c r="G911" i="5" s="1"/>
  <c r="G912" i="5" a="1"/>
  <c r="G912" i="5" s="1"/>
  <c r="G913" i="5" a="1"/>
  <c r="G913" i="5" s="1"/>
  <c r="G914" i="5" a="1"/>
  <c r="G914" i="5" s="1"/>
  <c r="G915" i="5" a="1"/>
  <c r="G915" i="5" s="1"/>
  <c r="G916" i="5" a="1"/>
  <c r="G916" i="5" s="1"/>
  <c r="G917" i="5" a="1"/>
  <c r="G917" i="5" s="1"/>
  <c r="G918" i="5" a="1"/>
  <c r="G918" i="5" s="1"/>
  <c r="G919" i="5" a="1"/>
  <c r="G919" i="5" s="1"/>
  <c r="G920" i="5" a="1"/>
  <c r="G920" i="5" s="1"/>
  <c r="G921" i="5" a="1"/>
  <c r="G921" i="5" s="1"/>
  <c r="G922" i="5" a="1"/>
  <c r="G922" i="5" s="1"/>
  <c r="G923" i="5" a="1"/>
  <c r="G923" i="5" s="1"/>
  <c r="G924" i="5" a="1"/>
  <c r="G924" i="5" s="1"/>
  <c r="G925" i="5" a="1"/>
  <c r="G925" i="5" s="1"/>
  <c r="G926" i="5" a="1"/>
  <c r="G926" i="5" s="1"/>
  <c r="G927" i="5" a="1"/>
  <c r="G927" i="5" s="1"/>
  <c r="G928" i="5" a="1"/>
  <c r="G928" i="5" s="1"/>
  <c r="G929" i="5" a="1"/>
  <c r="G929" i="5" s="1"/>
  <c r="G930" i="5" a="1"/>
  <c r="G930" i="5" s="1"/>
  <c r="G931" i="5" a="1"/>
  <c r="G931" i="5" s="1"/>
  <c r="G932" i="5" a="1"/>
  <c r="G932" i="5" s="1"/>
  <c r="G933" i="5" a="1"/>
  <c r="G933" i="5" s="1"/>
  <c r="G934" i="5" a="1"/>
  <c r="G934" i="5" s="1"/>
  <c r="G935" i="5" a="1"/>
  <c r="G935" i="5" s="1"/>
  <c r="G936" i="5" a="1"/>
  <c r="G936" i="5" s="1"/>
  <c r="G937" i="5" a="1"/>
  <c r="G937" i="5" s="1"/>
  <c r="G938" i="5" a="1"/>
  <c r="G938" i="5" s="1"/>
  <c r="G939" i="5" a="1"/>
  <c r="G939" i="5" s="1"/>
  <c r="G940" i="5" a="1"/>
  <c r="G940" i="5" s="1"/>
  <c r="G941" i="5" a="1"/>
  <c r="G941" i="5" s="1"/>
  <c r="G942" i="5" a="1"/>
  <c r="G942" i="5" s="1"/>
  <c r="G943" i="5" a="1"/>
  <c r="G943" i="5" s="1"/>
  <c r="G944" i="5" a="1"/>
  <c r="G944" i="5" s="1"/>
  <c r="G945" i="5" a="1"/>
  <c r="G945" i="5" s="1"/>
  <c r="G946" i="5" a="1"/>
  <c r="G946" i="5" s="1"/>
  <c r="G947" i="5" a="1"/>
  <c r="G947" i="5" s="1"/>
  <c r="G948" i="5" a="1"/>
  <c r="G948" i="5" s="1"/>
  <c r="G949" i="5" a="1"/>
  <c r="G949" i="5" s="1"/>
  <c r="G950" i="5" a="1"/>
  <c r="G950" i="5" s="1"/>
  <c r="G951" i="5" a="1"/>
  <c r="G951" i="5" s="1"/>
  <c r="G952" i="5" a="1"/>
  <c r="G952" i="5" s="1"/>
  <c r="G953" i="5" a="1"/>
  <c r="G953" i="5" s="1"/>
  <c r="G954" i="5" a="1"/>
  <c r="G954" i="5" s="1"/>
  <c r="G955" i="5" a="1"/>
  <c r="G955" i="5" s="1"/>
  <c r="G956" i="5" a="1"/>
  <c r="G956" i="5" s="1"/>
  <c r="G957" i="5" a="1"/>
  <c r="G957" i="5" s="1"/>
  <c r="G958" i="5" a="1"/>
  <c r="G958" i="5" s="1"/>
  <c r="G959" i="5" a="1"/>
  <c r="G959" i="5" s="1"/>
  <c r="G960" i="5" a="1"/>
  <c r="G960" i="5" s="1"/>
  <c r="G961" i="5" a="1"/>
  <c r="G961" i="5" s="1"/>
  <c r="G962" i="5" a="1"/>
  <c r="G962" i="5" s="1"/>
  <c r="G963" i="5" a="1"/>
  <c r="G963" i="5" s="1"/>
  <c r="G964" i="5" a="1"/>
  <c r="G964" i="5" s="1"/>
  <c r="G965" i="5" a="1"/>
  <c r="G965" i="5" s="1"/>
  <c r="G966" i="5" a="1"/>
  <c r="G966" i="5" s="1"/>
  <c r="G967" i="5" a="1"/>
  <c r="G967" i="5" s="1"/>
  <c r="G968" i="5" a="1"/>
  <c r="G968" i="5" s="1"/>
  <c r="G969" i="5" a="1"/>
  <c r="G969" i="5" s="1"/>
  <c r="G970" i="5" a="1"/>
  <c r="G970" i="5" s="1"/>
  <c r="G971" i="5" a="1"/>
  <c r="G971" i="5" s="1"/>
  <c r="G972" i="5" a="1"/>
  <c r="G972" i="5" s="1"/>
  <c r="G973" i="5" a="1"/>
  <c r="G973" i="5" s="1"/>
  <c r="G974" i="5" a="1"/>
  <c r="G974" i="5" s="1"/>
  <c r="G975" i="5" a="1"/>
  <c r="G975" i="5" s="1"/>
  <c r="G976" i="5" a="1"/>
  <c r="G976" i="5" s="1"/>
  <c r="G977" i="5" a="1"/>
  <c r="G977" i="5" s="1"/>
  <c r="G978" i="5" a="1"/>
  <c r="G978" i="5" s="1"/>
  <c r="G979" i="5" a="1"/>
  <c r="G979" i="5" s="1"/>
  <c r="G980" i="5" a="1"/>
  <c r="G980" i="5" s="1"/>
  <c r="G981" i="5" a="1"/>
  <c r="G981" i="5" s="1"/>
  <c r="G982" i="5" a="1"/>
  <c r="G982" i="5" s="1"/>
  <c r="G983" i="5" a="1"/>
  <c r="G983" i="5" s="1"/>
  <c r="G984" i="5" a="1"/>
  <c r="G984" i="5" s="1"/>
  <c r="G985" i="5" a="1"/>
  <c r="G985" i="5" s="1"/>
  <c r="G986" i="5" a="1"/>
  <c r="G986" i="5" s="1"/>
  <c r="G987" i="5" a="1"/>
  <c r="G987" i="5" s="1"/>
  <c r="G988" i="5" a="1"/>
  <c r="G988" i="5" s="1"/>
  <c r="G989" i="5" a="1"/>
  <c r="G989" i="5" s="1"/>
  <c r="G990" i="5" a="1"/>
  <c r="G990" i="5" s="1"/>
  <c r="G991" i="5" a="1"/>
  <c r="G991" i="5" s="1"/>
  <c r="G992" i="5" a="1"/>
  <c r="G992" i="5" s="1"/>
  <c r="G993" i="5" a="1"/>
  <c r="G993" i="5" s="1"/>
  <c r="G994" i="5" a="1"/>
  <c r="G994" i="5" s="1"/>
  <c r="G995" i="5" a="1"/>
  <c r="G995" i="5" s="1"/>
  <c r="G996" i="5" a="1"/>
  <c r="G996" i="5" s="1"/>
  <c r="G997" i="5" a="1"/>
  <c r="G997" i="5" s="1"/>
  <c r="G998" i="5" a="1"/>
  <c r="G998" i="5" s="1"/>
  <c r="G999" i="5" a="1"/>
  <c r="G999" i="5" s="1"/>
  <c r="G1000" i="5" a="1"/>
  <c r="G1000" i="5" s="1"/>
  <c r="G1001" i="5" a="1"/>
  <c r="G1001" i="5" s="1"/>
  <c r="G1002" i="5" a="1"/>
  <c r="G1002" i="5" s="1"/>
  <c r="H4" i="5"/>
  <c r="I4" i="5" s="1"/>
  <c r="H5" i="5"/>
  <c r="I5" i="5" s="1"/>
  <c r="H7" i="5"/>
  <c r="I7" i="5" s="1"/>
  <c r="H8" i="5"/>
  <c r="I8" i="5" s="1"/>
  <c r="H9" i="5"/>
  <c r="I9" i="5" s="1"/>
  <c r="H11" i="5"/>
  <c r="I11" i="5" s="1"/>
  <c r="H12" i="5"/>
  <c r="I12" i="5" s="1"/>
  <c r="H13" i="5"/>
  <c r="I13" i="5" s="1"/>
  <c r="H14" i="5"/>
  <c r="I14" i="5" s="1"/>
  <c r="H17" i="5"/>
  <c r="I17" i="5" s="1"/>
  <c r="H18" i="5"/>
  <c r="I18" i="5" s="1"/>
  <c r="H19" i="5"/>
  <c r="I19" i="5" s="1"/>
  <c r="H21" i="5"/>
  <c r="I21" i="5" s="1"/>
  <c r="H22" i="5"/>
  <c r="I22" i="5" s="1"/>
  <c r="H23" i="5"/>
  <c r="I23" i="5" s="1"/>
  <c r="H24" i="5"/>
  <c r="I24" i="5" s="1"/>
  <c r="H26" i="5"/>
  <c r="I26" i="5" s="1"/>
  <c r="H27" i="5"/>
  <c r="I27" i="5" s="1"/>
  <c r="H28" i="5"/>
  <c r="I28" i="5" s="1"/>
  <c r="H29" i="5"/>
  <c r="I29" i="5" s="1"/>
  <c r="H30" i="5"/>
  <c r="I30" i="5" s="1"/>
  <c r="H31" i="5"/>
  <c r="I31" i="5" s="1"/>
  <c r="H34" i="5"/>
  <c r="I34" i="5" s="1"/>
  <c r="H35" i="5"/>
  <c r="I35" i="5" s="1"/>
  <c r="H36" i="5"/>
  <c r="I36" i="5" s="1"/>
  <c r="H37" i="5"/>
  <c r="I37" i="5" s="1"/>
  <c r="H38" i="5"/>
  <c r="I38" i="5" s="1"/>
  <c r="H39" i="5"/>
  <c r="I39" i="5" s="1"/>
  <c r="H42" i="5"/>
  <c r="I42" i="5" s="1"/>
  <c r="H43" i="5"/>
  <c r="I43" i="5" s="1"/>
  <c r="H44" i="5"/>
  <c r="I44" i="5" s="1"/>
  <c r="H45" i="5"/>
  <c r="I45" i="5" s="1"/>
  <c r="H46" i="5"/>
  <c r="I46" i="5" s="1"/>
  <c r="H47" i="5"/>
  <c r="I47" i="5" s="1"/>
  <c r="H50" i="5"/>
  <c r="I50" i="5" s="1"/>
  <c r="H51" i="5"/>
  <c r="I51" i="5" s="1"/>
  <c r="H52" i="5"/>
  <c r="I52" i="5" s="1"/>
  <c r="H53" i="5"/>
  <c r="I53" i="5" s="1"/>
  <c r="H54" i="5"/>
  <c r="I54" i="5" s="1"/>
  <c r="H55" i="5"/>
  <c r="I55" i="5" s="1"/>
  <c r="H58" i="5"/>
  <c r="I58" i="5" s="1"/>
  <c r="H59" i="5"/>
  <c r="I59" i="5" s="1"/>
  <c r="H60" i="5"/>
  <c r="I60" i="5" s="1"/>
  <c r="H61" i="5"/>
  <c r="I61" i="5" s="1"/>
  <c r="H62" i="5"/>
  <c r="I62" i="5" s="1"/>
  <c r="H63" i="5"/>
  <c r="I63" i="5" s="1"/>
  <c r="H66" i="5"/>
  <c r="I66" i="5" s="1"/>
  <c r="H67" i="5"/>
  <c r="I67" i="5" s="1"/>
  <c r="H68" i="5"/>
  <c r="I68" i="5" s="1"/>
  <c r="H69" i="5"/>
  <c r="I69" i="5" s="1"/>
  <c r="H70" i="5"/>
  <c r="I70" i="5" s="1"/>
  <c r="H71" i="5"/>
  <c r="I71" i="5" s="1"/>
  <c r="H74" i="5"/>
  <c r="I74" i="5" s="1"/>
  <c r="H75" i="5"/>
  <c r="I75" i="5" s="1"/>
  <c r="H76" i="5"/>
  <c r="I76" i="5" s="1"/>
  <c r="H77" i="5"/>
  <c r="I77" i="5" s="1"/>
  <c r="H78" i="5"/>
  <c r="I78" i="5" s="1"/>
  <c r="H79" i="5"/>
  <c r="I79" i="5" s="1"/>
  <c r="H80" i="5"/>
  <c r="I80" i="5" s="1"/>
  <c r="H82" i="5"/>
  <c r="I82" i="5" s="1"/>
  <c r="H83" i="5"/>
  <c r="I83" i="5" s="1"/>
  <c r="H84" i="5"/>
  <c r="I84" i="5" s="1"/>
  <c r="H85" i="5"/>
  <c r="I85" i="5" s="1"/>
  <c r="H86" i="5"/>
  <c r="I86" i="5" s="1"/>
  <c r="H88" i="5"/>
  <c r="I88" i="5" s="1"/>
  <c r="H89" i="5"/>
  <c r="I89" i="5" s="1"/>
  <c r="H90" i="5"/>
  <c r="I90" i="5" s="1"/>
  <c r="H91" i="5"/>
  <c r="I91" i="5" s="1"/>
  <c r="H92" i="5"/>
  <c r="I92" i="5" s="1"/>
  <c r="H93" i="5"/>
  <c r="I93" i="5" s="1"/>
  <c r="H94" i="5"/>
  <c r="I94" i="5" s="1"/>
  <c r="H96" i="5"/>
  <c r="I96" i="5" s="1"/>
  <c r="H97" i="5"/>
  <c r="I97" i="5" s="1"/>
  <c r="H98" i="5"/>
  <c r="I98" i="5" s="1"/>
  <c r="H99" i="5"/>
  <c r="I99" i="5" s="1"/>
  <c r="H101" i="5"/>
  <c r="I101" i="5" s="1"/>
  <c r="H102" i="5"/>
  <c r="I102" i="5" s="1"/>
  <c r="H106" i="5"/>
  <c r="I106" i="5" s="1"/>
  <c r="H107" i="5"/>
  <c r="I107" i="5" s="1"/>
  <c r="H109" i="5"/>
  <c r="I109" i="5" s="1"/>
  <c r="H110" i="5"/>
  <c r="I110" i="5" s="1"/>
  <c r="H111" i="5"/>
  <c r="I111" i="5" s="1"/>
  <c r="H114" i="5"/>
  <c r="I114" i="5" s="1"/>
  <c r="H115" i="5"/>
  <c r="I115" i="5" s="1"/>
  <c r="H116" i="5"/>
  <c r="I116" i="5" s="1"/>
  <c r="H117" i="5"/>
  <c r="I117" i="5" s="1"/>
  <c r="H118" i="5"/>
  <c r="I118" i="5" s="1"/>
  <c r="H120" i="5"/>
  <c r="I120" i="5" s="1"/>
  <c r="H122" i="5"/>
  <c r="I122" i="5" s="1"/>
  <c r="H123" i="5"/>
  <c r="I123" i="5" s="1"/>
  <c r="H124" i="5"/>
  <c r="I124" i="5" s="1"/>
  <c r="H125" i="5"/>
  <c r="I125" i="5" s="1"/>
  <c r="H126" i="5"/>
  <c r="I126" i="5" s="1"/>
  <c r="H130" i="5"/>
  <c r="I130" i="5" s="1"/>
  <c r="H131" i="5"/>
  <c r="I131" i="5" s="1"/>
  <c r="H133" i="5"/>
  <c r="I133" i="5" s="1"/>
  <c r="H134" i="5"/>
  <c r="I134" i="5" s="1"/>
  <c r="H138" i="5"/>
  <c r="I138" i="5" s="1"/>
  <c r="H139" i="5"/>
  <c r="I139" i="5" s="1"/>
  <c r="H140" i="5"/>
  <c r="I140" i="5" s="1"/>
  <c r="H141" i="5"/>
  <c r="I141" i="5" s="1"/>
  <c r="H142" i="5"/>
  <c r="I142" i="5" s="1"/>
  <c r="H147" i="5"/>
  <c r="I147" i="5" s="1"/>
  <c r="H149" i="5"/>
  <c r="I149" i="5" s="1"/>
  <c r="H150" i="5"/>
  <c r="I150" i="5" s="1"/>
  <c r="H154" i="5"/>
  <c r="I154" i="5" s="1"/>
  <c r="H155" i="5"/>
  <c r="I155" i="5" s="1"/>
  <c r="H157" i="5"/>
  <c r="I157" i="5" s="1"/>
  <c r="H158" i="5"/>
  <c r="I158" i="5" s="1"/>
  <c r="H163" i="5"/>
  <c r="I163" i="5" s="1"/>
  <c r="H165" i="5"/>
  <c r="I165" i="5" s="1"/>
  <c r="H166" i="5"/>
  <c r="I166" i="5" s="1"/>
  <c r="H167" i="5"/>
  <c r="I167" i="5" s="1"/>
  <c r="H169" i="5"/>
  <c r="I169" i="5" s="1"/>
  <c r="H170" i="5"/>
  <c r="I170" i="5" s="1"/>
  <c r="H171" i="5"/>
  <c r="I171" i="5" s="1"/>
  <c r="H172" i="5"/>
  <c r="I172" i="5" s="1"/>
  <c r="H173" i="5"/>
  <c r="I173" i="5" s="1"/>
  <c r="H174" i="5"/>
  <c r="I174" i="5" s="1"/>
  <c r="H176" i="5"/>
  <c r="I176" i="5" s="1"/>
  <c r="H179" i="5"/>
  <c r="I179" i="5" s="1"/>
  <c r="H180" i="5"/>
  <c r="I180" i="5" s="1"/>
  <c r="H181" i="5"/>
  <c r="I181" i="5" s="1"/>
  <c r="H182" i="5"/>
  <c r="I182" i="5" s="1"/>
  <c r="H183" i="5"/>
  <c r="I183" i="5" s="1"/>
  <c r="H184" i="5"/>
  <c r="I184" i="5" s="1"/>
  <c r="H185" i="5"/>
  <c r="I185" i="5" s="1"/>
  <c r="H187" i="5"/>
  <c r="I187" i="5" s="1"/>
  <c r="H188" i="5"/>
  <c r="I188" i="5" s="1"/>
  <c r="H189" i="5"/>
  <c r="I189" i="5" s="1"/>
  <c r="H190" i="5"/>
  <c r="I190" i="5" s="1"/>
  <c r="H194" i="5"/>
  <c r="I194" i="5" s="1"/>
  <c r="H195" i="5"/>
  <c r="I195" i="5" s="1"/>
  <c r="H197" i="5"/>
  <c r="I197" i="5" s="1"/>
  <c r="H198" i="5"/>
  <c r="I198" i="5" s="1"/>
  <c r="H199" i="5"/>
  <c r="I199" i="5" s="1"/>
  <c r="H202" i="5"/>
  <c r="I202" i="5" s="1"/>
  <c r="H203" i="5"/>
  <c r="I203" i="5" s="1"/>
  <c r="H205" i="5"/>
  <c r="I205" i="5" s="1"/>
  <c r="H206" i="5"/>
  <c r="I206" i="5" s="1"/>
  <c r="H207" i="5"/>
  <c r="I207" i="5" s="1"/>
  <c r="H209" i="5"/>
  <c r="I209" i="5" s="1"/>
  <c r="H211" i="5"/>
  <c r="I211" i="5" s="1"/>
  <c r="H213" i="5"/>
  <c r="I213" i="5" s="1"/>
  <c r="H214" i="5"/>
  <c r="I214" i="5" s="1"/>
  <c r="H215" i="5"/>
  <c r="I215" i="5" s="1"/>
  <c r="H216" i="5"/>
  <c r="I216" i="5" s="1"/>
  <c r="H217" i="5"/>
  <c r="I217" i="5" s="1"/>
  <c r="H219" i="5"/>
  <c r="I219" i="5" s="1"/>
  <c r="H221" i="5"/>
  <c r="I221" i="5" s="1"/>
  <c r="H222" i="5"/>
  <c r="I222" i="5" s="1"/>
  <c r="H223" i="5"/>
  <c r="I223" i="5" s="1"/>
  <c r="H224" i="5"/>
  <c r="I224" i="5" s="1"/>
  <c r="H225" i="5"/>
  <c r="I225" i="5" s="1"/>
  <c r="H227" i="5"/>
  <c r="I227" i="5" s="1"/>
  <c r="H229" i="5"/>
  <c r="I229" i="5" s="1"/>
  <c r="H230" i="5"/>
  <c r="I230" i="5" s="1"/>
  <c r="H231" i="5"/>
  <c r="I231" i="5" s="1"/>
  <c r="H235" i="5"/>
  <c r="I235" i="5" s="1"/>
  <c r="H237" i="5"/>
  <c r="I237" i="5" s="1"/>
  <c r="H238" i="5"/>
  <c r="I238" i="5" s="1"/>
  <c r="H239" i="5"/>
  <c r="I239" i="5" s="1"/>
  <c r="H240" i="5"/>
  <c r="I240" i="5" s="1"/>
  <c r="H243" i="5"/>
  <c r="I243" i="5" s="1"/>
  <c r="H244" i="5"/>
  <c r="I244" i="5" s="1"/>
  <c r="H245" i="5"/>
  <c r="I245" i="5" s="1"/>
  <c r="H246" i="5"/>
  <c r="I246" i="5" s="1"/>
  <c r="H247" i="5"/>
  <c r="I247" i="5" s="1"/>
  <c r="H248" i="5"/>
  <c r="I248" i="5" s="1"/>
  <c r="H249" i="5"/>
  <c r="I249" i="5" s="1"/>
  <c r="H251" i="5"/>
  <c r="I251" i="5" s="1"/>
  <c r="H252" i="5"/>
  <c r="I252" i="5" s="1"/>
  <c r="H253" i="5"/>
  <c r="I253" i="5" s="1"/>
  <c r="H254" i="5"/>
  <c r="I254" i="5" s="1"/>
  <c r="H255" i="5"/>
  <c r="I255" i="5" s="1"/>
  <c r="H256" i="5"/>
  <c r="I256" i="5" s="1"/>
  <c r="H257" i="5"/>
  <c r="I257" i="5" s="1"/>
  <c r="H259" i="5"/>
  <c r="I259" i="5" s="1"/>
  <c r="H260" i="5"/>
  <c r="I260" i="5" s="1"/>
  <c r="H261" i="5"/>
  <c r="I261" i="5" s="1"/>
  <c r="H262" i="5"/>
  <c r="I262" i="5" s="1"/>
  <c r="H263" i="5"/>
  <c r="I263" i="5" s="1"/>
  <c r="H264" i="5"/>
  <c r="I264" i="5" s="1"/>
  <c r="H265" i="5"/>
  <c r="I265" i="5" s="1"/>
  <c r="H267" i="5"/>
  <c r="I267" i="5" s="1"/>
  <c r="H268" i="5"/>
  <c r="I268" i="5" s="1"/>
  <c r="H269" i="5"/>
  <c r="I269" i="5" s="1"/>
  <c r="H270" i="5"/>
  <c r="I270" i="5" s="1"/>
  <c r="H271" i="5"/>
  <c r="I271" i="5" s="1"/>
  <c r="H275" i="5"/>
  <c r="I275" i="5" s="1"/>
  <c r="H276" i="5"/>
  <c r="I276" i="5" s="1"/>
  <c r="H277" i="5"/>
  <c r="I277" i="5" s="1"/>
  <c r="H278" i="5"/>
  <c r="I278" i="5" s="1"/>
  <c r="H280" i="5"/>
  <c r="I280" i="5" s="1"/>
  <c r="H282" i="5"/>
  <c r="I282" i="5" s="1"/>
  <c r="H283" i="5"/>
  <c r="I283" i="5" s="1"/>
  <c r="H285" i="5"/>
  <c r="I285" i="5" s="1"/>
  <c r="H286" i="5"/>
  <c r="I286" i="5" s="1"/>
  <c r="H287" i="5"/>
  <c r="I287" i="5" s="1"/>
  <c r="H288" i="5"/>
  <c r="I288" i="5" s="1"/>
  <c r="H289" i="5"/>
  <c r="I289" i="5" s="1"/>
  <c r="H290" i="5"/>
  <c r="I290" i="5" s="1"/>
  <c r="H291" i="5"/>
  <c r="I291" i="5" s="1"/>
  <c r="H293" i="5"/>
  <c r="I293" i="5" s="1"/>
  <c r="H294" i="5"/>
  <c r="I294" i="5" s="1"/>
  <c r="H295" i="5"/>
  <c r="I295" i="5" s="1"/>
  <c r="H296" i="5"/>
  <c r="I296" i="5" s="1"/>
  <c r="H297" i="5"/>
  <c r="I297" i="5" s="1"/>
  <c r="H298" i="5"/>
  <c r="I298" i="5" s="1"/>
  <c r="H299" i="5"/>
  <c r="I299" i="5" s="1"/>
  <c r="H301" i="5"/>
  <c r="I301" i="5" s="1"/>
  <c r="H302" i="5"/>
  <c r="I302" i="5" s="1"/>
  <c r="H303" i="5"/>
  <c r="I303" i="5" s="1"/>
  <c r="H304" i="5"/>
  <c r="I304" i="5" s="1"/>
  <c r="H305" i="5"/>
  <c r="I305" i="5" s="1"/>
  <c r="H306" i="5"/>
  <c r="I306" i="5" s="1"/>
  <c r="H307" i="5"/>
  <c r="I307" i="5" s="1"/>
  <c r="H309" i="5"/>
  <c r="I309" i="5" s="1"/>
  <c r="H310" i="5"/>
  <c r="I310" i="5" s="1"/>
  <c r="H311" i="5"/>
  <c r="I311" i="5" s="1"/>
  <c r="H312" i="5"/>
  <c r="I312" i="5" s="1"/>
  <c r="H313" i="5"/>
  <c r="I313" i="5" s="1"/>
  <c r="H314" i="5"/>
  <c r="I314" i="5" s="1"/>
  <c r="H315" i="5"/>
  <c r="I315" i="5" s="1"/>
  <c r="H317" i="5"/>
  <c r="I317" i="5" s="1"/>
  <c r="H318" i="5"/>
  <c r="I318" i="5" s="1"/>
  <c r="H319" i="5"/>
  <c r="I319" i="5" s="1"/>
  <c r="H320" i="5"/>
  <c r="I320" i="5" s="1"/>
  <c r="H323" i="5"/>
  <c r="I323" i="5" s="1"/>
  <c r="H325" i="5"/>
  <c r="I325" i="5" s="1"/>
  <c r="H326" i="5"/>
  <c r="I326" i="5" s="1"/>
  <c r="H328" i="5"/>
  <c r="I328" i="5" s="1"/>
  <c r="H329" i="5"/>
  <c r="I329" i="5" s="1"/>
  <c r="H331" i="5"/>
  <c r="I331" i="5" s="1"/>
  <c r="H333" i="5"/>
  <c r="I333" i="5" s="1"/>
  <c r="H334" i="5"/>
  <c r="I334" i="5" s="1"/>
  <c r="H336" i="5"/>
  <c r="I336" i="5" s="1"/>
  <c r="H337" i="5"/>
  <c r="I337" i="5" s="1"/>
  <c r="H339" i="5"/>
  <c r="I339" i="5" s="1"/>
  <c r="H341" i="5"/>
  <c r="I341" i="5" s="1"/>
  <c r="H342" i="5"/>
  <c r="I342" i="5" s="1"/>
  <c r="H347" i="5"/>
  <c r="I347" i="5" s="1"/>
  <c r="H348" i="5"/>
  <c r="I348" i="5" s="1"/>
  <c r="H349" i="5"/>
  <c r="I349" i="5" s="1"/>
  <c r="H350" i="5"/>
  <c r="I350" i="5" s="1"/>
  <c r="H351" i="5"/>
  <c r="I351" i="5" s="1"/>
  <c r="H352" i="5"/>
  <c r="I352" i="5" s="1"/>
  <c r="H354" i="5"/>
  <c r="I354" i="5" s="1"/>
  <c r="H355" i="5"/>
  <c r="I355" i="5" s="1"/>
  <c r="H356" i="5"/>
  <c r="I356" i="5" s="1"/>
  <c r="H357" i="5"/>
  <c r="I357" i="5" s="1"/>
  <c r="H359" i="5"/>
  <c r="I359" i="5" s="1"/>
  <c r="H360" i="5"/>
  <c r="I360" i="5" s="1"/>
  <c r="H361" i="5"/>
  <c r="I361" i="5" s="1"/>
  <c r="H363" i="5"/>
  <c r="I363" i="5" s="1"/>
  <c r="H365" i="5"/>
  <c r="I365" i="5" s="1"/>
  <c r="H366" i="5"/>
  <c r="I366" i="5" s="1"/>
  <c r="H367" i="5"/>
  <c r="I367" i="5" s="1"/>
  <c r="H368" i="5"/>
  <c r="I368" i="5" s="1"/>
  <c r="H371" i="5"/>
  <c r="I371" i="5" s="1"/>
  <c r="H372" i="5"/>
  <c r="I372" i="5" s="1"/>
  <c r="H373" i="5"/>
  <c r="I373" i="5" s="1"/>
  <c r="H374" i="5"/>
  <c r="I374" i="5" s="1"/>
  <c r="H379" i="5"/>
  <c r="I379" i="5" s="1"/>
  <c r="H380" i="5"/>
  <c r="I380" i="5" s="1"/>
  <c r="H382" i="5"/>
  <c r="I382" i="5" s="1"/>
  <c r="H383" i="5"/>
  <c r="I383" i="5" s="1"/>
  <c r="H384" i="5"/>
  <c r="I384" i="5" s="1"/>
  <c r="H386" i="5"/>
  <c r="I386" i="5" s="1"/>
  <c r="H387" i="5"/>
  <c r="I387" i="5" s="1"/>
  <c r="H389" i="5"/>
  <c r="I389" i="5" s="1"/>
  <c r="H390" i="5"/>
  <c r="I390" i="5" s="1"/>
  <c r="H391" i="5"/>
  <c r="I391" i="5" s="1"/>
  <c r="H392" i="5"/>
  <c r="I392" i="5" s="1"/>
  <c r="H393" i="5"/>
  <c r="I393" i="5" s="1"/>
  <c r="H394" i="5"/>
  <c r="I394" i="5" s="1"/>
  <c r="H395" i="5"/>
  <c r="I395" i="5" s="1"/>
  <c r="H397" i="5"/>
  <c r="I397" i="5" s="1"/>
  <c r="H398" i="5"/>
  <c r="I398" i="5" s="1"/>
  <c r="H400" i="5"/>
  <c r="I400" i="5" s="1"/>
  <c r="H401" i="5"/>
  <c r="I401" i="5" s="1"/>
  <c r="H403" i="5"/>
  <c r="I403" i="5" s="1"/>
  <c r="H405" i="5"/>
  <c r="I405" i="5" s="1"/>
  <c r="H406" i="5"/>
  <c r="I406" i="5" s="1"/>
  <c r="H412" i="5"/>
  <c r="I412" i="5" s="1"/>
  <c r="H413" i="5"/>
  <c r="I413" i="5" s="1"/>
  <c r="H414" i="5"/>
  <c r="I414" i="5" s="1"/>
  <c r="H415" i="5"/>
  <c r="I415" i="5" s="1"/>
  <c r="H416" i="5"/>
  <c r="I416" i="5" s="1"/>
  <c r="H421" i="5"/>
  <c r="I421" i="5" s="1"/>
  <c r="H422" i="5"/>
  <c r="I422" i="5" s="1"/>
  <c r="H424" i="5"/>
  <c r="I424" i="5" s="1"/>
  <c r="H427" i="5"/>
  <c r="I427" i="5" s="1"/>
  <c r="H429" i="5"/>
  <c r="I429" i="5" s="1"/>
  <c r="H432" i="5"/>
  <c r="I432" i="5" s="1"/>
  <c r="H433" i="5"/>
  <c r="I433" i="5" s="1"/>
  <c r="H437" i="5"/>
  <c r="I437" i="5" s="1"/>
  <c r="H438" i="5"/>
  <c r="I438" i="5" s="1"/>
  <c r="H440" i="5"/>
  <c r="I440" i="5" s="1"/>
  <c r="H441" i="5"/>
  <c r="I441" i="5" s="1"/>
  <c r="H443" i="5"/>
  <c r="I443" i="5" s="1"/>
  <c r="H445" i="5"/>
  <c r="I445" i="5" s="1"/>
  <c r="H446" i="5"/>
  <c r="I446" i="5" s="1"/>
  <c r="H451" i="5"/>
  <c r="I451" i="5" s="1"/>
  <c r="H455" i="5"/>
  <c r="I455" i="5" s="1"/>
  <c r="H456" i="5"/>
  <c r="I456" i="5" s="1"/>
  <c r="H459" i="5"/>
  <c r="I459" i="5" s="1"/>
  <c r="H461" i="5"/>
  <c r="I461" i="5" s="1"/>
  <c r="H463" i="5"/>
  <c r="I463" i="5" s="1"/>
  <c r="H467" i="5"/>
  <c r="I467" i="5" s="1"/>
  <c r="H468" i="5"/>
  <c r="I468" i="5" s="1"/>
  <c r="H469" i="5"/>
  <c r="I469" i="5" s="1"/>
  <c r="H470" i="5"/>
  <c r="I470" i="5" s="1"/>
  <c r="H471" i="5"/>
  <c r="I471" i="5" s="1"/>
  <c r="H472" i="5"/>
  <c r="I472" i="5" s="1"/>
  <c r="H476" i="5"/>
  <c r="I476" i="5" s="1"/>
  <c r="H478" i="5"/>
  <c r="I478" i="5" s="1"/>
  <c r="H480" i="5"/>
  <c r="I480" i="5" s="1"/>
  <c r="H481" i="5"/>
  <c r="I481" i="5" s="1"/>
  <c r="H482" i="5"/>
  <c r="I482" i="5" s="1"/>
  <c r="H483" i="5"/>
  <c r="I483" i="5" s="1"/>
  <c r="H486" i="5"/>
  <c r="I486" i="5" s="1"/>
  <c r="H490" i="5"/>
  <c r="I490" i="5" s="1"/>
  <c r="H491" i="5"/>
  <c r="I491" i="5" s="1"/>
  <c r="H492" i="5"/>
  <c r="I492" i="5" s="1"/>
  <c r="H493" i="5"/>
  <c r="I493" i="5" s="1"/>
  <c r="H496" i="5"/>
  <c r="I496" i="5" s="1"/>
  <c r="H497" i="5"/>
  <c r="I497" i="5" s="1"/>
  <c r="H500" i="5"/>
  <c r="I500" i="5" s="1"/>
  <c r="H501" i="5"/>
  <c r="I501" i="5" s="1"/>
  <c r="H502" i="5"/>
  <c r="I502" i="5" s="1"/>
  <c r="H504" i="5"/>
  <c r="I504" i="5" s="1"/>
  <c r="H505" i="5"/>
  <c r="I505" i="5" s="1"/>
  <c r="H507" i="5"/>
  <c r="I507" i="5" s="1"/>
  <c r="H508" i="5"/>
  <c r="I508" i="5" s="1"/>
  <c r="H510" i="5"/>
  <c r="I510" i="5" s="1"/>
  <c r="H511" i="5"/>
  <c r="I511" i="5" s="1"/>
  <c r="H512" i="5"/>
  <c r="I512" i="5" s="1"/>
  <c r="H513" i="5"/>
  <c r="I513" i="5" s="1"/>
  <c r="H515" i="5"/>
  <c r="I515" i="5" s="1"/>
  <c r="H517" i="5"/>
  <c r="I517" i="5" s="1"/>
  <c r="H518" i="5"/>
  <c r="I518" i="5" s="1"/>
  <c r="H520" i="5"/>
  <c r="I520" i="5" s="1"/>
  <c r="H525" i="5"/>
  <c r="I525" i="5" s="1"/>
  <c r="H526" i="5"/>
  <c r="I526" i="5" s="1"/>
  <c r="H528" i="5"/>
  <c r="I528" i="5" s="1"/>
  <c r="H531" i="5"/>
  <c r="I531" i="5" s="1"/>
  <c r="H532" i="5"/>
  <c r="I532" i="5" s="1"/>
  <c r="H534" i="5"/>
  <c r="I534" i="5" s="1"/>
  <c r="H538" i="5"/>
  <c r="I538" i="5" s="1"/>
  <c r="H539" i="5"/>
  <c r="I539" i="5" s="1"/>
  <c r="H541" i="5"/>
  <c r="I541" i="5" s="1"/>
  <c r="H542" i="5"/>
  <c r="I542" i="5" s="1"/>
  <c r="H544" i="5"/>
  <c r="I544" i="5" s="1"/>
  <c r="H545" i="5"/>
  <c r="I545" i="5" s="1"/>
  <c r="H550" i="5"/>
  <c r="I550" i="5" s="1"/>
  <c r="H552" i="5"/>
  <c r="I552" i="5" s="1"/>
  <c r="H553" i="5"/>
  <c r="I553" i="5" s="1"/>
  <c r="H555" i="5"/>
  <c r="I555" i="5" s="1"/>
  <c r="H558" i="5"/>
  <c r="I558" i="5" s="1"/>
  <c r="H559" i="5"/>
  <c r="I559" i="5" s="1"/>
  <c r="H562" i="5"/>
  <c r="I562" i="5" s="1"/>
  <c r="H563" i="5"/>
  <c r="I563" i="5" s="1"/>
  <c r="H564" i="5"/>
  <c r="I564" i="5" s="1"/>
  <c r="H568" i="5"/>
  <c r="I568" i="5" s="1"/>
  <c r="H570" i="5"/>
  <c r="I570" i="5" s="1"/>
  <c r="H571" i="5"/>
  <c r="I571" i="5" s="1"/>
  <c r="H574" i="5"/>
  <c r="I574" i="5" s="1"/>
  <c r="H576" i="5"/>
  <c r="I576" i="5" s="1"/>
  <c r="H577" i="5"/>
  <c r="I577" i="5" s="1"/>
  <c r="H579" i="5"/>
  <c r="I579" i="5" s="1"/>
  <c r="H582" i="5"/>
  <c r="I582" i="5" s="1"/>
  <c r="H584" i="5"/>
  <c r="I584" i="5" s="1"/>
  <c r="H585" i="5"/>
  <c r="I585" i="5" s="1"/>
  <c r="H594" i="5"/>
  <c r="I594" i="5" s="1"/>
  <c r="H595" i="5"/>
  <c r="I595" i="5" s="1"/>
  <c r="H597" i="5"/>
  <c r="I597" i="5" s="1"/>
  <c r="H598" i="5"/>
  <c r="I598" i="5" s="1"/>
  <c r="H599" i="5"/>
  <c r="I599" i="5" s="1"/>
  <c r="H603" i="5"/>
  <c r="I603" i="5" s="1"/>
  <c r="H606" i="5"/>
  <c r="I606" i="5" s="1"/>
  <c r="H608" i="5"/>
  <c r="I608" i="5" s="1"/>
  <c r="H611" i="5"/>
  <c r="I611" i="5" s="1"/>
  <c r="H612" i="5"/>
  <c r="I612" i="5" s="1"/>
  <c r="H613" i="5"/>
  <c r="I613" i="5" s="1"/>
  <c r="H614" i="5"/>
  <c r="I614" i="5" s="1"/>
  <c r="H615" i="5"/>
  <c r="I615" i="5" s="1"/>
  <c r="H620" i="5"/>
  <c r="I620" i="5" s="1"/>
  <c r="H621" i="5"/>
  <c r="I621" i="5" s="1"/>
  <c r="H622" i="5"/>
  <c r="I622" i="5" s="1"/>
  <c r="H627" i="5"/>
  <c r="I627" i="5" s="1"/>
  <c r="H629" i="5"/>
  <c r="I629" i="5" s="1"/>
  <c r="H630" i="5"/>
  <c r="I630" i="5" s="1"/>
  <c r="H637" i="5"/>
  <c r="I637" i="5" s="1"/>
  <c r="H638" i="5"/>
  <c r="I638" i="5" s="1"/>
  <c r="H640" i="5"/>
  <c r="I640" i="5" s="1"/>
  <c r="H643" i="5"/>
  <c r="I643" i="5" s="1"/>
  <c r="H644" i="5"/>
  <c r="I644" i="5" s="1"/>
  <c r="H645" i="5"/>
  <c r="I645" i="5" s="1"/>
  <c r="H646" i="5"/>
  <c r="I646" i="5" s="1"/>
  <c r="H647" i="5"/>
  <c r="I647" i="5" s="1"/>
  <c r="H651" i="5"/>
  <c r="I651" i="5" s="1"/>
  <c r="H653" i="5"/>
  <c r="I653" i="5" s="1"/>
  <c r="H654" i="5"/>
  <c r="I654" i="5" s="1"/>
  <c r="H658" i="5"/>
  <c r="I658" i="5" s="1"/>
  <c r="H659" i="5"/>
  <c r="I659" i="5" s="1"/>
  <c r="H662" i="5"/>
  <c r="I662" i="5" s="1"/>
  <c r="H663" i="5"/>
  <c r="I663" i="5" s="1"/>
  <c r="H667" i="5"/>
  <c r="I667" i="5" s="1"/>
  <c r="H669" i="5"/>
  <c r="I669" i="5" s="1"/>
  <c r="H670" i="5"/>
  <c r="I670" i="5" s="1"/>
  <c r="H672" i="5"/>
  <c r="I672" i="5" s="1"/>
  <c r="H675" i="5"/>
  <c r="I675" i="5" s="1"/>
  <c r="H678" i="5"/>
  <c r="I678" i="5" s="1"/>
  <c r="H679" i="5"/>
  <c r="I679" i="5" s="1"/>
  <c r="H681" i="5"/>
  <c r="I681" i="5" s="1"/>
  <c r="H683" i="5"/>
  <c r="I683" i="5" s="1"/>
  <c r="H684" i="5"/>
  <c r="I684" i="5" s="1"/>
  <c r="H685" i="5"/>
  <c r="I685" i="5" s="1"/>
  <c r="H686" i="5"/>
  <c r="I686" i="5" s="1"/>
  <c r="H693" i="5"/>
  <c r="I693" i="5" s="1"/>
  <c r="H694" i="5"/>
  <c r="I694" i="5" s="1"/>
  <c r="H699" i="5"/>
  <c r="I699" i="5" s="1"/>
  <c r="H701" i="5"/>
  <c r="I701" i="5" s="1"/>
  <c r="H702" i="5"/>
  <c r="I702" i="5" s="1"/>
  <c r="H705" i="5"/>
  <c r="I705" i="5" s="1"/>
  <c r="H708" i="5"/>
  <c r="I708" i="5" s="1"/>
  <c r="H709" i="5"/>
  <c r="I709" i="5" s="1"/>
  <c r="H710" i="5"/>
  <c r="I710" i="5" s="1"/>
  <c r="H711" i="5"/>
  <c r="I711" i="5" s="1"/>
  <c r="H715" i="5"/>
  <c r="I715" i="5" s="1"/>
  <c r="H717" i="5"/>
  <c r="I717" i="5" s="1"/>
  <c r="H718" i="5"/>
  <c r="I718" i="5" s="1"/>
  <c r="H719" i="5"/>
  <c r="I719" i="5" s="1"/>
  <c r="H725" i="5"/>
  <c r="I725" i="5" s="1"/>
  <c r="H726" i="5"/>
  <c r="I726" i="5" s="1"/>
  <c r="H731" i="5"/>
  <c r="I731" i="5" s="1"/>
  <c r="H733" i="5"/>
  <c r="I733" i="5" s="1"/>
  <c r="H734" i="5"/>
  <c r="I734" i="5" s="1"/>
  <c r="H741" i="5"/>
  <c r="I741" i="5" s="1"/>
  <c r="H742" i="5"/>
  <c r="I742" i="5" s="1"/>
  <c r="H743" i="5"/>
  <c r="I743" i="5" s="1"/>
  <c r="H747" i="5"/>
  <c r="I747" i="5" s="1"/>
  <c r="H749" i="5"/>
  <c r="I749" i="5" s="1"/>
  <c r="H750" i="5"/>
  <c r="I750" i="5" s="1"/>
  <c r="H757" i="5"/>
  <c r="I757" i="5" s="1"/>
  <c r="H758" i="5"/>
  <c r="I758" i="5" s="1"/>
  <c r="H763" i="5"/>
  <c r="I763" i="5" s="1"/>
  <c r="H765" i="5"/>
  <c r="I765" i="5" s="1"/>
  <c r="H766" i="5"/>
  <c r="I766" i="5" s="1"/>
  <c r="H771" i="5"/>
  <c r="I771" i="5" s="1"/>
  <c r="H774" i="5"/>
  <c r="I774" i="5" s="1"/>
  <c r="H775" i="5"/>
  <c r="I775" i="5" s="1"/>
  <c r="H779" i="5"/>
  <c r="I779" i="5" s="1"/>
  <c r="H780" i="5"/>
  <c r="I780" i="5" s="1"/>
  <c r="H781" i="5"/>
  <c r="I781" i="5" s="1"/>
  <c r="H782" i="5"/>
  <c r="I782" i="5" s="1"/>
  <c r="H783" i="5"/>
  <c r="I783" i="5" s="1"/>
  <c r="H790" i="5"/>
  <c r="I790" i="5" s="1"/>
  <c r="H795" i="5"/>
  <c r="I795" i="5" s="1"/>
  <c r="H797" i="5"/>
  <c r="I797" i="5" s="1"/>
  <c r="H798" i="5"/>
  <c r="I798" i="5" s="1"/>
  <c r="H803" i="5"/>
  <c r="I803" i="5" s="1"/>
  <c r="H806" i="5"/>
  <c r="I806" i="5" s="1"/>
  <c r="H813" i="5"/>
  <c r="I813" i="5" s="1"/>
  <c r="H814" i="5"/>
  <c r="I814" i="5" s="1"/>
  <c r="H817" i="5"/>
  <c r="I817" i="5" s="1"/>
  <c r="H818" i="5"/>
  <c r="I818" i="5" s="1"/>
  <c r="H819" i="5"/>
  <c r="I819" i="5" s="1"/>
  <c r="H822" i="5"/>
  <c r="I822" i="5" s="1"/>
  <c r="H823" i="5"/>
  <c r="I823" i="5" s="1"/>
  <c r="H827" i="5"/>
  <c r="I827" i="5" s="1"/>
  <c r="H829" i="5"/>
  <c r="I829" i="5" s="1"/>
  <c r="H830" i="5"/>
  <c r="I830" i="5" s="1"/>
  <c r="H833" i="5"/>
  <c r="I833" i="5" s="1"/>
  <c r="H835" i="5"/>
  <c r="I835" i="5" s="1"/>
  <c r="H838" i="5"/>
  <c r="I838" i="5" s="1"/>
  <c r="H839" i="5"/>
  <c r="I839" i="5" s="1"/>
  <c r="H843" i="5"/>
  <c r="I843" i="5" s="1"/>
  <c r="H845" i="5"/>
  <c r="I845" i="5" s="1"/>
  <c r="H846" i="5"/>
  <c r="I846" i="5" s="1"/>
  <c r="H847" i="5"/>
  <c r="I847" i="5" s="1"/>
  <c r="H854" i="5"/>
  <c r="I854" i="5" s="1"/>
  <c r="H855" i="5"/>
  <c r="I855" i="5" s="1"/>
  <c r="H859" i="5"/>
  <c r="I859" i="5" s="1"/>
  <c r="H860" i="5"/>
  <c r="I860" i="5" s="1"/>
  <c r="H864" i="5"/>
  <c r="I864" i="5" s="1"/>
  <c r="H871" i="5"/>
  <c r="I871" i="5" s="1"/>
  <c r="H872" i="5"/>
  <c r="I872" i="5" s="1"/>
  <c r="H875" i="5"/>
  <c r="I875" i="5" s="1"/>
  <c r="H877" i="5"/>
  <c r="I877" i="5" s="1"/>
  <c r="H878" i="5"/>
  <c r="I878" i="5" s="1"/>
  <c r="H888" i="5"/>
  <c r="I888" i="5" s="1"/>
  <c r="H891" i="5"/>
  <c r="I891" i="5" s="1"/>
  <c r="H893" i="5"/>
  <c r="I893" i="5" s="1"/>
  <c r="H894" i="5"/>
  <c r="I894" i="5" s="1"/>
  <c r="H896" i="5"/>
  <c r="I896" i="5" s="1"/>
  <c r="H902" i="5"/>
  <c r="I902" i="5" s="1"/>
  <c r="H904" i="5"/>
  <c r="I904" i="5" s="1"/>
  <c r="H905" i="5"/>
  <c r="I905" i="5" s="1"/>
  <c r="H907" i="5"/>
  <c r="I907" i="5" s="1"/>
  <c r="H909" i="5"/>
  <c r="I909" i="5" s="1"/>
  <c r="H910" i="5"/>
  <c r="I910" i="5" s="1"/>
  <c r="H915" i="5"/>
  <c r="I915" i="5" s="1"/>
  <c r="H917" i="5"/>
  <c r="I917" i="5" s="1"/>
  <c r="H918" i="5"/>
  <c r="I918" i="5" s="1"/>
  <c r="H920" i="5"/>
  <c r="I920" i="5" s="1"/>
  <c r="H921" i="5"/>
  <c r="I921" i="5" s="1"/>
  <c r="H926" i="5"/>
  <c r="I926" i="5" s="1"/>
  <c r="H928" i="5"/>
  <c r="I928" i="5" s="1"/>
  <c r="H929" i="5"/>
  <c r="I929" i="5" s="1"/>
  <c r="H931" i="5"/>
  <c r="I931" i="5" s="1"/>
  <c r="H933" i="5"/>
  <c r="I933" i="5" s="1"/>
  <c r="H934" i="5"/>
  <c r="I934" i="5" s="1"/>
  <c r="H941" i="5"/>
  <c r="I941" i="5" s="1"/>
  <c r="H942" i="5"/>
  <c r="I942" i="5" s="1"/>
  <c r="H944" i="5"/>
  <c r="I944" i="5" s="1"/>
  <c r="H945" i="5"/>
  <c r="I945" i="5" s="1"/>
  <c r="H947" i="5"/>
  <c r="I947" i="5" s="1"/>
  <c r="H950" i="5"/>
  <c r="I950" i="5" s="1"/>
  <c r="H952" i="5"/>
  <c r="I952" i="5" s="1"/>
  <c r="H957" i="5"/>
  <c r="I957" i="5" s="1"/>
  <c r="H958" i="5"/>
  <c r="I958" i="5" s="1"/>
  <c r="H959" i="5"/>
  <c r="I959" i="5" s="1"/>
  <c r="H960" i="5"/>
  <c r="I960" i="5" s="1"/>
  <c r="H966" i="5"/>
  <c r="I966" i="5" s="1"/>
  <c r="H968" i="5"/>
  <c r="I968" i="5" s="1"/>
  <c r="H973" i="5"/>
  <c r="I973" i="5" s="1"/>
  <c r="H976" i="5"/>
  <c r="I976" i="5" s="1"/>
  <c r="H981" i="5"/>
  <c r="I981" i="5" s="1"/>
  <c r="H983" i="5"/>
  <c r="I983" i="5" s="1"/>
  <c r="N1" i="5"/>
  <c r="D2" i="5" s="1"/>
  <c r="E2" i="5" s="1"/>
  <c r="R2" i="5"/>
  <c r="R1" i="5"/>
  <c r="W21" i="21"/>
  <c r="M12" i="21"/>
  <c r="L12" i="21"/>
  <c r="H23" i="21"/>
  <c r="K12" i="21"/>
  <c r="AG314" i="21"/>
  <c r="H977" i="5" l="1"/>
  <c r="I977" i="5" s="1"/>
  <c r="H969" i="5"/>
  <c r="I969" i="5" s="1"/>
  <c r="H961" i="5"/>
  <c r="I961" i="5" s="1"/>
  <c r="H953" i="5"/>
  <c r="I953" i="5" s="1"/>
  <c r="H509" i="5"/>
  <c r="I509" i="5" s="1"/>
  <c r="H119" i="5"/>
  <c r="I119" i="5" s="1"/>
  <c r="H634" i="5"/>
  <c r="I634" i="5" s="1"/>
  <c r="H454" i="5"/>
  <c r="I454" i="5" s="1"/>
  <c r="H984" i="5"/>
  <c r="I984" i="5" s="1"/>
  <c r="H128" i="5"/>
  <c r="I128" i="5" s="1"/>
  <c r="H16" i="5"/>
  <c r="I16" i="5" s="1"/>
  <c r="H399" i="5"/>
  <c r="I399" i="5" s="1"/>
  <c r="H279" i="5"/>
  <c r="I279" i="5" s="1"/>
  <c r="H191" i="5"/>
  <c r="I191" i="5" s="1"/>
  <c r="H159" i="5"/>
  <c r="I159" i="5" s="1"/>
  <c r="H151" i="5"/>
  <c r="I151" i="5" s="1"/>
  <c r="H143" i="5"/>
  <c r="I143" i="5" s="1"/>
  <c r="H103" i="5"/>
  <c r="I103" i="5" s="1"/>
  <c r="H87" i="5"/>
  <c r="I87" i="5" s="1"/>
  <c r="H15" i="5"/>
  <c r="I15" i="5" s="1"/>
  <c r="H358" i="5"/>
  <c r="I358" i="5" s="1"/>
  <c r="H720" i="5"/>
  <c r="I720" i="5" s="1"/>
  <c r="H648" i="5"/>
  <c r="I648" i="5" s="1"/>
  <c r="H160" i="5"/>
  <c r="I160" i="5" s="1"/>
  <c r="H48" i="5"/>
  <c r="I48" i="5" s="1"/>
  <c r="H419" i="5"/>
  <c r="I419" i="5" s="1"/>
  <c r="H641" i="5"/>
  <c r="I641" i="5" s="1"/>
  <c r="H321" i="5"/>
  <c r="I321" i="5" s="1"/>
  <c r="H241" i="5"/>
  <c r="I241" i="5" s="1"/>
  <c r="H145" i="5"/>
  <c r="I145" i="5" s="1"/>
  <c r="H137" i="5"/>
  <c r="I137" i="5" s="1"/>
  <c r="H113" i="5"/>
  <c r="I113" i="5" s="1"/>
  <c r="H73" i="5"/>
  <c r="I73" i="5" s="1"/>
  <c r="H25" i="5"/>
  <c r="I25" i="5" s="1"/>
  <c r="H989" i="5"/>
  <c r="I989" i="5" s="1"/>
  <c r="H963" i="5"/>
  <c r="I963" i="5" s="1"/>
  <c r="H991" i="5"/>
  <c r="I991" i="5" s="1"/>
  <c r="H964" i="5"/>
  <c r="I964" i="5" s="1"/>
  <c r="H956" i="5"/>
  <c r="I956" i="5" s="1"/>
  <c r="H948" i="5"/>
  <c r="I948" i="5" s="1"/>
  <c r="H884" i="5"/>
  <c r="I884" i="5" s="1"/>
  <c r="H999" i="5"/>
  <c r="I999" i="5" s="1"/>
  <c r="H495" i="5"/>
  <c r="I495" i="5" s="1"/>
  <c r="H431" i="5"/>
  <c r="I431" i="5" s="1"/>
  <c r="H175" i="5"/>
  <c r="I175" i="5" s="1"/>
  <c r="H135" i="5"/>
  <c r="I135" i="5" s="1"/>
  <c r="H127" i="5"/>
  <c r="I127" i="5" s="1"/>
  <c r="H95" i="5"/>
  <c r="I95" i="5" s="1"/>
  <c r="H816" i="5"/>
  <c r="I816" i="5" s="1"/>
  <c r="H800" i="5"/>
  <c r="I800" i="5" s="1"/>
  <c r="H736" i="5"/>
  <c r="I736" i="5" s="1"/>
  <c r="H688" i="5"/>
  <c r="I688" i="5" s="1"/>
  <c r="H632" i="5"/>
  <c r="I632" i="5" s="1"/>
  <c r="H616" i="5"/>
  <c r="I616" i="5" s="1"/>
  <c r="H208" i="5"/>
  <c r="I208" i="5" s="1"/>
  <c r="H168" i="5"/>
  <c r="I168" i="5" s="1"/>
  <c r="H152" i="5"/>
  <c r="I152" i="5" s="1"/>
  <c r="H144" i="5"/>
  <c r="I144" i="5" s="1"/>
  <c r="H136" i="5"/>
  <c r="I136" i="5" s="1"/>
  <c r="H112" i="5"/>
  <c r="I112" i="5" s="1"/>
  <c r="H104" i="5"/>
  <c r="I104" i="5" s="1"/>
  <c r="H997" i="5"/>
  <c r="I997" i="5" s="1"/>
  <c r="H885" i="5"/>
  <c r="I885" i="5" s="1"/>
  <c r="H557" i="5"/>
  <c r="I557" i="5" s="1"/>
  <c r="H533" i="5"/>
  <c r="I533" i="5" s="1"/>
  <c r="H485" i="5"/>
  <c r="I485" i="5" s="1"/>
  <c r="H477" i="5"/>
  <c r="I477" i="5" s="1"/>
  <c r="H453" i="5"/>
  <c r="I453" i="5" s="1"/>
  <c r="H381" i="5"/>
  <c r="I381" i="5" s="1"/>
  <c r="H1001" i="5"/>
  <c r="I1001" i="5" s="1"/>
  <c r="H993" i="5"/>
  <c r="I993" i="5" s="1"/>
  <c r="H985" i="5"/>
  <c r="I985" i="5" s="1"/>
  <c r="H889" i="5"/>
  <c r="I889" i="5" s="1"/>
  <c r="H801" i="5"/>
  <c r="I801" i="5" s="1"/>
  <c r="H769" i="5"/>
  <c r="I769" i="5" s="1"/>
  <c r="H753" i="5"/>
  <c r="I753" i="5" s="1"/>
  <c r="H689" i="5"/>
  <c r="I689" i="5" s="1"/>
  <c r="H625" i="5"/>
  <c r="I625" i="5" s="1"/>
  <c r="H529" i="5"/>
  <c r="I529" i="5" s="1"/>
  <c r="H489" i="5"/>
  <c r="I489" i="5" s="1"/>
  <c r="H457" i="5"/>
  <c r="I457" i="5" s="1"/>
  <c r="H425" i="5"/>
  <c r="I425" i="5" s="1"/>
  <c r="H369" i="5"/>
  <c r="I369" i="5" s="1"/>
  <c r="H177" i="5"/>
  <c r="I177" i="5" s="1"/>
  <c r="H161" i="5"/>
  <c r="I161" i="5" s="1"/>
  <c r="H153" i="5"/>
  <c r="I153" i="5" s="1"/>
  <c r="H129" i="5"/>
  <c r="I129" i="5" s="1"/>
  <c r="H121" i="5"/>
  <c r="I121" i="5" s="1"/>
  <c r="H105" i="5"/>
  <c r="I105" i="5" s="1"/>
  <c r="H870" i="5"/>
  <c r="I870" i="5" s="1"/>
  <c r="H566" i="5"/>
  <c r="I566" i="5" s="1"/>
  <c r="H494" i="5"/>
  <c r="I494" i="5" s="1"/>
  <c r="H462" i="5"/>
  <c r="I462" i="5" s="1"/>
  <c r="H430" i="5"/>
  <c r="I430" i="5" s="1"/>
  <c r="H972" i="5"/>
  <c r="I972" i="5" s="1"/>
  <c r="H580" i="5"/>
  <c r="I580" i="5" s="1"/>
  <c r="H411" i="5"/>
  <c r="I411" i="5" s="1"/>
  <c r="H970" i="5"/>
  <c r="I970" i="5" s="1"/>
  <c r="H962" i="5"/>
  <c r="I962" i="5" s="1"/>
  <c r="H954" i="5"/>
  <c r="I954" i="5" s="1"/>
  <c r="H890" i="5"/>
  <c r="I890" i="5" s="1"/>
  <c r="H850" i="5"/>
  <c r="I850" i="5" s="1"/>
  <c r="H834" i="5"/>
  <c r="I834" i="5" s="1"/>
  <c r="H770" i="5"/>
  <c r="I770" i="5" s="1"/>
  <c r="H722" i="5"/>
  <c r="I722" i="5" s="1"/>
  <c r="H578" i="5"/>
  <c r="I578" i="5" s="1"/>
  <c r="H514" i="5"/>
  <c r="I514" i="5" s="1"/>
  <c r="H346" i="5"/>
  <c r="I346" i="5" s="1"/>
  <c r="H1002" i="5"/>
  <c r="I1002" i="5" s="1"/>
  <c r="H994" i="5"/>
  <c r="I994" i="5" s="1"/>
  <c r="H986" i="5"/>
  <c r="I986" i="5" s="1"/>
  <c r="H978" i="5"/>
  <c r="I978" i="5" s="1"/>
  <c r="H858" i="5"/>
  <c r="I858" i="5" s="1"/>
  <c r="H842" i="5"/>
  <c r="I842" i="5" s="1"/>
  <c r="H826" i="5"/>
  <c r="I826" i="5" s="1"/>
  <c r="H810" i="5"/>
  <c r="I810" i="5" s="1"/>
  <c r="H802" i="5"/>
  <c r="I802" i="5" s="1"/>
  <c r="H794" i="5"/>
  <c r="I794" i="5" s="1"/>
  <c r="H778" i="5"/>
  <c r="I778" i="5" s="1"/>
  <c r="H762" i="5"/>
  <c r="I762" i="5" s="1"/>
  <c r="H746" i="5"/>
  <c r="I746" i="5" s="1"/>
  <c r="H738" i="5"/>
  <c r="I738" i="5" s="1"/>
  <c r="H730" i="5"/>
  <c r="I730" i="5" s="1"/>
  <c r="H714" i="5"/>
  <c r="I714" i="5" s="1"/>
  <c r="H698" i="5"/>
  <c r="I698" i="5" s="1"/>
  <c r="H682" i="5"/>
  <c r="I682" i="5" s="1"/>
  <c r="H674" i="5"/>
  <c r="I674" i="5" s="1"/>
  <c r="H666" i="5"/>
  <c r="I666" i="5" s="1"/>
  <c r="H642" i="5"/>
  <c r="I642" i="5" s="1"/>
  <c r="H618" i="5"/>
  <c r="I618" i="5" s="1"/>
  <c r="H610" i="5"/>
  <c r="I610" i="5" s="1"/>
  <c r="H602" i="5"/>
  <c r="I602" i="5" s="1"/>
  <c r="H1000" i="5"/>
  <c r="I1000" i="5" s="1"/>
  <c r="H992" i="5"/>
  <c r="I992" i="5" s="1"/>
  <c r="H856" i="5"/>
  <c r="I856" i="5" s="1"/>
  <c r="H840" i="5"/>
  <c r="I840" i="5" s="1"/>
  <c r="H832" i="5"/>
  <c r="I832" i="5" s="1"/>
  <c r="H824" i="5"/>
  <c r="I824" i="5" s="1"/>
  <c r="H808" i="5"/>
  <c r="I808" i="5" s="1"/>
  <c r="H792" i="5"/>
  <c r="I792" i="5" s="1"/>
  <c r="H776" i="5"/>
  <c r="I776" i="5" s="1"/>
  <c r="H768" i="5"/>
  <c r="I768" i="5" s="1"/>
  <c r="H760" i="5"/>
  <c r="I760" i="5" s="1"/>
  <c r="H744" i="5"/>
  <c r="I744" i="5" s="1"/>
  <c r="H728" i="5"/>
  <c r="I728" i="5" s="1"/>
  <c r="H712" i="5"/>
  <c r="I712" i="5" s="1"/>
  <c r="H704" i="5"/>
  <c r="I704" i="5" s="1"/>
  <c r="H696" i="5"/>
  <c r="I696" i="5" s="1"/>
  <c r="H680" i="5"/>
  <c r="I680" i="5" s="1"/>
  <c r="H664" i="5"/>
  <c r="I664" i="5" s="1"/>
  <c r="H656" i="5"/>
  <c r="I656" i="5" s="1"/>
  <c r="H624" i="5"/>
  <c r="I624" i="5" s="1"/>
  <c r="H600" i="5"/>
  <c r="I600" i="5" s="1"/>
  <c r="H592" i="5"/>
  <c r="I592" i="5" s="1"/>
  <c r="H998" i="5"/>
  <c r="I998" i="5" s="1"/>
  <c r="H990" i="5"/>
  <c r="I990" i="5" s="1"/>
  <c r="H982" i="5"/>
  <c r="I982" i="5" s="1"/>
  <c r="H974" i="5"/>
  <c r="I974" i="5" s="1"/>
  <c r="H886" i="5"/>
  <c r="I886" i="5" s="1"/>
  <c r="H862" i="5"/>
  <c r="I862" i="5" s="1"/>
  <c r="H590" i="5"/>
  <c r="I590" i="5" s="1"/>
  <c r="H861" i="5"/>
  <c r="I861" i="5" s="1"/>
  <c r="H589" i="5"/>
  <c r="I589" i="5" s="1"/>
  <c r="H581" i="5"/>
  <c r="I581" i="5" s="1"/>
  <c r="H565" i="5"/>
  <c r="I565" i="5" s="1"/>
  <c r="H996" i="5"/>
  <c r="I996" i="5" s="1"/>
  <c r="H988" i="5"/>
  <c r="I988" i="5" s="1"/>
  <c r="H980" i="5"/>
  <c r="I980" i="5" s="1"/>
  <c r="H588" i="5"/>
  <c r="I588" i="5" s="1"/>
  <c r="H572" i="5"/>
  <c r="I572" i="5" s="1"/>
  <c r="H995" i="5"/>
  <c r="I995" i="5" s="1"/>
  <c r="H987" i="5"/>
  <c r="I987" i="5" s="1"/>
  <c r="H979" i="5"/>
  <c r="I979" i="5" s="1"/>
  <c r="H971" i="5"/>
  <c r="I971" i="5" s="1"/>
  <c r="H547" i="5"/>
  <c r="I547" i="5" s="1"/>
  <c r="H873" i="5"/>
  <c r="I873" i="5" s="1"/>
  <c r="H857" i="5"/>
  <c r="I857" i="5" s="1"/>
  <c r="H849" i="5"/>
  <c r="I849" i="5" s="1"/>
  <c r="H841" i="5"/>
  <c r="I841" i="5" s="1"/>
  <c r="H825" i="5"/>
  <c r="I825" i="5" s="1"/>
  <c r="H809" i="5"/>
  <c r="I809" i="5" s="1"/>
  <c r="H793" i="5"/>
  <c r="I793" i="5" s="1"/>
  <c r="H785" i="5"/>
  <c r="I785" i="5" s="1"/>
  <c r="H777" i="5"/>
  <c r="I777" i="5" s="1"/>
  <c r="H761" i="5"/>
  <c r="I761" i="5" s="1"/>
  <c r="H745" i="5"/>
  <c r="I745" i="5" s="1"/>
  <c r="H729" i="5"/>
  <c r="I729" i="5" s="1"/>
  <c r="H721" i="5"/>
  <c r="I721" i="5" s="1"/>
  <c r="H713" i="5"/>
  <c r="I713" i="5" s="1"/>
  <c r="H697" i="5"/>
  <c r="I697" i="5" s="1"/>
  <c r="H673" i="5"/>
  <c r="I673" i="5" s="1"/>
  <c r="H665" i="5"/>
  <c r="I665" i="5" s="1"/>
  <c r="H657" i="5"/>
  <c r="I657" i="5" s="1"/>
  <c r="H609" i="5"/>
  <c r="I609" i="5" s="1"/>
  <c r="H601" i="5"/>
  <c r="I601" i="5" s="1"/>
  <c r="H569" i="5"/>
  <c r="I569" i="5" s="1"/>
  <c r="D5" i="5"/>
  <c r="E5" i="5" s="1"/>
  <c r="D13" i="5"/>
  <c r="E13" i="5" s="1"/>
  <c r="D21" i="5"/>
  <c r="E21" i="5" s="1"/>
  <c r="D29" i="5"/>
  <c r="E29" i="5" s="1"/>
  <c r="D37" i="5"/>
  <c r="E37" i="5" s="1"/>
  <c r="D45" i="5"/>
  <c r="E45" i="5" s="1"/>
  <c r="D53" i="5"/>
  <c r="E53" i="5" s="1"/>
  <c r="D61" i="5"/>
  <c r="E61" i="5" s="1"/>
  <c r="D69" i="5"/>
  <c r="E69" i="5" s="1"/>
  <c r="D77" i="5"/>
  <c r="E77" i="5" s="1"/>
  <c r="D85" i="5"/>
  <c r="E85" i="5" s="1"/>
  <c r="D93" i="5"/>
  <c r="E93" i="5" s="1"/>
  <c r="D101" i="5"/>
  <c r="E101" i="5" s="1"/>
  <c r="D109" i="5"/>
  <c r="E109" i="5" s="1"/>
  <c r="D117" i="5"/>
  <c r="E117" i="5" s="1"/>
  <c r="D125" i="5"/>
  <c r="E125" i="5" s="1"/>
  <c r="D133" i="5"/>
  <c r="E133" i="5" s="1"/>
  <c r="D141" i="5"/>
  <c r="E141" i="5" s="1"/>
  <c r="D149" i="5"/>
  <c r="E149" i="5" s="1"/>
  <c r="D157" i="5"/>
  <c r="E157" i="5" s="1"/>
  <c r="D165" i="5"/>
  <c r="E165" i="5" s="1"/>
  <c r="D173" i="5"/>
  <c r="E173" i="5" s="1"/>
  <c r="D181" i="5"/>
  <c r="E181" i="5" s="1"/>
  <c r="D189" i="5"/>
  <c r="E189" i="5" s="1"/>
  <c r="D197" i="5"/>
  <c r="E197" i="5" s="1"/>
  <c r="D205" i="5"/>
  <c r="E205" i="5" s="1"/>
  <c r="D213" i="5"/>
  <c r="E213" i="5" s="1"/>
  <c r="D221" i="5"/>
  <c r="E221" i="5" s="1"/>
  <c r="D229" i="5"/>
  <c r="E229" i="5" s="1"/>
  <c r="D237" i="5"/>
  <c r="E237" i="5" s="1"/>
  <c r="D245" i="5"/>
  <c r="E245" i="5" s="1"/>
  <c r="D253" i="5"/>
  <c r="E253" i="5" s="1"/>
  <c r="D261" i="5"/>
  <c r="E261" i="5" s="1"/>
  <c r="D269" i="5"/>
  <c r="E269" i="5" s="1"/>
  <c r="D277" i="5"/>
  <c r="E277" i="5" s="1"/>
  <c r="D285" i="5"/>
  <c r="E285" i="5" s="1"/>
  <c r="D293" i="5"/>
  <c r="E293" i="5" s="1"/>
  <c r="D301" i="5"/>
  <c r="E301" i="5" s="1"/>
  <c r="D309" i="5"/>
  <c r="E309" i="5" s="1"/>
  <c r="D317" i="5"/>
  <c r="E317" i="5" s="1"/>
  <c r="D325" i="5"/>
  <c r="E325" i="5" s="1"/>
  <c r="D333" i="5"/>
  <c r="E333" i="5" s="1"/>
  <c r="D341" i="5"/>
  <c r="E341" i="5" s="1"/>
  <c r="D349" i="5"/>
  <c r="E349" i="5" s="1"/>
  <c r="D357" i="5"/>
  <c r="E357" i="5" s="1"/>
  <c r="D365" i="5"/>
  <c r="E365" i="5" s="1"/>
  <c r="D373" i="5"/>
  <c r="E373" i="5" s="1"/>
  <c r="D381" i="5"/>
  <c r="E381" i="5" s="1"/>
  <c r="D389" i="5"/>
  <c r="E389" i="5" s="1"/>
  <c r="D397" i="5"/>
  <c r="E397" i="5" s="1"/>
  <c r="D405" i="5"/>
  <c r="E405" i="5" s="1"/>
  <c r="D413" i="5"/>
  <c r="E413" i="5" s="1"/>
  <c r="D421" i="5"/>
  <c r="E421" i="5" s="1"/>
  <c r="D429" i="5"/>
  <c r="E429" i="5" s="1"/>
  <c r="D6" i="5"/>
  <c r="E6" i="5" s="1"/>
  <c r="D15" i="5"/>
  <c r="E15" i="5" s="1"/>
  <c r="D24" i="5"/>
  <c r="E24" i="5" s="1"/>
  <c r="D33" i="5"/>
  <c r="E33" i="5" s="1"/>
  <c r="D42" i="5"/>
  <c r="E42" i="5" s="1"/>
  <c r="D51" i="5"/>
  <c r="E51" i="5" s="1"/>
  <c r="D60" i="5"/>
  <c r="E60" i="5" s="1"/>
  <c r="D70" i="5"/>
  <c r="E70" i="5" s="1"/>
  <c r="D79" i="5"/>
  <c r="E79" i="5" s="1"/>
  <c r="D88" i="5"/>
  <c r="E88" i="5" s="1"/>
  <c r="D97" i="5"/>
  <c r="E97" i="5" s="1"/>
  <c r="D106" i="5"/>
  <c r="E106" i="5" s="1"/>
  <c r="D115" i="5"/>
  <c r="E115" i="5" s="1"/>
  <c r="D124" i="5"/>
  <c r="E124" i="5" s="1"/>
  <c r="D134" i="5"/>
  <c r="E134" i="5" s="1"/>
  <c r="D143" i="5"/>
  <c r="E143" i="5" s="1"/>
  <c r="D152" i="5"/>
  <c r="E152" i="5" s="1"/>
  <c r="D161" i="5"/>
  <c r="E161" i="5" s="1"/>
  <c r="D170" i="5"/>
  <c r="E170" i="5" s="1"/>
  <c r="D179" i="5"/>
  <c r="E179" i="5" s="1"/>
  <c r="D188" i="5"/>
  <c r="E188" i="5" s="1"/>
  <c r="D198" i="5"/>
  <c r="E198" i="5" s="1"/>
  <c r="D207" i="5"/>
  <c r="E207" i="5" s="1"/>
  <c r="D216" i="5"/>
  <c r="E216" i="5" s="1"/>
  <c r="D225" i="5"/>
  <c r="E225" i="5" s="1"/>
  <c r="D234" i="5"/>
  <c r="E234" i="5" s="1"/>
  <c r="D243" i="5"/>
  <c r="E243" i="5" s="1"/>
  <c r="D252" i="5"/>
  <c r="E252" i="5" s="1"/>
  <c r="D262" i="5"/>
  <c r="E262" i="5" s="1"/>
  <c r="D271" i="5"/>
  <c r="E271" i="5" s="1"/>
  <c r="D280" i="5"/>
  <c r="E280" i="5" s="1"/>
  <c r="D289" i="5"/>
  <c r="E289" i="5" s="1"/>
  <c r="D298" i="5"/>
  <c r="E298" i="5" s="1"/>
  <c r="D307" i="5"/>
  <c r="E307" i="5" s="1"/>
  <c r="D316" i="5"/>
  <c r="E316" i="5" s="1"/>
  <c r="D326" i="5"/>
  <c r="E326" i="5" s="1"/>
  <c r="D335" i="5"/>
  <c r="E335" i="5" s="1"/>
  <c r="D344" i="5"/>
  <c r="E344" i="5" s="1"/>
  <c r="D353" i="5"/>
  <c r="E353" i="5" s="1"/>
  <c r="D362" i="5"/>
  <c r="E362" i="5" s="1"/>
  <c r="D371" i="5"/>
  <c r="E371" i="5" s="1"/>
  <c r="D380" i="5"/>
  <c r="E380" i="5" s="1"/>
  <c r="D390" i="5"/>
  <c r="E390" i="5" s="1"/>
  <c r="D399" i="5"/>
  <c r="E399" i="5" s="1"/>
  <c r="D408" i="5"/>
  <c r="E408" i="5" s="1"/>
  <c r="D417" i="5"/>
  <c r="E417" i="5" s="1"/>
  <c r="D426" i="5"/>
  <c r="E426" i="5" s="1"/>
  <c r="D435" i="5"/>
  <c r="E435" i="5" s="1"/>
  <c r="D443" i="5"/>
  <c r="E443" i="5" s="1"/>
  <c r="D451" i="5"/>
  <c r="E451" i="5" s="1"/>
  <c r="D459" i="5"/>
  <c r="E459" i="5" s="1"/>
  <c r="D467" i="5"/>
  <c r="E467" i="5" s="1"/>
  <c r="D475" i="5"/>
  <c r="E475" i="5" s="1"/>
  <c r="D483" i="5"/>
  <c r="E483" i="5" s="1"/>
  <c r="D491" i="5"/>
  <c r="E491" i="5" s="1"/>
  <c r="D499" i="5"/>
  <c r="E499" i="5" s="1"/>
  <c r="D507" i="5"/>
  <c r="E507" i="5" s="1"/>
  <c r="D515" i="5"/>
  <c r="E515" i="5" s="1"/>
  <c r="D523" i="5"/>
  <c r="E523" i="5" s="1"/>
  <c r="D531" i="5"/>
  <c r="E531" i="5" s="1"/>
  <c r="D539" i="5"/>
  <c r="E539" i="5" s="1"/>
  <c r="D547" i="5"/>
  <c r="E547" i="5" s="1"/>
  <c r="D555" i="5"/>
  <c r="E555" i="5" s="1"/>
  <c r="D563" i="5"/>
  <c r="E563" i="5" s="1"/>
  <c r="D571" i="5"/>
  <c r="E571" i="5" s="1"/>
  <c r="D579" i="5"/>
  <c r="E579" i="5" s="1"/>
  <c r="D587" i="5"/>
  <c r="E587" i="5" s="1"/>
  <c r="D595" i="5"/>
  <c r="E595" i="5" s="1"/>
  <c r="D603" i="5"/>
  <c r="E603" i="5" s="1"/>
  <c r="D611" i="5"/>
  <c r="E611" i="5" s="1"/>
  <c r="D619" i="5"/>
  <c r="E619" i="5" s="1"/>
  <c r="D627" i="5"/>
  <c r="E627" i="5" s="1"/>
  <c r="D635" i="5"/>
  <c r="E635" i="5" s="1"/>
  <c r="D643" i="5"/>
  <c r="E643" i="5" s="1"/>
  <c r="D651" i="5"/>
  <c r="E651" i="5" s="1"/>
  <c r="D659" i="5"/>
  <c r="E659" i="5" s="1"/>
  <c r="D667" i="5"/>
  <c r="E667" i="5" s="1"/>
  <c r="D675" i="5"/>
  <c r="E675" i="5" s="1"/>
  <c r="D683" i="5"/>
  <c r="E683" i="5" s="1"/>
  <c r="D691" i="5"/>
  <c r="E691" i="5" s="1"/>
  <c r="D699" i="5"/>
  <c r="E699" i="5" s="1"/>
  <c r="D707" i="5"/>
  <c r="E707" i="5" s="1"/>
  <c r="D715" i="5"/>
  <c r="E715" i="5" s="1"/>
  <c r="D723" i="5"/>
  <c r="E723" i="5" s="1"/>
  <c r="D731" i="5"/>
  <c r="E731" i="5" s="1"/>
  <c r="D7" i="5"/>
  <c r="E7" i="5" s="1"/>
  <c r="D17" i="5"/>
  <c r="E17" i="5" s="1"/>
  <c r="D27" i="5"/>
  <c r="E27" i="5" s="1"/>
  <c r="D38" i="5"/>
  <c r="E38" i="5" s="1"/>
  <c r="D48" i="5"/>
  <c r="E48" i="5" s="1"/>
  <c r="D58" i="5"/>
  <c r="E58" i="5" s="1"/>
  <c r="D68" i="5"/>
  <c r="E68" i="5" s="1"/>
  <c r="D80" i="5"/>
  <c r="E80" i="5" s="1"/>
  <c r="D90" i="5"/>
  <c r="E90" i="5" s="1"/>
  <c r="D100" i="5"/>
  <c r="E100" i="5" s="1"/>
  <c r="D111" i="5"/>
  <c r="E111" i="5" s="1"/>
  <c r="D121" i="5"/>
  <c r="E121" i="5" s="1"/>
  <c r="D131" i="5"/>
  <c r="E131" i="5" s="1"/>
  <c r="D142" i="5"/>
  <c r="E142" i="5" s="1"/>
  <c r="D153" i="5"/>
  <c r="E153" i="5" s="1"/>
  <c r="D163" i="5"/>
  <c r="E163" i="5" s="1"/>
  <c r="D174" i="5"/>
  <c r="E174" i="5" s="1"/>
  <c r="D184" i="5"/>
  <c r="E184" i="5" s="1"/>
  <c r="D194" i="5"/>
  <c r="E194" i="5" s="1"/>
  <c r="D204" i="5"/>
  <c r="E204" i="5" s="1"/>
  <c r="D215" i="5"/>
  <c r="E215" i="5" s="1"/>
  <c r="D226" i="5"/>
  <c r="E226" i="5" s="1"/>
  <c r="D236" i="5"/>
  <c r="E236" i="5" s="1"/>
  <c r="D247" i="5"/>
  <c r="E247" i="5" s="1"/>
  <c r="D257" i="5"/>
  <c r="E257" i="5" s="1"/>
  <c r="D267" i="5"/>
  <c r="E267" i="5" s="1"/>
  <c r="D278" i="5"/>
  <c r="E278" i="5" s="1"/>
  <c r="D288" i="5"/>
  <c r="E288" i="5" s="1"/>
  <c r="D299" i="5"/>
  <c r="E299" i="5" s="1"/>
  <c r="D310" i="5"/>
  <c r="E310" i="5" s="1"/>
  <c r="D320" i="5"/>
  <c r="E320" i="5" s="1"/>
  <c r="D330" i="5"/>
  <c r="E330" i="5" s="1"/>
  <c r="D340" i="5"/>
  <c r="E340" i="5" s="1"/>
  <c r="D351" i="5"/>
  <c r="E351" i="5" s="1"/>
  <c r="D361" i="5"/>
  <c r="E361" i="5" s="1"/>
  <c r="D372" i="5"/>
  <c r="E372" i="5" s="1"/>
  <c r="D383" i="5"/>
  <c r="E383" i="5" s="1"/>
  <c r="D393" i="5"/>
  <c r="E393" i="5" s="1"/>
  <c r="D403" i="5"/>
  <c r="E403" i="5" s="1"/>
  <c r="D414" i="5"/>
  <c r="E414" i="5" s="1"/>
  <c r="D424" i="5"/>
  <c r="E424" i="5" s="1"/>
  <c r="D434" i="5"/>
  <c r="E434" i="5" s="1"/>
  <c r="D444" i="5"/>
  <c r="E444" i="5" s="1"/>
  <c r="D453" i="5"/>
  <c r="E453" i="5" s="1"/>
  <c r="D462" i="5"/>
  <c r="E462" i="5" s="1"/>
  <c r="D471" i="5"/>
  <c r="E471" i="5" s="1"/>
  <c r="D480" i="5"/>
  <c r="E480" i="5" s="1"/>
  <c r="D489" i="5"/>
  <c r="E489" i="5" s="1"/>
  <c r="D498" i="5"/>
  <c r="E498" i="5" s="1"/>
  <c r="D508" i="5"/>
  <c r="E508" i="5" s="1"/>
  <c r="D517" i="5"/>
  <c r="E517" i="5" s="1"/>
  <c r="D526" i="5"/>
  <c r="E526" i="5" s="1"/>
  <c r="D535" i="5"/>
  <c r="E535" i="5" s="1"/>
  <c r="D544" i="5"/>
  <c r="E544" i="5" s="1"/>
  <c r="D553" i="5"/>
  <c r="E553" i="5" s="1"/>
  <c r="D562" i="5"/>
  <c r="E562" i="5" s="1"/>
  <c r="D572" i="5"/>
  <c r="E572" i="5" s="1"/>
  <c r="D581" i="5"/>
  <c r="E581" i="5" s="1"/>
  <c r="D590" i="5"/>
  <c r="E590" i="5" s="1"/>
  <c r="D599" i="5"/>
  <c r="E599" i="5" s="1"/>
  <c r="D608" i="5"/>
  <c r="E608" i="5" s="1"/>
  <c r="D617" i="5"/>
  <c r="E617" i="5" s="1"/>
  <c r="D626" i="5"/>
  <c r="E626" i="5" s="1"/>
  <c r="D636" i="5"/>
  <c r="E636" i="5" s="1"/>
  <c r="D645" i="5"/>
  <c r="E645" i="5" s="1"/>
  <c r="D654" i="5"/>
  <c r="E654" i="5" s="1"/>
  <c r="D663" i="5"/>
  <c r="E663" i="5" s="1"/>
  <c r="D672" i="5"/>
  <c r="E672" i="5" s="1"/>
  <c r="D681" i="5"/>
  <c r="E681" i="5" s="1"/>
  <c r="D690" i="5"/>
  <c r="E690" i="5" s="1"/>
  <c r="D700" i="5"/>
  <c r="E700" i="5" s="1"/>
  <c r="D709" i="5"/>
  <c r="E709" i="5" s="1"/>
  <c r="D718" i="5"/>
  <c r="E718" i="5" s="1"/>
  <c r="D727" i="5"/>
  <c r="E727" i="5" s="1"/>
  <c r="D736" i="5"/>
  <c r="E736" i="5" s="1"/>
  <c r="D744" i="5"/>
  <c r="E744" i="5" s="1"/>
  <c r="D752" i="5"/>
  <c r="E752" i="5" s="1"/>
  <c r="D760" i="5"/>
  <c r="E760" i="5" s="1"/>
  <c r="D768" i="5"/>
  <c r="E768" i="5" s="1"/>
  <c r="D776" i="5"/>
  <c r="E776" i="5" s="1"/>
  <c r="D784" i="5"/>
  <c r="E784" i="5" s="1"/>
  <c r="D792" i="5"/>
  <c r="E792" i="5" s="1"/>
  <c r="D800" i="5"/>
  <c r="E800" i="5" s="1"/>
  <c r="D808" i="5"/>
  <c r="E808" i="5" s="1"/>
  <c r="D816" i="5"/>
  <c r="E816" i="5" s="1"/>
  <c r="D824" i="5"/>
  <c r="E824" i="5" s="1"/>
  <c r="D832" i="5"/>
  <c r="E832" i="5" s="1"/>
  <c r="D840" i="5"/>
  <c r="E840" i="5" s="1"/>
  <c r="D848" i="5"/>
  <c r="E848" i="5" s="1"/>
  <c r="D856" i="5"/>
  <c r="E856" i="5" s="1"/>
  <c r="D864" i="5"/>
  <c r="E864" i="5" s="1"/>
  <c r="D872" i="5"/>
  <c r="E872" i="5" s="1"/>
  <c r="D880" i="5"/>
  <c r="E880" i="5" s="1"/>
  <c r="D888" i="5"/>
  <c r="E888" i="5" s="1"/>
  <c r="D896" i="5"/>
  <c r="E896" i="5" s="1"/>
  <c r="D904" i="5"/>
  <c r="E904" i="5" s="1"/>
  <c r="D912" i="5"/>
  <c r="E912" i="5" s="1"/>
  <c r="D920" i="5"/>
  <c r="E920" i="5" s="1"/>
  <c r="D928" i="5"/>
  <c r="E928" i="5" s="1"/>
  <c r="D936" i="5"/>
  <c r="E936" i="5" s="1"/>
  <c r="D944" i="5"/>
  <c r="E944" i="5" s="1"/>
  <c r="D952" i="5"/>
  <c r="E952" i="5" s="1"/>
  <c r="D960" i="5"/>
  <c r="E960" i="5" s="1"/>
  <c r="D968" i="5"/>
  <c r="E968" i="5" s="1"/>
  <c r="D976" i="5"/>
  <c r="E976" i="5" s="1"/>
  <c r="D984" i="5"/>
  <c r="E984" i="5" s="1"/>
  <c r="D992" i="5"/>
  <c r="E992" i="5" s="1"/>
  <c r="D1000" i="5"/>
  <c r="E1000" i="5" s="1"/>
  <c r="D9" i="5"/>
  <c r="E9" i="5" s="1"/>
  <c r="D19" i="5"/>
  <c r="E19" i="5" s="1"/>
  <c r="D30" i="5"/>
  <c r="E30" i="5" s="1"/>
  <c r="D40" i="5"/>
  <c r="E40" i="5" s="1"/>
  <c r="D50" i="5"/>
  <c r="E50" i="5" s="1"/>
  <c r="D62" i="5"/>
  <c r="E62" i="5" s="1"/>
  <c r="D72" i="5"/>
  <c r="E72" i="5" s="1"/>
  <c r="D82" i="5"/>
  <c r="E82" i="5" s="1"/>
  <c r="D92" i="5"/>
  <c r="E92" i="5" s="1"/>
  <c r="D103" i="5"/>
  <c r="E103" i="5" s="1"/>
  <c r="D113" i="5"/>
  <c r="E113" i="5" s="1"/>
  <c r="D123" i="5"/>
  <c r="E123" i="5" s="1"/>
  <c r="D135" i="5"/>
  <c r="E135" i="5" s="1"/>
  <c r="D145" i="5"/>
  <c r="E145" i="5" s="1"/>
  <c r="D155" i="5"/>
  <c r="E155" i="5" s="1"/>
  <c r="D166" i="5"/>
  <c r="E166" i="5" s="1"/>
  <c r="D176" i="5"/>
  <c r="E176" i="5" s="1"/>
  <c r="D186" i="5"/>
  <c r="E186" i="5" s="1"/>
  <c r="D196" i="5"/>
  <c r="E196" i="5" s="1"/>
  <c r="D208" i="5"/>
  <c r="E208" i="5" s="1"/>
  <c r="D218" i="5"/>
  <c r="E218" i="5" s="1"/>
  <c r="D228" i="5"/>
  <c r="E228" i="5" s="1"/>
  <c r="D239" i="5"/>
  <c r="E239" i="5" s="1"/>
  <c r="D249" i="5"/>
  <c r="E249" i="5" s="1"/>
  <c r="D259" i="5"/>
  <c r="E259" i="5" s="1"/>
  <c r="D270" i="5"/>
  <c r="E270" i="5" s="1"/>
  <c r="D281" i="5"/>
  <c r="E281" i="5" s="1"/>
  <c r="D291" i="5"/>
  <c r="E291" i="5" s="1"/>
  <c r="D302" i="5"/>
  <c r="E302" i="5" s="1"/>
  <c r="D312" i="5"/>
  <c r="E312" i="5" s="1"/>
  <c r="D322" i="5"/>
  <c r="E322" i="5" s="1"/>
  <c r="D332" i="5"/>
  <c r="E332" i="5" s="1"/>
  <c r="D343" i="5"/>
  <c r="E343" i="5" s="1"/>
  <c r="D354" i="5"/>
  <c r="E354" i="5" s="1"/>
  <c r="D364" i="5"/>
  <c r="E364" i="5" s="1"/>
  <c r="D375" i="5"/>
  <c r="E375" i="5" s="1"/>
  <c r="D385" i="5"/>
  <c r="E385" i="5" s="1"/>
  <c r="D395" i="5"/>
  <c r="E395" i="5" s="1"/>
  <c r="D406" i="5"/>
  <c r="E406" i="5" s="1"/>
  <c r="D416" i="5"/>
  <c r="E416" i="5" s="1"/>
  <c r="D427" i="5"/>
  <c r="E427" i="5" s="1"/>
  <c r="D437" i="5"/>
  <c r="E437" i="5" s="1"/>
  <c r="D446" i="5"/>
  <c r="E446" i="5" s="1"/>
  <c r="D455" i="5"/>
  <c r="E455" i="5" s="1"/>
  <c r="D464" i="5"/>
  <c r="E464" i="5" s="1"/>
  <c r="D473" i="5"/>
  <c r="E473" i="5" s="1"/>
  <c r="D482" i="5"/>
  <c r="E482" i="5" s="1"/>
  <c r="D492" i="5"/>
  <c r="E492" i="5" s="1"/>
  <c r="D501" i="5"/>
  <c r="E501" i="5" s="1"/>
  <c r="D510" i="5"/>
  <c r="E510" i="5" s="1"/>
  <c r="D519" i="5"/>
  <c r="E519" i="5" s="1"/>
  <c r="D528" i="5"/>
  <c r="E528" i="5" s="1"/>
  <c r="D537" i="5"/>
  <c r="E537" i="5" s="1"/>
  <c r="D546" i="5"/>
  <c r="E546" i="5" s="1"/>
  <c r="D556" i="5"/>
  <c r="E556" i="5" s="1"/>
  <c r="D565" i="5"/>
  <c r="E565" i="5" s="1"/>
  <c r="D574" i="5"/>
  <c r="E574" i="5" s="1"/>
  <c r="D583" i="5"/>
  <c r="E583" i="5" s="1"/>
  <c r="D592" i="5"/>
  <c r="E592" i="5" s="1"/>
  <c r="D601" i="5"/>
  <c r="E601" i="5" s="1"/>
  <c r="D610" i="5"/>
  <c r="E610" i="5" s="1"/>
  <c r="D620" i="5"/>
  <c r="E620" i="5" s="1"/>
  <c r="D8" i="5"/>
  <c r="E8" i="5" s="1"/>
  <c r="D18" i="5"/>
  <c r="E18" i="5" s="1"/>
  <c r="D28" i="5"/>
  <c r="E28" i="5" s="1"/>
  <c r="D39" i="5"/>
  <c r="E39" i="5" s="1"/>
  <c r="D49" i="5"/>
  <c r="E49" i="5" s="1"/>
  <c r="D59" i="5"/>
  <c r="E59" i="5" s="1"/>
  <c r="D71" i="5"/>
  <c r="E71" i="5" s="1"/>
  <c r="D81" i="5"/>
  <c r="E81" i="5" s="1"/>
  <c r="D91" i="5"/>
  <c r="E91" i="5" s="1"/>
  <c r="D102" i="5"/>
  <c r="E102" i="5" s="1"/>
  <c r="D112" i="5"/>
  <c r="E112" i="5" s="1"/>
  <c r="D122" i="5"/>
  <c r="E122" i="5" s="1"/>
  <c r="D132" i="5"/>
  <c r="E132" i="5" s="1"/>
  <c r="D144" i="5"/>
  <c r="E144" i="5" s="1"/>
  <c r="D154" i="5"/>
  <c r="E154" i="5" s="1"/>
  <c r="D164" i="5"/>
  <c r="E164" i="5" s="1"/>
  <c r="D175" i="5"/>
  <c r="E175" i="5" s="1"/>
  <c r="D185" i="5"/>
  <c r="E185" i="5" s="1"/>
  <c r="D195" i="5"/>
  <c r="E195" i="5" s="1"/>
  <c r="D206" i="5"/>
  <c r="E206" i="5" s="1"/>
  <c r="D217" i="5"/>
  <c r="E217" i="5" s="1"/>
  <c r="D227" i="5"/>
  <c r="E227" i="5" s="1"/>
  <c r="D238" i="5"/>
  <c r="E238" i="5" s="1"/>
  <c r="D248" i="5"/>
  <c r="E248" i="5" s="1"/>
  <c r="D258" i="5"/>
  <c r="E258" i="5" s="1"/>
  <c r="D268" i="5"/>
  <c r="E268" i="5" s="1"/>
  <c r="D279" i="5"/>
  <c r="E279" i="5" s="1"/>
  <c r="D290" i="5"/>
  <c r="E290" i="5" s="1"/>
  <c r="D300" i="5"/>
  <c r="E300" i="5" s="1"/>
  <c r="D311" i="5"/>
  <c r="E311" i="5" s="1"/>
  <c r="D321" i="5"/>
  <c r="E321" i="5" s="1"/>
  <c r="D331" i="5"/>
  <c r="E331" i="5" s="1"/>
  <c r="D342" i="5"/>
  <c r="E342" i="5" s="1"/>
  <c r="D352" i="5"/>
  <c r="E352" i="5" s="1"/>
  <c r="D363" i="5"/>
  <c r="E363" i="5" s="1"/>
  <c r="D374" i="5"/>
  <c r="E374" i="5" s="1"/>
  <c r="D384" i="5"/>
  <c r="E384" i="5" s="1"/>
  <c r="D394" i="5"/>
  <c r="E394" i="5" s="1"/>
  <c r="D404" i="5"/>
  <c r="E404" i="5" s="1"/>
  <c r="D415" i="5"/>
  <c r="E415" i="5" s="1"/>
  <c r="D425" i="5"/>
  <c r="E425" i="5" s="1"/>
  <c r="D436" i="5"/>
  <c r="E436" i="5" s="1"/>
  <c r="D445" i="5"/>
  <c r="E445" i="5" s="1"/>
  <c r="D454" i="5"/>
  <c r="E454" i="5" s="1"/>
  <c r="D463" i="5"/>
  <c r="E463" i="5" s="1"/>
  <c r="D472" i="5"/>
  <c r="E472" i="5" s="1"/>
  <c r="D481" i="5"/>
  <c r="E481" i="5" s="1"/>
  <c r="D490" i="5"/>
  <c r="E490" i="5" s="1"/>
  <c r="D500" i="5"/>
  <c r="E500" i="5" s="1"/>
  <c r="D509" i="5"/>
  <c r="E509" i="5" s="1"/>
  <c r="D518" i="5"/>
  <c r="E518" i="5" s="1"/>
  <c r="D527" i="5"/>
  <c r="E527" i="5" s="1"/>
  <c r="D536" i="5"/>
  <c r="E536" i="5" s="1"/>
  <c r="D545" i="5"/>
  <c r="E545" i="5" s="1"/>
  <c r="D554" i="5"/>
  <c r="E554" i="5" s="1"/>
  <c r="D564" i="5"/>
  <c r="E564" i="5" s="1"/>
  <c r="D573" i="5"/>
  <c r="E573" i="5" s="1"/>
  <c r="D582" i="5"/>
  <c r="E582" i="5" s="1"/>
  <c r="D591" i="5"/>
  <c r="E591" i="5" s="1"/>
  <c r="D600" i="5"/>
  <c r="E600" i="5" s="1"/>
  <c r="D609" i="5"/>
  <c r="E609" i="5" s="1"/>
  <c r="D618" i="5"/>
  <c r="E618" i="5" s="1"/>
  <c r="D628" i="5"/>
  <c r="E628" i="5" s="1"/>
  <c r="D637" i="5"/>
  <c r="E637" i="5" s="1"/>
  <c r="D646" i="5"/>
  <c r="E646" i="5" s="1"/>
  <c r="D655" i="5"/>
  <c r="E655" i="5" s="1"/>
  <c r="D664" i="5"/>
  <c r="E664" i="5" s="1"/>
  <c r="D673" i="5"/>
  <c r="E673" i="5" s="1"/>
  <c r="D682" i="5"/>
  <c r="E682" i="5" s="1"/>
  <c r="D692" i="5"/>
  <c r="E692" i="5" s="1"/>
  <c r="D701" i="5"/>
  <c r="E701" i="5" s="1"/>
  <c r="D710" i="5"/>
  <c r="E710" i="5" s="1"/>
  <c r="D719" i="5"/>
  <c r="E719" i="5" s="1"/>
  <c r="D728" i="5"/>
  <c r="E728" i="5" s="1"/>
  <c r="D737" i="5"/>
  <c r="E737" i="5" s="1"/>
  <c r="D745" i="5"/>
  <c r="E745" i="5" s="1"/>
  <c r="D753" i="5"/>
  <c r="E753" i="5" s="1"/>
  <c r="D761" i="5"/>
  <c r="E761" i="5" s="1"/>
  <c r="D769" i="5"/>
  <c r="E769" i="5" s="1"/>
  <c r="D777" i="5"/>
  <c r="E777" i="5" s="1"/>
  <c r="D785" i="5"/>
  <c r="E785" i="5" s="1"/>
  <c r="D793" i="5"/>
  <c r="E793" i="5" s="1"/>
  <c r="D801" i="5"/>
  <c r="E801" i="5" s="1"/>
  <c r="D809" i="5"/>
  <c r="E809" i="5" s="1"/>
  <c r="D817" i="5"/>
  <c r="E817" i="5" s="1"/>
  <c r="D825" i="5"/>
  <c r="E825" i="5" s="1"/>
  <c r="D833" i="5"/>
  <c r="E833" i="5" s="1"/>
  <c r="D841" i="5"/>
  <c r="E841" i="5" s="1"/>
  <c r="D849" i="5"/>
  <c r="E849" i="5" s="1"/>
  <c r="D857" i="5"/>
  <c r="E857" i="5" s="1"/>
  <c r="D865" i="5"/>
  <c r="E865" i="5" s="1"/>
  <c r="D873" i="5"/>
  <c r="E873" i="5" s="1"/>
  <c r="D881" i="5"/>
  <c r="E881" i="5" s="1"/>
  <c r="D889" i="5"/>
  <c r="E889" i="5" s="1"/>
  <c r="D897" i="5"/>
  <c r="E897" i="5" s="1"/>
  <c r="D905" i="5"/>
  <c r="E905" i="5" s="1"/>
  <c r="D913" i="5"/>
  <c r="E913" i="5" s="1"/>
  <c r="D921" i="5"/>
  <c r="E921" i="5" s="1"/>
  <c r="D929" i="5"/>
  <c r="E929" i="5" s="1"/>
  <c r="D937" i="5"/>
  <c r="E937" i="5" s="1"/>
  <c r="D945" i="5"/>
  <c r="E945" i="5" s="1"/>
  <c r="D953" i="5"/>
  <c r="E953" i="5" s="1"/>
  <c r="D961" i="5"/>
  <c r="E961" i="5" s="1"/>
  <c r="D969" i="5"/>
  <c r="E969" i="5" s="1"/>
  <c r="D977" i="5"/>
  <c r="E977" i="5" s="1"/>
  <c r="D985" i="5"/>
  <c r="E985" i="5" s="1"/>
  <c r="D993" i="5"/>
  <c r="E993" i="5" s="1"/>
  <c r="D1001" i="5"/>
  <c r="E1001" i="5" s="1"/>
  <c r="D994" i="5"/>
  <c r="E994" i="5" s="1"/>
  <c r="D982" i="5"/>
  <c r="E982" i="5" s="1"/>
  <c r="D972" i="5"/>
  <c r="E972" i="5" s="1"/>
  <c r="D962" i="5"/>
  <c r="E962" i="5" s="1"/>
  <c r="D950" i="5"/>
  <c r="E950" i="5" s="1"/>
  <c r="D940" i="5"/>
  <c r="E940" i="5" s="1"/>
  <c r="D930" i="5"/>
  <c r="E930" i="5" s="1"/>
  <c r="D918" i="5"/>
  <c r="E918" i="5" s="1"/>
  <c r="D908" i="5"/>
  <c r="E908" i="5" s="1"/>
  <c r="D898" i="5"/>
  <c r="E898" i="5" s="1"/>
  <c r="D886" i="5"/>
  <c r="E886" i="5" s="1"/>
  <c r="D876" i="5"/>
  <c r="E876" i="5" s="1"/>
  <c r="D866" i="5"/>
  <c r="E866" i="5" s="1"/>
  <c r="D854" i="5"/>
  <c r="E854" i="5" s="1"/>
  <c r="D844" i="5"/>
  <c r="E844" i="5" s="1"/>
  <c r="D834" i="5"/>
  <c r="E834" i="5" s="1"/>
  <c r="D822" i="5"/>
  <c r="E822" i="5" s="1"/>
  <c r="D812" i="5"/>
  <c r="E812" i="5" s="1"/>
  <c r="D802" i="5"/>
  <c r="E802" i="5" s="1"/>
  <c r="D790" i="5"/>
  <c r="E790" i="5" s="1"/>
  <c r="D780" i="5"/>
  <c r="E780" i="5" s="1"/>
  <c r="D770" i="5"/>
  <c r="E770" i="5" s="1"/>
  <c r="D758" i="5"/>
  <c r="E758" i="5" s="1"/>
  <c r="D748" i="5"/>
  <c r="E748" i="5" s="1"/>
  <c r="D738" i="5"/>
  <c r="E738" i="5" s="1"/>
  <c r="D725" i="5"/>
  <c r="E725" i="5" s="1"/>
  <c r="D713" i="5"/>
  <c r="E713" i="5" s="1"/>
  <c r="D702" i="5"/>
  <c r="E702" i="5" s="1"/>
  <c r="D688" i="5"/>
  <c r="E688" i="5" s="1"/>
  <c r="D677" i="5"/>
  <c r="E677" i="5" s="1"/>
  <c r="D665" i="5"/>
  <c r="E665" i="5" s="1"/>
  <c r="D652" i="5"/>
  <c r="E652" i="5" s="1"/>
  <c r="D640" i="5"/>
  <c r="E640" i="5" s="1"/>
  <c r="D629" i="5"/>
  <c r="E629" i="5" s="1"/>
  <c r="D614" i="5"/>
  <c r="E614" i="5" s="1"/>
  <c r="D598" i="5"/>
  <c r="E598" i="5" s="1"/>
  <c r="D585" i="5"/>
  <c r="E585" i="5" s="1"/>
  <c r="D569" i="5"/>
  <c r="E569" i="5" s="1"/>
  <c r="D557" i="5"/>
  <c r="E557" i="5" s="1"/>
  <c r="D541" i="5"/>
  <c r="E541" i="5" s="1"/>
  <c r="D525" i="5"/>
  <c r="E525" i="5" s="1"/>
  <c r="D512" i="5"/>
  <c r="E512" i="5" s="1"/>
  <c r="D496" i="5"/>
  <c r="E496" i="5" s="1"/>
  <c r="D484" i="5"/>
  <c r="E484" i="5" s="1"/>
  <c r="D468" i="5"/>
  <c r="E468" i="5" s="1"/>
  <c r="D452" i="5"/>
  <c r="E452" i="5" s="1"/>
  <c r="D439" i="5"/>
  <c r="E439" i="5" s="1"/>
  <c r="D422" i="5"/>
  <c r="E422" i="5" s="1"/>
  <c r="D407" i="5"/>
  <c r="E407" i="5" s="1"/>
  <c r="D388" i="5"/>
  <c r="E388" i="5" s="1"/>
  <c r="D370" i="5"/>
  <c r="E370" i="5" s="1"/>
  <c r="D356" i="5"/>
  <c r="E356" i="5" s="1"/>
  <c r="D338" i="5"/>
  <c r="E338" i="5" s="1"/>
  <c r="D323" i="5"/>
  <c r="E323" i="5" s="1"/>
  <c r="D305" i="5"/>
  <c r="E305" i="5" s="1"/>
  <c r="D287" i="5"/>
  <c r="E287" i="5" s="1"/>
  <c r="D273" i="5"/>
  <c r="E273" i="5" s="1"/>
  <c r="D255" i="5"/>
  <c r="E255" i="5" s="1"/>
  <c r="D240" i="5"/>
  <c r="E240" i="5" s="1"/>
  <c r="D222" i="5"/>
  <c r="E222" i="5" s="1"/>
  <c r="D203" i="5"/>
  <c r="E203" i="5" s="1"/>
  <c r="D190" i="5"/>
  <c r="E190" i="5" s="1"/>
  <c r="D171" i="5"/>
  <c r="E171" i="5" s="1"/>
  <c r="D156" i="5"/>
  <c r="E156" i="5" s="1"/>
  <c r="D138" i="5"/>
  <c r="E138" i="5" s="1"/>
  <c r="D120" i="5"/>
  <c r="E120" i="5" s="1"/>
  <c r="D105" i="5"/>
  <c r="E105" i="5" s="1"/>
  <c r="D87" i="5"/>
  <c r="E87" i="5" s="1"/>
  <c r="D73" i="5"/>
  <c r="E73" i="5" s="1"/>
  <c r="D55" i="5"/>
  <c r="E55" i="5" s="1"/>
  <c r="D36" i="5"/>
  <c r="E36" i="5" s="1"/>
  <c r="D22" i="5"/>
  <c r="E22" i="5" s="1"/>
  <c r="D3" i="5"/>
  <c r="E3" i="5" s="1"/>
  <c r="D998" i="5"/>
  <c r="E998" i="5" s="1"/>
  <c r="D988" i="5"/>
  <c r="E988" i="5" s="1"/>
  <c r="D978" i="5"/>
  <c r="E978" i="5" s="1"/>
  <c r="D966" i="5"/>
  <c r="E966" i="5" s="1"/>
  <c r="D956" i="5"/>
  <c r="E956" i="5" s="1"/>
  <c r="D946" i="5"/>
  <c r="E946" i="5" s="1"/>
  <c r="D934" i="5"/>
  <c r="E934" i="5" s="1"/>
  <c r="D924" i="5"/>
  <c r="E924" i="5" s="1"/>
  <c r="D914" i="5"/>
  <c r="E914" i="5" s="1"/>
  <c r="D902" i="5"/>
  <c r="E902" i="5" s="1"/>
  <c r="D892" i="5"/>
  <c r="E892" i="5" s="1"/>
  <c r="D882" i="5"/>
  <c r="E882" i="5" s="1"/>
  <c r="D870" i="5"/>
  <c r="E870" i="5" s="1"/>
  <c r="D860" i="5"/>
  <c r="E860" i="5" s="1"/>
  <c r="D850" i="5"/>
  <c r="E850" i="5" s="1"/>
  <c r="D838" i="5"/>
  <c r="E838" i="5" s="1"/>
  <c r="D828" i="5"/>
  <c r="E828" i="5" s="1"/>
  <c r="D818" i="5"/>
  <c r="E818" i="5" s="1"/>
  <c r="D806" i="5"/>
  <c r="E806" i="5" s="1"/>
  <c r="D796" i="5"/>
  <c r="E796" i="5" s="1"/>
  <c r="D786" i="5"/>
  <c r="E786" i="5" s="1"/>
  <c r="D774" i="5"/>
  <c r="E774" i="5" s="1"/>
  <c r="D764" i="5"/>
  <c r="E764" i="5" s="1"/>
  <c r="D754" i="5"/>
  <c r="E754" i="5" s="1"/>
  <c r="D742" i="5"/>
  <c r="E742" i="5" s="1"/>
  <c r="D732" i="5"/>
  <c r="E732" i="5" s="1"/>
  <c r="D720" i="5"/>
  <c r="E720" i="5" s="1"/>
  <c r="D706" i="5"/>
  <c r="E706" i="5" s="1"/>
  <c r="D695" i="5"/>
  <c r="E695" i="5" s="1"/>
  <c r="D684" i="5"/>
  <c r="E684" i="5" s="1"/>
  <c r="D670" i="5"/>
  <c r="E670" i="5" s="1"/>
  <c r="D658" i="5"/>
  <c r="E658" i="5" s="1"/>
  <c r="D647" i="5"/>
  <c r="E647" i="5" s="1"/>
  <c r="D633" i="5"/>
  <c r="E633" i="5" s="1"/>
  <c r="D622" i="5"/>
  <c r="E622" i="5" s="1"/>
  <c r="D606" i="5"/>
  <c r="E606" i="5" s="1"/>
  <c r="D593" i="5"/>
  <c r="E593" i="5" s="1"/>
  <c r="D577" i="5"/>
  <c r="E577" i="5" s="1"/>
  <c r="D561" i="5"/>
  <c r="E561" i="5" s="1"/>
  <c r="D549" i="5"/>
  <c r="E549" i="5" s="1"/>
  <c r="D533" i="5"/>
  <c r="E533" i="5" s="1"/>
  <c r="D520" i="5"/>
  <c r="E520" i="5" s="1"/>
  <c r="D504" i="5"/>
  <c r="E504" i="5" s="1"/>
  <c r="D488" i="5"/>
  <c r="E488" i="5" s="1"/>
  <c r="D476" i="5"/>
  <c r="E476" i="5" s="1"/>
  <c r="D460" i="5"/>
  <c r="E460" i="5" s="1"/>
  <c r="D447" i="5"/>
  <c r="E447" i="5" s="1"/>
  <c r="D431" i="5"/>
  <c r="E431" i="5" s="1"/>
  <c r="D412" i="5"/>
  <c r="E412" i="5" s="1"/>
  <c r="D398" i="5"/>
  <c r="E398" i="5" s="1"/>
  <c r="D379" i="5"/>
  <c r="E379" i="5" s="1"/>
  <c r="D366" i="5"/>
  <c r="E366" i="5" s="1"/>
  <c r="D347" i="5"/>
  <c r="E347" i="5" s="1"/>
  <c r="D329" i="5"/>
  <c r="E329" i="5" s="1"/>
  <c r="D314" i="5"/>
  <c r="E314" i="5" s="1"/>
  <c r="D296" i="5"/>
  <c r="E296" i="5" s="1"/>
  <c r="D282" i="5"/>
  <c r="E282" i="5" s="1"/>
  <c r="D264" i="5"/>
  <c r="E264" i="5" s="1"/>
  <c r="D246" i="5"/>
  <c r="E246" i="5" s="1"/>
  <c r="D231" i="5"/>
  <c r="E231" i="5" s="1"/>
  <c r="D212" i="5"/>
  <c r="E212" i="5" s="1"/>
  <c r="D199" i="5"/>
  <c r="E199" i="5" s="1"/>
  <c r="D180" i="5"/>
  <c r="E180" i="5" s="1"/>
  <c r="D162" i="5"/>
  <c r="E162" i="5" s="1"/>
  <c r="D147" i="5"/>
  <c r="E147" i="5" s="1"/>
  <c r="D129" i="5"/>
  <c r="E129" i="5" s="1"/>
  <c r="D114" i="5"/>
  <c r="E114" i="5" s="1"/>
  <c r="D96" i="5"/>
  <c r="E96" i="5" s="1"/>
  <c r="D78" i="5"/>
  <c r="E78" i="5" s="1"/>
  <c r="D64" i="5"/>
  <c r="E64" i="5" s="1"/>
  <c r="D46" i="5"/>
  <c r="E46" i="5" s="1"/>
  <c r="D31" i="5"/>
  <c r="E31" i="5" s="1"/>
  <c r="D12" i="5"/>
  <c r="E12" i="5" s="1"/>
  <c r="D995" i="5"/>
  <c r="E995" i="5" s="1"/>
  <c r="D983" i="5"/>
  <c r="E983" i="5" s="1"/>
  <c r="D973" i="5"/>
  <c r="E973" i="5" s="1"/>
  <c r="D963" i="5"/>
  <c r="E963" i="5" s="1"/>
  <c r="D951" i="5"/>
  <c r="E951" i="5" s="1"/>
  <c r="D941" i="5"/>
  <c r="E941" i="5" s="1"/>
  <c r="D931" i="5"/>
  <c r="E931" i="5" s="1"/>
  <c r="D919" i="5"/>
  <c r="E919" i="5" s="1"/>
  <c r="D909" i="5"/>
  <c r="E909" i="5" s="1"/>
  <c r="D899" i="5"/>
  <c r="E899" i="5" s="1"/>
  <c r="D887" i="5"/>
  <c r="E887" i="5" s="1"/>
  <c r="D877" i="5"/>
  <c r="E877" i="5" s="1"/>
  <c r="D867" i="5"/>
  <c r="E867" i="5" s="1"/>
  <c r="D855" i="5"/>
  <c r="E855" i="5" s="1"/>
  <c r="D845" i="5"/>
  <c r="E845" i="5" s="1"/>
  <c r="D835" i="5"/>
  <c r="E835" i="5" s="1"/>
  <c r="D823" i="5"/>
  <c r="E823" i="5" s="1"/>
  <c r="D813" i="5"/>
  <c r="E813" i="5" s="1"/>
  <c r="D803" i="5"/>
  <c r="E803" i="5" s="1"/>
  <c r="D791" i="5"/>
  <c r="E791" i="5" s="1"/>
  <c r="D781" i="5"/>
  <c r="E781" i="5" s="1"/>
  <c r="D771" i="5"/>
  <c r="E771" i="5" s="1"/>
  <c r="D759" i="5"/>
  <c r="E759" i="5" s="1"/>
  <c r="D749" i="5"/>
  <c r="E749" i="5" s="1"/>
  <c r="D739" i="5"/>
  <c r="E739" i="5" s="1"/>
  <c r="D726" i="5"/>
  <c r="E726" i="5" s="1"/>
  <c r="D714" i="5"/>
  <c r="E714" i="5" s="1"/>
  <c r="D703" i="5"/>
  <c r="E703" i="5" s="1"/>
  <c r="D689" i="5"/>
  <c r="E689" i="5" s="1"/>
  <c r="D678" i="5"/>
  <c r="E678" i="5" s="1"/>
  <c r="D666" i="5"/>
  <c r="E666" i="5" s="1"/>
  <c r="D653" i="5"/>
  <c r="E653" i="5" s="1"/>
  <c r="D641" i="5"/>
  <c r="E641" i="5" s="1"/>
  <c r="D630" i="5"/>
  <c r="E630" i="5" s="1"/>
  <c r="D615" i="5"/>
  <c r="E615" i="5" s="1"/>
  <c r="D602" i="5"/>
  <c r="E602" i="5" s="1"/>
  <c r="D586" i="5"/>
  <c r="E586" i="5" s="1"/>
  <c r="D570" i="5"/>
  <c r="E570" i="5" s="1"/>
  <c r="D558" i="5"/>
  <c r="E558" i="5" s="1"/>
  <c r="D542" i="5"/>
  <c r="E542" i="5" s="1"/>
  <c r="D529" i="5"/>
  <c r="E529" i="5" s="1"/>
  <c r="D513" i="5"/>
  <c r="E513" i="5" s="1"/>
  <c r="D497" i="5"/>
  <c r="E497" i="5" s="1"/>
  <c r="D485" i="5"/>
  <c r="E485" i="5" s="1"/>
  <c r="D469" i="5"/>
  <c r="E469" i="5" s="1"/>
  <c r="D456" i="5"/>
  <c r="E456" i="5" s="1"/>
  <c r="D440" i="5"/>
  <c r="E440" i="5" s="1"/>
  <c r="D423" i="5"/>
  <c r="E423" i="5" s="1"/>
  <c r="D409" i="5"/>
  <c r="E409" i="5" s="1"/>
  <c r="D391" i="5"/>
  <c r="E391" i="5" s="1"/>
  <c r="D376" i="5"/>
  <c r="E376" i="5" s="1"/>
  <c r="D358" i="5"/>
  <c r="E358" i="5" s="1"/>
  <c r="D339" i="5"/>
  <c r="E339" i="5" s="1"/>
  <c r="D324" i="5"/>
  <c r="E324" i="5" s="1"/>
  <c r="D306" i="5"/>
  <c r="E306" i="5" s="1"/>
  <c r="D292" i="5"/>
  <c r="E292" i="5" s="1"/>
  <c r="D274" i="5"/>
  <c r="E274" i="5" s="1"/>
  <c r="D256" i="5"/>
  <c r="E256" i="5" s="1"/>
  <c r="D241" i="5"/>
  <c r="E241" i="5" s="1"/>
  <c r="D223" i="5"/>
  <c r="E223" i="5" s="1"/>
  <c r="D209" i="5"/>
  <c r="E209" i="5" s="1"/>
  <c r="D191" i="5"/>
  <c r="E191" i="5" s="1"/>
  <c r="D172" i="5"/>
  <c r="E172" i="5" s="1"/>
  <c r="D158" i="5"/>
  <c r="E158" i="5" s="1"/>
  <c r="D139" i="5"/>
  <c r="E139" i="5" s="1"/>
  <c r="D126" i="5"/>
  <c r="E126" i="5" s="1"/>
  <c r="D107" i="5"/>
  <c r="E107" i="5" s="1"/>
  <c r="D89" i="5"/>
  <c r="E89" i="5" s="1"/>
  <c r="D74" i="5"/>
  <c r="E74" i="5" s="1"/>
  <c r="D56" i="5"/>
  <c r="E56" i="5" s="1"/>
  <c r="D41" i="5"/>
  <c r="E41" i="5" s="1"/>
  <c r="D23" i="5"/>
  <c r="E23" i="5" s="1"/>
  <c r="D4" i="5"/>
  <c r="E4" i="5" s="1"/>
  <c r="D997" i="5"/>
  <c r="E997" i="5" s="1"/>
  <c r="D987" i="5"/>
  <c r="E987" i="5" s="1"/>
  <c r="D975" i="5"/>
  <c r="E975" i="5" s="1"/>
  <c r="D965" i="5"/>
  <c r="E965" i="5" s="1"/>
  <c r="D955" i="5"/>
  <c r="E955" i="5" s="1"/>
  <c r="D943" i="5"/>
  <c r="E943" i="5" s="1"/>
  <c r="D933" i="5"/>
  <c r="E933" i="5" s="1"/>
  <c r="D923" i="5"/>
  <c r="E923" i="5" s="1"/>
  <c r="D911" i="5"/>
  <c r="E911" i="5" s="1"/>
  <c r="D901" i="5"/>
  <c r="E901" i="5" s="1"/>
  <c r="D891" i="5"/>
  <c r="E891" i="5" s="1"/>
  <c r="D879" i="5"/>
  <c r="E879" i="5" s="1"/>
  <c r="D869" i="5"/>
  <c r="E869" i="5" s="1"/>
  <c r="D859" i="5"/>
  <c r="E859" i="5" s="1"/>
  <c r="D847" i="5"/>
  <c r="E847" i="5" s="1"/>
  <c r="D837" i="5"/>
  <c r="E837" i="5" s="1"/>
  <c r="D827" i="5"/>
  <c r="E827" i="5" s="1"/>
  <c r="D815" i="5"/>
  <c r="E815" i="5" s="1"/>
  <c r="D805" i="5"/>
  <c r="E805" i="5" s="1"/>
  <c r="D795" i="5"/>
  <c r="E795" i="5" s="1"/>
  <c r="D783" i="5"/>
  <c r="E783" i="5" s="1"/>
  <c r="D773" i="5"/>
  <c r="E773" i="5" s="1"/>
  <c r="D763" i="5"/>
  <c r="E763" i="5" s="1"/>
  <c r="D751" i="5"/>
  <c r="E751" i="5" s="1"/>
  <c r="D741" i="5"/>
  <c r="E741" i="5" s="1"/>
  <c r="D730" i="5"/>
  <c r="E730" i="5" s="1"/>
  <c r="D717" i="5"/>
  <c r="E717" i="5" s="1"/>
  <c r="D705" i="5"/>
  <c r="E705" i="5" s="1"/>
  <c r="D694" i="5"/>
  <c r="E694" i="5" s="1"/>
  <c r="D680" i="5"/>
  <c r="E680" i="5" s="1"/>
  <c r="D669" i="5"/>
  <c r="E669" i="5" s="1"/>
  <c r="D657" i="5"/>
  <c r="E657" i="5" s="1"/>
  <c r="D644" i="5"/>
  <c r="E644" i="5" s="1"/>
  <c r="D632" i="5"/>
  <c r="E632" i="5" s="1"/>
  <c r="D621" i="5"/>
  <c r="E621" i="5" s="1"/>
  <c r="D605" i="5"/>
  <c r="E605" i="5" s="1"/>
  <c r="D589" i="5"/>
  <c r="E589" i="5" s="1"/>
  <c r="D576" i="5"/>
  <c r="E576" i="5" s="1"/>
  <c r="D560" i="5"/>
  <c r="E560" i="5" s="1"/>
  <c r="D548" i="5"/>
  <c r="E548" i="5" s="1"/>
  <c r="D532" i="5"/>
  <c r="E532" i="5" s="1"/>
  <c r="D516" i="5"/>
  <c r="E516" i="5" s="1"/>
  <c r="D503" i="5"/>
  <c r="E503" i="5" s="1"/>
  <c r="D487" i="5"/>
  <c r="E487" i="5" s="1"/>
  <c r="D474" i="5"/>
  <c r="E474" i="5" s="1"/>
  <c r="D458" i="5"/>
  <c r="E458" i="5" s="1"/>
  <c r="D442" i="5"/>
  <c r="E442" i="5" s="1"/>
  <c r="D430" i="5"/>
  <c r="E430" i="5" s="1"/>
  <c r="D411" i="5"/>
  <c r="E411" i="5" s="1"/>
  <c r="D396" i="5"/>
  <c r="E396" i="5" s="1"/>
  <c r="D378" i="5"/>
  <c r="E378" i="5" s="1"/>
  <c r="D360" i="5"/>
  <c r="E360" i="5" s="1"/>
  <c r="D346" i="5"/>
  <c r="E346" i="5" s="1"/>
  <c r="D328" i="5"/>
  <c r="E328" i="5" s="1"/>
  <c r="D313" i="5"/>
  <c r="E313" i="5" s="1"/>
  <c r="D295" i="5"/>
  <c r="E295" i="5" s="1"/>
  <c r="D276" i="5"/>
  <c r="E276" i="5" s="1"/>
  <c r="D263" i="5"/>
  <c r="E263" i="5" s="1"/>
  <c r="D244" i="5"/>
  <c r="E244" i="5" s="1"/>
  <c r="D230" i="5"/>
  <c r="E230" i="5" s="1"/>
  <c r="D211" i="5"/>
  <c r="E211" i="5" s="1"/>
  <c r="D193" i="5"/>
  <c r="E193" i="5" s="1"/>
  <c r="D178" i="5"/>
  <c r="E178" i="5" s="1"/>
  <c r="D160" i="5"/>
  <c r="E160" i="5" s="1"/>
  <c r="D146" i="5"/>
  <c r="E146" i="5" s="1"/>
  <c r="D128" i="5"/>
  <c r="E128" i="5" s="1"/>
  <c r="D110" i="5"/>
  <c r="E110" i="5" s="1"/>
  <c r="D95" i="5"/>
  <c r="E95" i="5" s="1"/>
  <c r="D76" i="5"/>
  <c r="E76" i="5" s="1"/>
  <c r="D63" i="5"/>
  <c r="E63" i="5" s="1"/>
  <c r="D44" i="5"/>
  <c r="E44" i="5" s="1"/>
  <c r="D26" i="5"/>
  <c r="E26" i="5" s="1"/>
  <c r="D11" i="5"/>
  <c r="E11" i="5" s="1"/>
  <c r="D991" i="5"/>
  <c r="E991" i="5" s="1"/>
  <c r="D981" i="5"/>
  <c r="E981" i="5" s="1"/>
  <c r="D971" i="5"/>
  <c r="E971" i="5" s="1"/>
  <c r="D959" i="5"/>
  <c r="E959" i="5" s="1"/>
  <c r="D949" i="5"/>
  <c r="E949" i="5" s="1"/>
  <c r="D939" i="5"/>
  <c r="E939" i="5" s="1"/>
  <c r="D927" i="5"/>
  <c r="E927" i="5" s="1"/>
  <c r="D917" i="5"/>
  <c r="E917" i="5" s="1"/>
  <c r="D907" i="5"/>
  <c r="E907" i="5" s="1"/>
  <c r="D895" i="5"/>
  <c r="E895" i="5" s="1"/>
  <c r="D885" i="5"/>
  <c r="E885" i="5" s="1"/>
  <c r="D875" i="5"/>
  <c r="E875" i="5" s="1"/>
  <c r="D863" i="5"/>
  <c r="E863" i="5" s="1"/>
  <c r="D853" i="5"/>
  <c r="E853" i="5" s="1"/>
  <c r="D843" i="5"/>
  <c r="E843" i="5" s="1"/>
  <c r="D831" i="5"/>
  <c r="E831" i="5" s="1"/>
  <c r="D821" i="5"/>
  <c r="E821" i="5" s="1"/>
  <c r="D811" i="5"/>
  <c r="E811" i="5" s="1"/>
  <c r="D799" i="5"/>
  <c r="E799" i="5" s="1"/>
  <c r="D789" i="5"/>
  <c r="E789" i="5" s="1"/>
  <c r="D779" i="5"/>
  <c r="E779" i="5" s="1"/>
  <c r="D767" i="5"/>
  <c r="E767" i="5" s="1"/>
  <c r="D757" i="5"/>
  <c r="E757" i="5" s="1"/>
  <c r="D747" i="5"/>
  <c r="E747" i="5" s="1"/>
  <c r="D735" i="5"/>
  <c r="E735" i="5" s="1"/>
  <c r="D724" i="5"/>
  <c r="E724" i="5" s="1"/>
  <c r="D712" i="5"/>
  <c r="E712" i="5" s="1"/>
  <c r="D698" i="5"/>
  <c r="E698" i="5" s="1"/>
  <c r="D687" i="5"/>
  <c r="E687" i="5" s="1"/>
  <c r="D676" i="5"/>
  <c r="E676" i="5" s="1"/>
  <c r="D662" i="5"/>
  <c r="E662" i="5" s="1"/>
  <c r="D650" i="5"/>
  <c r="E650" i="5" s="1"/>
  <c r="D639" i="5"/>
  <c r="E639" i="5" s="1"/>
  <c r="D625" i="5"/>
  <c r="E625" i="5" s="1"/>
  <c r="D613" i="5"/>
  <c r="E613" i="5" s="1"/>
  <c r="D597" i="5"/>
  <c r="E597" i="5" s="1"/>
  <c r="D584" i="5"/>
  <c r="E584" i="5" s="1"/>
  <c r="D568" i="5"/>
  <c r="E568" i="5" s="1"/>
  <c r="D552" i="5"/>
  <c r="E552" i="5" s="1"/>
  <c r="D540" i="5"/>
  <c r="E540" i="5" s="1"/>
  <c r="D524" i="5"/>
  <c r="E524" i="5" s="1"/>
  <c r="D511" i="5"/>
  <c r="E511" i="5" s="1"/>
  <c r="D495" i="5"/>
  <c r="E495" i="5" s="1"/>
  <c r="D479" i="5"/>
  <c r="E479" i="5" s="1"/>
  <c r="D466" i="5"/>
  <c r="E466" i="5" s="1"/>
  <c r="D450" i="5"/>
  <c r="E450" i="5" s="1"/>
  <c r="D438" i="5"/>
  <c r="E438" i="5" s="1"/>
  <c r="D420" i="5"/>
  <c r="E420" i="5" s="1"/>
  <c r="D402" i="5"/>
  <c r="E402" i="5" s="1"/>
  <c r="D387" i="5"/>
  <c r="E387" i="5" s="1"/>
  <c r="D369" i="5"/>
  <c r="E369" i="5" s="1"/>
  <c r="D355" i="5"/>
  <c r="E355" i="5" s="1"/>
  <c r="D337" i="5"/>
  <c r="E337" i="5" s="1"/>
  <c r="D319" i="5"/>
  <c r="E319" i="5" s="1"/>
  <c r="D304" i="5"/>
  <c r="E304" i="5" s="1"/>
  <c r="D286" i="5"/>
  <c r="E286" i="5" s="1"/>
  <c r="D272" i="5"/>
  <c r="E272" i="5" s="1"/>
  <c r="D254" i="5"/>
  <c r="E254" i="5" s="1"/>
  <c r="D235" i="5"/>
  <c r="E235" i="5" s="1"/>
  <c r="D220" i="5"/>
  <c r="E220" i="5" s="1"/>
  <c r="D202" i="5"/>
  <c r="E202" i="5" s="1"/>
  <c r="D187" i="5"/>
  <c r="E187" i="5" s="1"/>
  <c r="D169" i="5"/>
  <c r="E169" i="5" s="1"/>
  <c r="D151" i="5"/>
  <c r="E151" i="5" s="1"/>
  <c r="D137" i="5"/>
  <c r="E137" i="5" s="1"/>
  <c r="D119" i="5"/>
  <c r="E119" i="5" s="1"/>
  <c r="D104" i="5"/>
  <c r="E104" i="5" s="1"/>
  <c r="D86" i="5"/>
  <c r="E86" i="5" s="1"/>
  <c r="D67" i="5"/>
  <c r="E67" i="5" s="1"/>
  <c r="D54" i="5"/>
  <c r="E54" i="5" s="1"/>
  <c r="D35" i="5"/>
  <c r="E35" i="5" s="1"/>
  <c r="D20" i="5"/>
  <c r="E20" i="5" s="1"/>
  <c r="D1002" i="5"/>
  <c r="E1002" i="5" s="1"/>
  <c r="D990" i="5"/>
  <c r="E990" i="5" s="1"/>
  <c r="D980" i="5"/>
  <c r="E980" i="5" s="1"/>
  <c r="D970" i="5"/>
  <c r="E970" i="5" s="1"/>
  <c r="D958" i="5"/>
  <c r="E958" i="5" s="1"/>
  <c r="D948" i="5"/>
  <c r="E948" i="5" s="1"/>
  <c r="D938" i="5"/>
  <c r="E938" i="5" s="1"/>
  <c r="D926" i="5"/>
  <c r="E926" i="5" s="1"/>
  <c r="D916" i="5"/>
  <c r="E916" i="5" s="1"/>
  <c r="D906" i="5"/>
  <c r="E906" i="5" s="1"/>
  <c r="D894" i="5"/>
  <c r="E894" i="5" s="1"/>
  <c r="D884" i="5"/>
  <c r="E884" i="5" s="1"/>
  <c r="D874" i="5"/>
  <c r="E874" i="5" s="1"/>
  <c r="D862" i="5"/>
  <c r="E862" i="5" s="1"/>
  <c r="D852" i="5"/>
  <c r="E852" i="5" s="1"/>
  <c r="D842" i="5"/>
  <c r="E842" i="5" s="1"/>
  <c r="D830" i="5"/>
  <c r="E830" i="5" s="1"/>
  <c r="D820" i="5"/>
  <c r="E820" i="5" s="1"/>
  <c r="D810" i="5"/>
  <c r="E810" i="5" s="1"/>
  <c r="D798" i="5"/>
  <c r="E798" i="5" s="1"/>
  <c r="D788" i="5"/>
  <c r="E788" i="5" s="1"/>
  <c r="D778" i="5"/>
  <c r="E778" i="5" s="1"/>
  <c r="D766" i="5"/>
  <c r="E766" i="5" s="1"/>
  <c r="D756" i="5"/>
  <c r="E756" i="5" s="1"/>
  <c r="D746" i="5"/>
  <c r="E746" i="5" s="1"/>
  <c r="D734" i="5"/>
  <c r="E734" i="5" s="1"/>
  <c r="D722" i="5"/>
  <c r="E722" i="5" s="1"/>
  <c r="D711" i="5"/>
  <c r="E711" i="5" s="1"/>
  <c r="D697" i="5"/>
  <c r="E697" i="5" s="1"/>
  <c r="D686" i="5"/>
  <c r="E686" i="5" s="1"/>
  <c r="D674" i="5"/>
  <c r="E674" i="5" s="1"/>
  <c r="D661" i="5"/>
  <c r="E661" i="5" s="1"/>
  <c r="D649" i="5"/>
  <c r="E649" i="5" s="1"/>
  <c r="D638" i="5"/>
  <c r="E638" i="5" s="1"/>
  <c r="D624" i="5"/>
  <c r="E624" i="5" s="1"/>
  <c r="D612" i="5"/>
  <c r="E612" i="5" s="1"/>
  <c r="D596" i="5"/>
  <c r="E596" i="5" s="1"/>
  <c r="D580" i="5"/>
  <c r="E580" i="5" s="1"/>
  <c r="D567" i="5"/>
  <c r="E567" i="5" s="1"/>
  <c r="D551" i="5"/>
  <c r="E551" i="5" s="1"/>
  <c r="D538" i="5"/>
  <c r="E538" i="5" s="1"/>
  <c r="D522" i="5"/>
  <c r="E522" i="5" s="1"/>
  <c r="D506" i="5"/>
  <c r="E506" i="5" s="1"/>
  <c r="D494" i="5"/>
  <c r="E494" i="5" s="1"/>
  <c r="D478" i="5"/>
  <c r="E478" i="5" s="1"/>
  <c r="D465" i="5"/>
  <c r="E465" i="5" s="1"/>
  <c r="D449" i="5"/>
  <c r="E449" i="5" s="1"/>
  <c r="D433" i="5"/>
  <c r="E433" i="5" s="1"/>
  <c r="D419" i="5"/>
  <c r="E419" i="5" s="1"/>
  <c r="D401" i="5"/>
  <c r="E401" i="5" s="1"/>
  <c r="D386" i="5"/>
  <c r="E386" i="5" s="1"/>
  <c r="D368" i="5"/>
  <c r="E368" i="5" s="1"/>
  <c r="D350" i="5"/>
  <c r="E350" i="5" s="1"/>
  <c r="D336" i="5"/>
  <c r="E336" i="5" s="1"/>
  <c r="D318" i="5"/>
  <c r="E318" i="5" s="1"/>
  <c r="D303" i="5"/>
  <c r="E303" i="5" s="1"/>
  <c r="D284" i="5"/>
  <c r="E284" i="5" s="1"/>
  <c r="D266" i="5"/>
  <c r="E266" i="5" s="1"/>
  <c r="D251" i="5"/>
  <c r="E251" i="5" s="1"/>
  <c r="D233" i="5"/>
  <c r="E233" i="5" s="1"/>
  <c r="D219" i="5"/>
  <c r="E219" i="5" s="1"/>
  <c r="D201" i="5"/>
  <c r="E201" i="5" s="1"/>
  <c r="D183" i="5"/>
  <c r="E183" i="5" s="1"/>
  <c r="D168" i="5"/>
  <c r="E168" i="5" s="1"/>
  <c r="D150" i="5"/>
  <c r="E150" i="5" s="1"/>
  <c r="D136" i="5"/>
  <c r="E136" i="5" s="1"/>
  <c r="D118" i="5"/>
  <c r="E118" i="5" s="1"/>
  <c r="D99" i="5"/>
  <c r="E99" i="5" s="1"/>
  <c r="D84" i="5"/>
  <c r="E84" i="5" s="1"/>
  <c r="D66" i="5"/>
  <c r="E66" i="5" s="1"/>
  <c r="D52" i="5"/>
  <c r="E52" i="5" s="1"/>
  <c r="D34" i="5"/>
  <c r="E34" i="5" s="1"/>
  <c r="D16" i="5"/>
  <c r="E16" i="5" s="1"/>
  <c r="D999" i="5"/>
  <c r="E999" i="5" s="1"/>
  <c r="D989" i="5"/>
  <c r="E989" i="5" s="1"/>
  <c r="D979" i="5"/>
  <c r="E979" i="5" s="1"/>
  <c r="D967" i="5"/>
  <c r="E967" i="5" s="1"/>
  <c r="D957" i="5"/>
  <c r="E957" i="5" s="1"/>
  <c r="D947" i="5"/>
  <c r="E947" i="5" s="1"/>
  <c r="D935" i="5"/>
  <c r="E935" i="5" s="1"/>
  <c r="D925" i="5"/>
  <c r="E925" i="5" s="1"/>
  <c r="D915" i="5"/>
  <c r="E915" i="5" s="1"/>
  <c r="D903" i="5"/>
  <c r="E903" i="5" s="1"/>
  <c r="D893" i="5"/>
  <c r="E893" i="5" s="1"/>
  <c r="D883" i="5"/>
  <c r="E883" i="5" s="1"/>
  <c r="D871" i="5"/>
  <c r="E871" i="5" s="1"/>
  <c r="D861" i="5"/>
  <c r="E861" i="5" s="1"/>
  <c r="D851" i="5"/>
  <c r="E851" i="5" s="1"/>
  <c r="D839" i="5"/>
  <c r="E839" i="5" s="1"/>
  <c r="D829" i="5"/>
  <c r="E829" i="5" s="1"/>
  <c r="D819" i="5"/>
  <c r="E819" i="5" s="1"/>
  <c r="D807" i="5"/>
  <c r="E807" i="5" s="1"/>
  <c r="D797" i="5"/>
  <c r="E797" i="5" s="1"/>
  <c r="D787" i="5"/>
  <c r="E787" i="5" s="1"/>
  <c r="D775" i="5"/>
  <c r="E775" i="5" s="1"/>
  <c r="D765" i="5"/>
  <c r="E765" i="5" s="1"/>
  <c r="D755" i="5"/>
  <c r="E755" i="5" s="1"/>
  <c r="D743" i="5"/>
  <c r="E743" i="5" s="1"/>
  <c r="D733" i="5"/>
  <c r="E733" i="5" s="1"/>
  <c r="D721" i="5"/>
  <c r="E721" i="5" s="1"/>
  <c r="D708" i="5"/>
  <c r="E708" i="5" s="1"/>
  <c r="D696" i="5"/>
  <c r="E696" i="5" s="1"/>
  <c r="D685" i="5"/>
  <c r="E685" i="5" s="1"/>
  <c r="D671" i="5"/>
  <c r="E671" i="5" s="1"/>
  <c r="D660" i="5"/>
  <c r="E660" i="5" s="1"/>
  <c r="D648" i="5"/>
  <c r="E648" i="5" s="1"/>
  <c r="D634" i="5"/>
  <c r="E634" i="5" s="1"/>
  <c r="D623" i="5"/>
  <c r="E623" i="5" s="1"/>
  <c r="D607" i="5"/>
  <c r="E607" i="5" s="1"/>
  <c r="D594" i="5"/>
  <c r="E594" i="5" s="1"/>
  <c r="D578" i="5"/>
  <c r="E578" i="5" s="1"/>
  <c r="D566" i="5"/>
  <c r="E566" i="5" s="1"/>
  <c r="D550" i="5"/>
  <c r="E550" i="5" s="1"/>
  <c r="D534" i="5"/>
  <c r="E534" i="5" s="1"/>
  <c r="D521" i="5"/>
  <c r="E521" i="5" s="1"/>
  <c r="D505" i="5"/>
  <c r="E505" i="5" s="1"/>
  <c r="D493" i="5"/>
  <c r="E493" i="5" s="1"/>
  <c r="D477" i="5"/>
  <c r="E477" i="5" s="1"/>
  <c r="D461" i="5"/>
  <c r="E461" i="5" s="1"/>
  <c r="D448" i="5"/>
  <c r="E448" i="5" s="1"/>
  <c r="D432" i="5"/>
  <c r="E432" i="5" s="1"/>
  <c r="D418" i="5"/>
  <c r="E418" i="5" s="1"/>
  <c r="D400" i="5"/>
  <c r="E400" i="5" s="1"/>
  <c r="D382" i="5"/>
  <c r="E382" i="5" s="1"/>
  <c r="D367" i="5"/>
  <c r="E367" i="5" s="1"/>
  <c r="D348" i="5"/>
  <c r="E348" i="5" s="1"/>
  <c r="D334" i="5"/>
  <c r="E334" i="5" s="1"/>
  <c r="D315" i="5"/>
  <c r="E315" i="5" s="1"/>
  <c r="D297" i="5"/>
  <c r="E297" i="5" s="1"/>
  <c r="D283" i="5"/>
  <c r="E283" i="5" s="1"/>
  <c r="D265" i="5"/>
  <c r="E265" i="5" s="1"/>
  <c r="D250" i="5"/>
  <c r="E250" i="5" s="1"/>
  <c r="D232" i="5"/>
  <c r="E232" i="5" s="1"/>
  <c r="D214" i="5"/>
  <c r="E214" i="5" s="1"/>
  <c r="D200" i="5"/>
  <c r="E200" i="5" s="1"/>
  <c r="D182" i="5"/>
  <c r="E182" i="5" s="1"/>
  <c r="D167" i="5"/>
  <c r="E167" i="5" s="1"/>
  <c r="D148" i="5"/>
  <c r="E148" i="5" s="1"/>
  <c r="D130" i="5"/>
  <c r="E130" i="5" s="1"/>
  <c r="D116" i="5"/>
  <c r="E116" i="5" s="1"/>
  <c r="D98" i="5"/>
  <c r="E98" i="5" s="1"/>
  <c r="D83" i="5"/>
  <c r="E83" i="5" s="1"/>
  <c r="D65" i="5"/>
  <c r="E65" i="5" s="1"/>
  <c r="D47" i="5"/>
  <c r="E47" i="5" s="1"/>
  <c r="D32" i="5"/>
  <c r="E32" i="5" s="1"/>
  <c r="D14" i="5"/>
  <c r="E14" i="5" s="1"/>
  <c r="D996" i="5"/>
  <c r="E996" i="5" s="1"/>
  <c r="D986" i="5"/>
  <c r="E986" i="5" s="1"/>
  <c r="D974" i="5"/>
  <c r="E974" i="5" s="1"/>
  <c r="D964" i="5"/>
  <c r="E964" i="5" s="1"/>
  <c r="D954" i="5"/>
  <c r="E954" i="5" s="1"/>
  <c r="D942" i="5"/>
  <c r="E942" i="5" s="1"/>
  <c r="D932" i="5"/>
  <c r="E932" i="5" s="1"/>
  <c r="D922" i="5"/>
  <c r="E922" i="5" s="1"/>
  <c r="D910" i="5"/>
  <c r="E910" i="5" s="1"/>
  <c r="D900" i="5"/>
  <c r="E900" i="5" s="1"/>
  <c r="D890" i="5"/>
  <c r="E890" i="5" s="1"/>
  <c r="D878" i="5"/>
  <c r="E878" i="5" s="1"/>
  <c r="D868" i="5"/>
  <c r="E868" i="5" s="1"/>
  <c r="D858" i="5"/>
  <c r="E858" i="5" s="1"/>
  <c r="D846" i="5"/>
  <c r="E846" i="5" s="1"/>
  <c r="D836" i="5"/>
  <c r="E836" i="5" s="1"/>
  <c r="D826" i="5"/>
  <c r="E826" i="5" s="1"/>
  <c r="D814" i="5"/>
  <c r="E814" i="5" s="1"/>
  <c r="D804" i="5"/>
  <c r="E804" i="5" s="1"/>
  <c r="D794" i="5"/>
  <c r="E794" i="5" s="1"/>
  <c r="D782" i="5"/>
  <c r="E782" i="5" s="1"/>
  <c r="D772" i="5"/>
  <c r="E772" i="5" s="1"/>
  <c r="D762" i="5"/>
  <c r="E762" i="5" s="1"/>
  <c r="D750" i="5"/>
  <c r="E750" i="5" s="1"/>
  <c r="D740" i="5"/>
  <c r="E740" i="5" s="1"/>
  <c r="D729" i="5"/>
  <c r="E729" i="5" s="1"/>
  <c r="D716" i="5"/>
  <c r="E716" i="5" s="1"/>
  <c r="D704" i="5"/>
  <c r="E704" i="5" s="1"/>
  <c r="D693" i="5"/>
  <c r="E693" i="5" s="1"/>
  <c r="D679" i="5"/>
  <c r="E679" i="5" s="1"/>
  <c r="D668" i="5"/>
  <c r="E668" i="5" s="1"/>
  <c r="D656" i="5"/>
  <c r="E656" i="5" s="1"/>
  <c r="D642" i="5"/>
  <c r="E642" i="5" s="1"/>
  <c r="D631" i="5"/>
  <c r="E631" i="5" s="1"/>
  <c r="D616" i="5"/>
  <c r="E616" i="5" s="1"/>
  <c r="D604" i="5"/>
  <c r="E604" i="5" s="1"/>
  <c r="D588" i="5"/>
  <c r="E588" i="5" s="1"/>
  <c r="D575" i="5"/>
  <c r="E575" i="5" s="1"/>
  <c r="D559" i="5"/>
  <c r="E559" i="5" s="1"/>
  <c r="D543" i="5"/>
  <c r="E543" i="5" s="1"/>
  <c r="D530" i="5"/>
  <c r="E530" i="5" s="1"/>
  <c r="D514" i="5"/>
  <c r="E514" i="5" s="1"/>
  <c r="D502" i="5"/>
  <c r="E502" i="5" s="1"/>
  <c r="D486" i="5"/>
  <c r="E486" i="5" s="1"/>
  <c r="D470" i="5"/>
  <c r="E470" i="5" s="1"/>
  <c r="D457" i="5"/>
  <c r="E457" i="5" s="1"/>
  <c r="D441" i="5"/>
  <c r="E441" i="5" s="1"/>
  <c r="D428" i="5"/>
  <c r="E428" i="5" s="1"/>
  <c r="D410" i="5"/>
  <c r="E410" i="5" s="1"/>
  <c r="D392" i="5"/>
  <c r="E392" i="5" s="1"/>
  <c r="D377" i="5"/>
  <c r="E377" i="5" s="1"/>
  <c r="D359" i="5"/>
  <c r="E359" i="5" s="1"/>
  <c r="D345" i="5"/>
  <c r="E345" i="5" s="1"/>
  <c r="D327" i="5"/>
  <c r="E327" i="5" s="1"/>
  <c r="D308" i="5"/>
  <c r="E308" i="5" s="1"/>
  <c r="D294" i="5"/>
  <c r="E294" i="5" s="1"/>
  <c r="D275" i="5"/>
  <c r="E275" i="5" s="1"/>
  <c r="D260" i="5"/>
  <c r="E260" i="5" s="1"/>
  <c r="D242" i="5"/>
  <c r="E242" i="5" s="1"/>
  <c r="D224" i="5"/>
  <c r="E224" i="5" s="1"/>
  <c r="D210" i="5"/>
  <c r="E210" i="5" s="1"/>
  <c r="D192" i="5"/>
  <c r="E192" i="5" s="1"/>
  <c r="D177" i="5"/>
  <c r="E177" i="5" s="1"/>
  <c r="D159" i="5"/>
  <c r="E159" i="5" s="1"/>
  <c r="D140" i="5"/>
  <c r="E140" i="5" s="1"/>
  <c r="D127" i="5"/>
  <c r="E127" i="5" s="1"/>
  <c r="D108" i="5"/>
  <c r="E108" i="5" s="1"/>
  <c r="D94" i="5"/>
  <c r="E94" i="5" s="1"/>
  <c r="D75" i="5"/>
  <c r="E75" i="5" s="1"/>
  <c r="D57" i="5"/>
  <c r="E57" i="5" s="1"/>
  <c r="D43" i="5"/>
  <c r="E43" i="5" s="1"/>
  <c r="D25" i="5"/>
  <c r="E25" i="5" s="1"/>
  <c r="D10" i="5"/>
  <c r="E10" i="5" s="1"/>
  <c r="R5" i="5"/>
  <c r="R3" i="5"/>
  <c r="R4"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572CD3-A6CC-4005-8FBC-EA10ADC0BC51}" keepAlive="1" name="Query - Table 1" description="Connection to the 'Table 1' query in the workbook." type="5" refreshedVersion="0" background="1" saveData="1">
    <dbPr connection="Provider=Microsoft.Mashup.OleDb.1;Data Source=$Workbook$;Location=&quot;Table 1&quot;;Extended Properties=&quot;&quot;" command="SELECT * FROM [Table 1]"/>
  </connection>
  <connection id="2" xr16:uid="{24498D15-CC9D-4A2A-94E1-7B6F05C95E83}" keepAlive="1" name="Query - Table 1 (2)" description="Connection to the 'Table 1 (2)' query in the workbook." type="5" refreshedVersion="8" background="1" saveData="1">
    <dbPr connection="Provider=Microsoft.Mashup.OleDb.1;Data Source=$Workbook$;Location=&quot;Table 1 (2)&quot;;Extended Properties=&quot;&quot;" command="SELECT * FROM [Table 1 (2)]"/>
  </connection>
  <connection id="3" xr16:uid="{60166313-E98E-44F1-A068-ECDBB509FCB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8392EE5E-D287-470F-B88F-077324E2033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FF180C2C-0BAE-435E-AB9B-D8F567B2288D}" name="WorksheetConnection_Salary_Survey_data_Milestone.xlsx!D_City" type="102" refreshedVersion="8" minRefreshableVersion="5">
    <extLst>
      <ext xmlns:x15="http://schemas.microsoft.com/office/spreadsheetml/2010/11/main" uri="{DE250136-89BD-433C-8126-D09CA5730AF9}">
        <x15:connection id="D_City">
          <x15:rangePr sourceName="_xlcn.WorksheetConnection_Salary_Survey_data_Milestone.xlsxD_City1"/>
        </x15:connection>
      </ext>
    </extLst>
  </connection>
  <connection id="6" xr16:uid="{07B4E8C4-50D5-46B1-88DF-2AFF37B1EC15}" name="WorksheetConnection_Salary_Survey_data_Milestone.xlsx!D_Country" type="102" refreshedVersion="8" minRefreshableVersion="5">
    <extLst>
      <ext xmlns:x15="http://schemas.microsoft.com/office/spreadsheetml/2010/11/main" uri="{DE250136-89BD-433C-8126-D09CA5730AF9}">
        <x15:connection id="D_Country">
          <x15:rangePr sourceName="_xlcn.WorksheetConnection_Salary_Survey_data_Milestone.xlsxD_Country1"/>
        </x15:connection>
      </ext>
    </extLst>
  </connection>
  <connection id="7" xr16:uid="{28F87B42-947E-4F25-A488-2452C7C62665}" name="WorksheetConnection_Salary_Survey_data_Milestone.xlsx!D_Education" type="102" refreshedVersion="8" minRefreshableVersion="5">
    <extLst>
      <ext xmlns:x15="http://schemas.microsoft.com/office/spreadsheetml/2010/11/main" uri="{DE250136-89BD-433C-8126-D09CA5730AF9}">
        <x15:connection id="D_Education">
          <x15:rangePr sourceName="_xlcn.WorksheetConnection_Salary_Survey_data_Milestone.xlsxD_Education1"/>
        </x15:connection>
      </ext>
    </extLst>
  </connection>
  <connection id="8" xr16:uid="{90E80B71-D2C7-4EEF-A908-B8210D4F01A4}" name="WorksheetConnection_Salary_Survey_data_Milestone.xlsx!D_Gender" type="102" refreshedVersion="8" minRefreshableVersion="5">
    <extLst>
      <ext xmlns:x15="http://schemas.microsoft.com/office/spreadsheetml/2010/11/main" uri="{DE250136-89BD-433C-8126-D09CA5730AF9}">
        <x15:connection id="D_Gender">
          <x15:rangePr sourceName="_xlcn.WorksheetConnection_Salary_Survey_data_Milestone.xlsxD_Gender1"/>
        </x15:connection>
      </ext>
    </extLst>
  </connection>
  <connection id="9" xr16:uid="{392B50B9-4EC3-4DE2-9D26-FA2C8E1CB10A}" name="WorksheetConnection_Salary_Survey_data_Milestone.xlsx!D_Industry" type="102" refreshedVersion="8" minRefreshableVersion="5">
    <extLst>
      <ext xmlns:x15="http://schemas.microsoft.com/office/spreadsheetml/2010/11/main" uri="{DE250136-89BD-433C-8126-D09CA5730AF9}">
        <x15:connection id="D_Industry">
          <x15:rangePr sourceName="_xlcn.WorksheetConnection_Salary_Survey_data_Milestone.xlsxD_Industry1"/>
        </x15:connection>
      </ext>
    </extLst>
  </connection>
  <connection id="10" xr16:uid="{E5C9637F-A6BE-4BF1-9A1C-07B590BC718D}" name="WorksheetConnection_Salary_Survey_data_Milestone.xlsx!D_Job_Title" type="102" refreshedVersion="8" minRefreshableVersion="5">
    <extLst>
      <ext xmlns:x15="http://schemas.microsoft.com/office/spreadsheetml/2010/11/main" uri="{DE250136-89BD-433C-8126-D09CA5730AF9}">
        <x15:connection id="D_Job_Title">
          <x15:rangePr sourceName="_xlcn.WorksheetConnection_Salary_Survey_data_Milestone.xlsxD_Job_Title1"/>
        </x15:connection>
      </ext>
    </extLst>
  </connection>
  <connection id="11" xr16:uid="{42126EB2-603B-40F4-A250-55FCE22B2635}" name="WorksheetConnection_Salary_Survey_data_Milestone.xlsx!query_1" type="102" refreshedVersion="8" minRefreshableVersion="5">
    <extLst>
      <ext xmlns:x15="http://schemas.microsoft.com/office/spreadsheetml/2010/11/main" uri="{DE250136-89BD-433C-8126-D09CA5730AF9}">
        <x15:connection id="query_1">
          <x15:rangePr sourceName="_xlcn.WorksheetConnection_Salary_Survey_data_Milestone.xlsxquery_11"/>
        </x15:connection>
      </ext>
    </extLst>
  </connection>
  <connection id="12" xr16:uid="{8AC91DB2-37EA-4E2B-B43E-F7FF95ABB4C8}" name="WorksheetConnection_Salary_Survey_data_Milestone.xlsx!query_10" type="102" refreshedVersion="8" minRefreshableVersion="5">
    <extLst>
      <ext xmlns:x15="http://schemas.microsoft.com/office/spreadsheetml/2010/11/main" uri="{DE250136-89BD-433C-8126-D09CA5730AF9}">
        <x15:connection id="query_10">
          <x15:rangePr sourceName="_xlcn.WorksheetConnection_Salary_Survey_data_Milestone.xlsxquery_101"/>
        </x15:connection>
      </ext>
    </extLst>
  </connection>
  <connection id="13" xr16:uid="{F0760491-5BB8-457A-A394-7D0131C234DC}" name="WorksheetConnection_Salary_Survey_data_Milestone.xlsx!query_2" type="102" refreshedVersion="8" minRefreshableVersion="5">
    <extLst>
      <ext xmlns:x15="http://schemas.microsoft.com/office/spreadsheetml/2010/11/main" uri="{DE250136-89BD-433C-8126-D09CA5730AF9}">
        <x15:connection id="query_2">
          <x15:rangePr sourceName="_xlcn.WorksheetConnection_Salary_Survey_data_Milestone.xlsxquery_21"/>
        </x15:connection>
      </ext>
    </extLst>
  </connection>
  <connection id="14" xr16:uid="{D2E002DD-1FDA-4D81-81E8-2E420EB815BC}" name="WorksheetConnection_Salary_Survey_data_Milestone.xlsx!query_3" type="102" refreshedVersion="8" minRefreshableVersion="5">
    <extLst>
      <ext xmlns:x15="http://schemas.microsoft.com/office/spreadsheetml/2010/11/main" uri="{DE250136-89BD-433C-8126-D09CA5730AF9}">
        <x15:connection id="query_3">
          <x15:rangePr sourceName="_xlcn.WorksheetConnection_Salary_Survey_data_Milestone.xlsxquery_31"/>
        </x15:connection>
      </ext>
    </extLst>
  </connection>
  <connection id="15" xr16:uid="{DD305B92-F7C4-480F-8135-62A5131A799B}" name="WorksheetConnection_Salary_Survey_data_Milestone.xlsx!query_4" type="102" refreshedVersion="8" minRefreshableVersion="5">
    <extLst>
      <ext xmlns:x15="http://schemas.microsoft.com/office/spreadsheetml/2010/11/main" uri="{DE250136-89BD-433C-8126-D09CA5730AF9}">
        <x15:connection id="query_4">
          <x15:rangePr sourceName="_xlcn.WorksheetConnection_Salary_Survey_data_Milestone.xlsxquery_41"/>
        </x15:connection>
      </ext>
    </extLst>
  </connection>
  <connection id="16" xr16:uid="{4D84416B-FB08-44B3-AF64-BE3E80A8816F}" name="WorksheetConnection_Salary_Survey_data_Milestone.xlsx!query_5" type="102" refreshedVersion="8" minRefreshableVersion="5">
    <extLst>
      <ext xmlns:x15="http://schemas.microsoft.com/office/spreadsheetml/2010/11/main" uri="{DE250136-89BD-433C-8126-D09CA5730AF9}">
        <x15:connection id="query_5">
          <x15:rangePr sourceName="_xlcn.WorksheetConnection_Salary_Survey_data_Milestone.xlsxquery_51"/>
        </x15:connection>
      </ext>
    </extLst>
  </connection>
  <connection id="17" xr16:uid="{AC3B3EEB-4745-454C-BD88-EDA5FCB62EF5}" name="WorksheetConnection_Salary_Survey_data_Milestone.xlsx!query_6" type="102" refreshedVersion="8" minRefreshableVersion="5">
    <extLst>
      <ext xmlns:x15="http://schemas.microsoft.com/office/spreadsheetml/2010/11/main" uri="{DE250136-89BD-433C-8126-D09CA5730AF9}">
        <x15:connection id="query_6">
          <x15:rangePr sourceName="_xlcn.WorksheetConnection_Salary_Survey_data_Milestone.xlsxquery_61"/>
        </x15:connection>
      </ext>
    </extLst>
  </connection>
  <connection id="18" xr16:uid="{E07A61E6-E354-4564-A09E-49E13E6D2424}" name="WorksheetConnection_Salary_Survey_data_Milestone.xlsx!query_7" type="102" refreshedVersion="8" minRefreshableVersion="5">
    <extLst>
      <ext xmlns:x15="http://schemas.microsoft.com/office/spreadsheetml/2010/11/main" uri="{DE250136-89BD-433C-8126-D09CA5730AF9}">
        <x15:connection id="query_7">
          <x15:rangePr sourceName="_xlcn.WorksheetConnection_Salary_Survey_data_Milestone.xlsxquery_71"/>
        </x15:connection>
      </ext>
    </extLst>
  </connection>
  <connection id="19" xr16:uid="{BC6B953F-7280-4F48-B05B-03912223FC82}" name="WorksheetConnection_Salary_Survey_data_Milestone.xlsx!query_8" type="102" refreshedVersion="8" minRefreshableVersion="5">
    <extLst>
      <ext xmlns:x15="http://schemas.microsoft.com/office/spreadsheetml/2010/11/main" uri="{DE250136-89BD-433C-8126-D09CA5730AF9}">
        <x15:connection id="query_8">
          <x15:rangePr sourceName="_xlcn.WorksheetConnection_Salary_Survey_data_Milestone.xlsxquery_81"/>
        </x15:connection>
      </ext>
    </extLst>
  </connection>
  <connection id="20" xr16:uid="{2264030F-AF9A-40A3-A6DB-259708B72300}" name="WorksheetConnection_Salary_Survey_data_Milestone.xlsx!query_9" type="102" refreshedVersion="8" minRefreshableVersion="5">
    <extLst>
      <ext xmlns:x15="http://schemas.microsoft.com/office/spreadsheetml/2010/11/main" uri="{DE250136-89BD-433C-8126-D09CA5730AF9}">
        <x15:connection id="query_9">
          <x15:rangePr sourceName="_xlcn.WorksheetConnection_Salary_Survey_data_Milestone.xlsxquery_91"/>
        </x15:connection>
      </ext>
    </extLst>
  </connection>
  <connection id="21" xr16:uid="{7EF5D57C-03D8-486D-BDD1-6BD983511516}" name="WorksheetConnection_Salary_Survey_data_Milestone.xlsx!Table5" type="102" refreshedVersion="8" minRefreshableVersion="5">
    <extLst>
      <ext xmlns:x15="http://schemas.microsoft.com/office/spreadsheetml/2010/11/main" uri="{DE250136-89BD-433C-8126-D09CA5730AF9}">
        <x15:connection id="Table5">
          <x15:rangePr sourceName="_xlcn.WorksheetConnection_Salary_Survey_data_Milestone.xlsxTable5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<sst xmlns="http://schemas.openxmlformats.org/spreadsheetml/2006/main" count="30681" uniqueCount="648">
  <si>
    <t>Age Range</t>
  </si>
  <si>
    <t>Industry</t>
  </si>
  <si>
    <t>Job Title</t>
  </si>
  <si>
    <t>Clarification of Job Title</t>
  </si>
  <si>
    <t>Annual Salary</t>
  </si>
  <si>
    <t>Additional Monetary Compensation</t>
  </si>
  <si>
    <t>Currency</t>
  </si>
  <si>
    <t>Other Currency</t>
  </si>
  <si>
    <t>Income Clarification</t>
  </si>
  <si>
    <t>Country</t>
  </si>
  <si>
    <t>State</t>
  </si>
  <si>
    <t>City</t>
  </si>
  <si>
    <t>Years of Professional Experience Overall</t>
  </si>
  <si>
    <t>Years of Professional Experience in Field</t>
  </si>
  <si>
    <t>Highest Level of Education Completed</t>
  </si>
  <si>
    <t>Gender</t>
  </si>
  <si>
    <t>Name</t>
  </si>
  <si>
    <t>55-64</t>
  </si>
  <si>
    <t>18-24</t>
  </si>
  <si>
    <t>35-44</t>
  </si>
  <si>
    <t>25-34</t>
  </si>
  <si>
    <t>45-54</t>
  </si>
  <si>
    <t>Healthcare</t>
  </si>
  <si>
    <t>Retail</t>
  </si>
  <si>
    <t>Finance</t>
  </si>
  <si>
    <t>IT</t>
  </si>
  <si>
    <t>Health Care</t>
  </si>
  <si>
    <t>Info Tech</t>
  </si>
  <si>
    <t>Manufacturing</t>
  </si>
  <si>
    <t>Education</t>
  </si>
  <si>
    <t>Edu</t>
  </si>
  <si>
    <t>Banking</t>
  </si>
  <si>
    <t>Government</t>
  </si>
  <si>
    <t>Telecom</t>
  </si>
  <si>
    <t>Consulting</t>
  </si>
  <si>
    <t>Information Technology</t>
  </si>
  <si>
    <t>QA Engineer</t>
  </si>
  <si>
    <t>Accountant</t>
  </si>
  <si>
    <t>Software Engineer</t>
  </si>
  <si>
    <t>Developer</t>
  </si>
  <si>
    <t>Data Scientist</t>
  </si>
  <si>
    <t>Sales Executive</t>
  </si>
  <si>
    <t>Teacher</t>
  </si>
  <si>
    <t>Product Manager</t>
  </si>
  <si>
    <t>Business Analyst</t>
  </si>
  <si>
    <t>S/W Engineer</t>
  </si>
  <si>
    <t>Professor</t>
  </si>
  <si>
    <t>Project Manager</t>
  </si>
  <si>
    <t>Nurse</t>
  </si>
  <si>
    <t>Data Analyst</t>
  </si>
  <si>
    <t>DevOps Engineer</t>
  </si>
  <si>
    <t>HR Manager</t>
  </si>
  <si>
    <t>Doctor</t>
  </si>
  <si>
    <t>System Administrator</t>
  </si>
  <si>
    <t>Full-time</t>
  </si>
  <si>
    <t>Part-time</t>
  </si>
  <si>
    <t>Contract</t>
  </si>
  <si>
    <t>Senior</t>
  </si>
  <si>
    <t>Intern</t>
  </si>
  <si>
    <t>On-site</t>
  </si>
  <si>
    <t>Junior</t>
  </si>
  <si>
    <t>Lead</t>
  </si>
  <si>
    <t>Remote</t>
  </si>
  <si>
    <t>EUR</t>
  </si>
  <si>
    <t>AUD</t>
  </si>
  <si>
    <t>CAD</t>
  </si>
  <si>
    <t>INR</t>
  </si>
  <si>
    <t>USD</t>
  </si>
  <si>
    <t>GBP</t>
  </si>
  <si>
    <t>Commission-based</t>
  </si>
  <si>
    <t>Hourly</t>
  </si>
  <si>
    <t>Fixed salary</t>
  </si>
  <si>
    <t>Netherlands</t>
  </si>
  <si>
    <t>Germany</t>
  </si>
  <si>
    <t>Singapore</t>
  </si>
  <si>
    <t>Australia</t>
  </si>
  <si>
    <t>Canada</t>
  </si>
  <si>
    <t>India</t>
  </si>
  <si>
    <t>United States</t>
  </si>
  <si>
    <t>France</t>
  </si>
  <si>
    <t>UAE</t>
  </si>
  <si>
    <t>United Kingdom</t>
  </si>
  <si>
    <t>South Holland</t>
  </si>
  <si>
    <t>Hesse</t>
  </si>
  <si>
    <t>Central Region</t>
  </si>
  <si>
    <t>New South Wales</t>
  </si>
  <si>
    <t>Quebec</t>
  </si>
  <si>
    <t>Tamil Nadu</t>
  </si>
  <si>
    <t>California</t>
  </si>
  <si>
    <t>Delhi</t>
  </si>
  <si>
    <t>Texas</t>
  </si>
  <si>
    <t>Provence-Alpes-Côte d'Azur</t>
  </si>
  <si>
    <t>British Columbia</t>
  </si>
  <si>
    <t>Dubai</t>
  </si>
  <si>
    <t>Scotland</t>
  </si>
  <si>
    <t>North Holland</t>
  </si>
  <si>
    <t>Queensland</t>
  </si>
  <si>
    <t>Telangana</t>
  </si>
  <si>
    <t>Northern Ireland</t>
  </si>
  <si>
    <t>Bavaria</t>
  </si>
  <si>
    <t>Ontario</t>
  </si>
  <si>
    <t>Wales</t>
  </si>
  <si>
    <t>Berlin</t>
  </si>
  <si>
    <t>England</t>
  </si>
  <si>
    <t>Massachusetts</t>
  </si>
  <si>
    <t>New York</t>
  </si>
  <si>
    <t>Abu Dhabi</t>
  </si>
  <si>
    <t>Île-de-France</t>
  </si>
  <si>
    <t>Victoria</t>
  </si>
  <si>
    <t>Washington</t>
  </si>
  <si>
    <t>Maharashtra</t>
  </si>
  <si>
    <t>Karnataka</t>
  </si>
  <si>
    <t>Rotterdam</t>
  </si>
  <si>
    <t>Frankfurt</t>
  </si>
  <si>
    <t>Sydney</t>
  </si>
  <si>
    <t>Montreal</t>
  </si>
  <si>
    <t>Chennai</t>
  </si>
  <si>
    <t>San Jose</t>
  </si>
  <si>
    <t>Nice</t>
  </si>
  <si>
    <t>Vancouver</t>
  </si>
  <si>
    <t>Amsterdam</t>
  </si>
  <si>
    <t>Brisbane</t>
  </si>
  <si>
    <t>Hyderabad</t>
  </si>
  <si>
    <t>Belfast</t>
  </si>
  <si>
    <t>New Delhi</t>
  </si>
  <si>
    <t>Munich</t>
  </si>
  <si>
    <t>Ottawa</t>
  </si>
  <si>
    <t>Cardiff</t>
  </si>
  <si>
    <t>San Francisco</t>
  </si>
  <si>
    <t>Edinburgh</t>
  </si>
  <si>
    <t>Manchester</t>
  </si>
  <si>
    <t>Boston</t>
  </si>
  <si>
    <t>Toronto</t>
  </si>
  <si>
    <t>Buffalo</t>
  </si>
  <si>
    <t>Paris</t>
  </si>
  <si>
    <t>Melbourne</t>
  </si>
  <si>
    <t>Los Angeles</t>
  </si>
  <si>
    <t>Seattle</t>
  </si>
  <si>
    <t>Dallas</t>
  </si>
  <si>
    <t>Mumbai</t>
  </si>
  <si>
    <t>London</t>
  </si>
  <si>
    <t>Bengaluru</t>
  </si>
  <si>
    <t>New York City</t>
  </si>
  <si>
    <t>Madurai</t>
  </si>
  <si>
    <t>Coimbatore</t>
  </si>
  <si>
    <t>Pune</t>
  </si>
  <si>
    <t>Mysore</t>
  </si>
  <si>
    <t>Austin</t>
  </si>
  <si>
    <t>PhD</t>
  </si>
  <si>
    <t>Other</t>
  </si>
  <si>
    <t>Bachelor's</t>
  </si>
  <si>
    <t>Diploma</t>
  </si>
  <si>
    <t>Master's</t>
  </si>
  <si>
    <t>High School</t>
  </si>
  <si>
    <t>Non-binary</t>
  </si>
  <si>
    <t>Female</t>
  </si>
  <si>
    <t>Prefer not to say</t>
  </si>
  <si>
    <t>Male</t>
  </si>
  <si>
    <t>Brittany</t>
  </si>
  <si>
    <t>Kevin</t>
  </si>
  <si>
    <t>Katherine</t>
  </si>
  <si>
    <t>Lori</t>
  </si>
  <si>
    <t>Anita</t>
  </si>
  <si>
    <t>Dustin</t>
  </si>
  <si>
    <t>Dylan</t>
  </si>
  <si>
    <t>Michael</t>
  </si>
  <si>
    <t>Olivia</t>
  </si>
  <si>
    <t>Sneha</t>
  </si>
  <si>
    <t>Kayla</t>
  </si>
  <si>
    <t>Ramesh</t>
  </si>
  <si>
    <t>Joshua</t>
  </si>
  <si>
    <t>Emma</t>
  </si>
  <si>
    <t>Mark</t>
  </si>
  <si>
    <t>Arjun</t>
  </si>
  <si>
    <t>Priya</t>
  </si>
  <si>
    <t>ijphn</t>
  </si>
  <si>
    <t>Daniel</t>
  </si>
  <si>
    <t>Stanley</t>
  </si>
  <si>
    <t>Kavya</t>
  </si>
  <si>
    <t>Linda</t>
  </si>
  <si>
    <t>Alex</t>
  </si>
  <si>
    <t>Liam</t>
  </si>
  <si>
    <t>Tyler</t>
  </si>
  <si>
    <t>Maureen</t>
  </si>
  <si>
    <t>Maria</t>
  </si>
  <si>
    <t>Jeffrey</t>
  </si>
  <si>
    <t>Bradley</t>
  </si>
  <si>
    <t>Lisa</t>
  </si>
  <si>
    <t>Sara</t>
  </si>
  <si>
    <t>Raj</t>
  </si>
  <si>
    <t>Christopher</t>
  </si>
  <si>
    <t>Shawn</t>
  </si>
  <si>
    <t>Corey</t>
  </si>
  <si>
    <t>Matthew</t>
  </si>
  <si>
    <t>Brenda</t>
  </si>
  <si>
    <t>Karen</t>
  </si>
  <si>
    <t>Vincent</t>
  </si>
  <si>
    <t>Brandy</t>
  </si>
  <si>
    <t>Brittney</t>
  </si>
  <si>
    <t>Samuel</t>
  </si>
  <si>
    <t>Sherry</t>
  </si>
  <si>
    <t>Barbara</t>
  </si>
  <si>
    <t>Ryan</t>
  </si>
  <si>
    <t>Carol</t>
  </si>
  <si>
    <t>Cameron</t>
  </si>
  <si>
    <t>Edward</t>
  </si>
  <si>
    <t>Erica</t>
  </si>
  <si>
    <t>Elizabeth</t>
  </si>
  <si>
    <t>Ashley</t>
  </si>
  <si>
    <t>David</t>
  </si>
  <si>
    <t>Jose</t>
  </si>
  <si>
    <t>Frank</t>
  </si>
  <si>
    <t>Noah</t>
  </si>
  <si>
    <t>Patrick</t>
  </si>
  <si>
    <t>Sheri</t>
  </si>
  <si>
    <t>James</t>
  </si>
  <si>
    <t>Andrew</t>
  </si>
  <si>
    <t>Travis</t>
  </si>
  <si>
    <t>Hayden</t>
  </si>
  <si>
    <t>Kenneth</t>
  </si>
  <si>
    <t>Gregg</t>
  </si>
  <si>
    <t>Thomas</t>
  </si>
  <si>
    <t>Amy</t>
  </si>
  <si>
    <t>Jacob</t>
  </si>
  <si>
    <t>Joseph</t>
  </si>
  <si>
    <t>Stacy</t>
  </si>
  <si>
    <t>Morgan</t>
  </si>
  <si>
    <t>Adam</t>
  </si>
  <si>
    <t>Melanie</t>
  </si>
  <si>
    <t>Jennifer</t>
  </si>
  <si>
    <t>Sharon</t>
  </si>
  <si>
    <t>Maxwell</t>
  </si>
  <si>
    <t>Antonio</t>
  </si>
  <si>
    <t>Nicholas</t>
  </si>
  <si>
    <t>Samantha</t>
  </si>
  <si>
    <t>Alyssa</t>
  </si>
  <si>
    <t>Tracy</t>
  </si>
  <si>
    <t>Dennis</t>
  </si>
  <si>
    <t>John</t>
  </si>
  <si>
    <t>Richard</t>
  </si>
  <si>
    <t>William</t>
  </si>
  <si>
    <t>Kyle</t>
  </si>
  <si>
    <t>Wayne</t>
  </si>
  <si>
    <t>Sarah</t>
  </si>
  <si>
    <t>Steven</t>
  </si>
  <si>
    <t>Jonathan</t>
  </si>
  <si>
    <t>Darren</t>
  </si>
  <si>
    <t>Laurie</t>
  </si>
  <si>
    <t>Connie</t>
  </si>
  <si>
    <t>Scott</t>
  </si>
  <si>
    <t>Jessica</t>
  </si>
  <si>
    <t>Margaret</t>
  </si>
  <si>
    <t>Cheryl</t>
  </si>
  <si>
    <t>Allison</t>
  </si>
  <si>
    <t>Kelsey</t>
  </si>
  <si>
    <t>Christina</t>
  </si>
  <si>
    <t>Robert</t>
  </si>
  <si>
    <t>Rachael</t>
  </si>
  <si>
    <t>Judith</t>
  </si>
  <si>
    <t>Brandon</t>
  </si>
  <si>
    <t>Tanya</t>
  </si>
  <si>
    <t>Alexander</t>
  </si>
  <si>
    <t>Veronica</t>
  </si>
  <si>
    <t>Robin</t>
  </si>
  <si>
    <t>Rose</t>
  </si>
  <si>
    <t>Andrea</t>
  </si>
  <si>
    <t>Natalie</t>
  </si>
  <si>
    <t>Tara</t>
  </si>
  <si>
    <t>Desiree</t>
  </si>
  <si>
    <t>Duane</t>
  </si>
  <si>
    <t>Marco</t>
  </si>
  <si>
    <t>Kimberly</t>
  </si>
  <si>
    <t>Debra</t>
  </si>
  <si>
    <t>Bonnie</t>
  </si>
  <si>
    <t>Damon</t>
  </si>
  <si>
    <t>Donna</t>
  </si>
  <si>
    <t>Pamela</t>
  </si>
  <si>
    <t>Gregory</t>
  </si>
  <si>
    <t>Chelsea</t>
  </si>
  <si>
    <t>Bryce</t>
  </si>
  <si>
    <t>Joel</t>
  </si>
  <si>
    <t>Randall</t>
  </si>
  <si>
    <t>Erin</t>
  </si>
  <si>
    <t>Patricia</t>
  </si>
  <si>
    <t>Megan</t>
  </si>
  <si>
    <t>Wesley</t>
  </si>
  <si>
    <t>Frances</t>
  </si>
  <si>
    <t>Carlos</t>
  </si>
  <si>
    <t>Michelle</t>
  </si>
  <si>
    <t>George</t>
  </si>
  <si>
    <t>Beverly</t>
  </si>
  <si>
    <t>Gordon</t>
  </si>
  <si>
    <t>Susan</t>
  </si>
  <si>
    <t>Tyrone</t>
  </si>
  <si>
    <t>Douglas</t>
  </si>
  <si>
    <t>Natasha</t>
  </si>
  <si>
    <t>Laura</t>
  </si>
  <si>
    <t>Rebecca</t>
  </si>
  <si>
    <t>Brian</t>
  </si>
  <si>
    <t>Anthony</t>
  </si>
  <si>
    <t>Teresa</t>
  </si>
  <si>
    <t>Omar</t>
  </si>
  <si>
    <t>Darryl</t>
  </si>
  <si>
    <t>Cassandra</t>
  </si>
  <si>
    <t>Kylie</t>
  </si>
  <si>
    <t>Holly</t>
  </si>
  <si>
    <t>Jacqueline</t>
  </si>
  <si>
    <t>Marie</t>
  </si>
  <si>
    <t>Alice</t>
  </si>
  <si>
    <t>Joy</t>
  </si>
  <si>
    <t>Dwayne</t>
  </si>
  <si>
    <t>Kristen</t>
  </si>
  <si>
    <t>Kelly</t>
  </si>
  <si>
    <t>Suzanne</t>
  </si>
  <si>
    <t>Audrey</t>
  </si>
  <si>
    <t>Rachel</t>
  </si>
  <si>
    <t>Rodney</t>
  </si>
  <si>
    <t>Eric</t>
  </si>
  <si>
    <t>Amanda</t>
  </si>
  <si>
    <t>Jason</t>
  </si>
  <si>
    <t>Greg</t>
  </si>
  <si>
    <t>Connor</t>
  </si>
  <si>
    <t>Lindsey</t>
  </si>
  <si>
    <t>Leslie</t>
  </si>
  <si>
    <t>Stephen</t>
  </si>
  <si>
    <t>Paige</t>
  </si>
  <si>
    <t>Alicia</t>
  </si>
  <si>
    <t>Claudia</t>
  </si>
  <si>
    <t>Tina</t>
  </si>
  <si>
    <t>Gloria</t>
  </si>
  <si>
    <t>Peggy</t>
  </si>
  <si>
    <t>Wendy</t>
  </si>
  <si>
    <t>Dominique</t>
  </si>
  <si>
    <t>Danielle</t>
  </si>
  <si>
    <t>Charles</t>
  </si>
  <si>
    <t>Nicole</t>
  </si>
  <si>
    <t>Tamara</t>
  </si>
  <si>
    <t>Russell</t>
  </si>
  <si>
    <t>Darlene</t>
  </si>
  <si>
    <t>Candice</t>
  </si>
  <si>
    <t>Ronnie</t>
  </si>
  <si>
    <t>Lindsay</t>
  </si>
  <si>
    <t>Kathryn</t>
  </si>
  <si>
    <t>Craig</t>
  </si>
  <si>
    <t>Clifford</t>
  </si>
  <si>
    <t>Fernando</t>
  </si>
  <si>
    <t>Angela</t>
  </si>
  <si>
    <t>Shelby</t>
  </si>
  <si>
    <t>April</t>
  </si>
  <si>
    <t>Troy</t>
  </si>
  <si>
    <t>Derek</t>
  </si>
  <si>
    <t>Ronald</t>
  </si>
  <si>
    <t>Sean</t>
  </si>
  <si>
    <t>Amber</t>
  </si>
  <si>
    <t>Heather</t>
  </si>
  <si>
    <t>Christine</t>
  </si>
  <si>
    <t>Theodore</t>
  </si>
  <si>
    <t>Madison</t>
  </si>
  <si>
    <t>Denise</t>
  </si>
  <si>
    <t>Manuel</t>
  </si>
  <si>
    <t>Michele</t>
  </si>
  <si>
    <t>Tiffany</t>
  </si>
  <si>
    <t>Cynthia</t>
  </si>
  <si>
    <t>Monique</t>
  </si>
  <si>
    <t>Joan</t>
  </si>
  <si>
    <t>Tommy</t>
  </si>
  <si>
    <t>Jocelyn</t>
  </si>
  <si>
    <t>Henry</t>
  </si>
  <si>
    <t>Bruce</t>
  </si>
  <si>
    <t>Stephanie</t>
  </si>
  <si>
    <t>Ian</t>
  </si>
  <si>
    <t>Julia</t>
  </si>
  <si>
    <t>Courtney</t>
  </si>
  <si>
    <t>Melissa</t>
  </si>
  <si>
    <t>Julie</t>
  </si>
  <si>
    <t>Joanna</t>
  </si>
  <si>
    <t>Evelyn</t>
  </si>
  <si>
    <t>Carolyn</t>
  </si>
  <si>
    <t>Grant</t>
  </si>
  <si>
    <t>Becky</t>
  </si>
  <si>
    <t>Roger</t>
  </si>
  <si>
    <t>Valerie</t>
  </si>
  <si>
    <t>Taylor</t>
  </si>
  <si>
    <t>Mary</t>
  </si>
  <si>
    <t>Jesse</t>
  </si>
  <si>
    <t>Kathy</t>
  </si>
  <si>
    <t>Cristian</t>
  </si>
  <si>
    <t>Brandi</t>
  </si>
  <si>
    <t>Terry</t>
  </si>
  <si>
    <t>Dawn</t>
  </si>
  <si>
    <t>Peter</t>
  </si>
  <si>
    <t>Lauren</t>
  </si>
  <si>
    <t>Yvonne</t>
  </si>
  <si>
    <t>Betty</t>
  </si>
  <si>
    <t>Adrian</t>
  </si>
  <si>
    <t>Latasha</t>
  </si>
  <si>
    <t>Erika</t>
  </si>
  <si>
    <t>Tracey</t>
  </si>
  <si>
    <t>Brianna</t>
  </si>
  <si>
    <t>Catherine</t>
  </si>
  <si>
    <t>Tammy</t>
  </si>
  <si>
    <t>Kristi</t>
  </si>
  <si>
    <t>Philip</t>
  </si>
  <si>
    <t>Jeremy</t>
  </si>
  <si>
    <t>Paul</t>
  </si>
  <si>
    <t>Debbie</t>
  </si>
  <si>
    <t>Gabriella</t>
  </si>
  <si>
    <t>Belinda</t>
  </si>
  <si>
    <t>Monica</t>
  </si>
  <si>
    <t>Carla</t>
  </si>
  <si>
    <t>Todd</t>
  </si>
  <si>
    <t>Hector</t>
  </si>
  <si>
    <t>Jenna</t>
  </si>
  <si>
    <t>Benjamin</t>
  </si>
  <si>
    <t>Phillip</t>
  </si>
  <si>
    <t>Louis</t>
  </si>
  <si>
    <t>Colleen</t>
  </si>
  <si>
    <t>Jeffery</t>
  </si>
  <si>
    <t>Toni</t>
  </si>
  <si>
    <t>Cristina</t>
  </si>
  <si>
    <t>Kurt</t>
  </si>
  <si>
    <t>Meagan</t>
  </si>
  <si>
    <t>Mallory</t>
  </si>
  <si>
    <t>Sabrina</t>
  </si>
  <si>
    <t>Diana</t>
  </si>
  <si>
    <t>Marissa</t>
  </si>
  <si>
    <t>Alexis</t>
  </si>
  <si>
    <t>Nathan</t>
  </si>
  <si>
    <t>Sandra</t>
  </si>
  <si>
    <t>Keith</t>
  </si>
  <si>
    <t>Alexa</t>
  </si>
  <si>
    <t>Dana</t>
  </si>
  <si>
    <t>Katrina</t>
  </si>
  <si>
    <t>Emily</t>
  </si>
  <si>
    <t>Anna</t>
  </si>
  <si>
    <t>Casey</t>
  </si>
  <si>
    <t>Katelyn</t>
  </si>
  <si>
    <t>Clayton</t>
  </si>
  <si>
    <t>Alexandra</t>
  </si>
  <si>
    <t>Danny</t>
  </si>
  <si>
    <t>Crystal</t>
  </si>
  <si>
    <t>Kaitlyn</t>
  </si>
  <si>
    <t>Sergio</t>
  </si>
  <si>
    <t>Dorothy</t>
  </si>
  <si>
    <t>Seth</t>
  </si>
  <si>
    <t>Gabriel</t>
  </si>
  <si>
    <t>Nichole</t>
  </si>
  <si>
    <t>Caleb</t>
  </si>
  <si>
    <t>Deborah</t>
  </si>
  <si>
    <t>Unknown</t>
  </si>
  <si>
    <t>Telecommunication</t>
  </si>
  <si>
    <t>US Dollar▲</t>
  </si>
  <si>
    <t>1.00 USD▲▼</t>
  </si>
  <si>
    <t>inv. 1.00 USD▲▼</t>
  </si>
  <si>
    <t>Argentine Peso</t>
  </si>
  <si>
    <t>Australian Dollar</t>
  </si>
  <si>
    <t>Bahraini Dinar</t>
  </si>
  <si>
    <t>Botswana Pula</t>
  </si>
  <si>
    <t>Brazilian Real</t>
  </si>
  <si>
    <t>British Pound</t>
  </si>
  <si>
    <t>Bruneian Dollar</t>
  </si>
  <si>
    <t>Bulgarian Lev</t>
  </si>
  <si>
    <t>Canadian Dollar</t>
  </si>
  <si>
    <t>Chilean Peso</t>
  </si>
  <si>
    <t>Chinese Yuan Renminbi</t>
  </si>
  <si>
    <t>Colombian Peso</t>
  </si>
  <si>
    <t>Czech Koruna</t>
  </si>
  <si>
    <t>Danish Krone</t>
  </si>
  <si>
    <t>Emirati Dirham</t>
  </si>
  <si>
    <t>Euro</t>
  </si>
  <si>
    <t>Hong Kong Dollar</t>
  </si>
  <si>
    <t>Hungarian Forint</t>
  </si>
  <si>
    <t>Icelandic Krona</t>
  </si>
  <si>
    <t>Indian Rupee</t>
  </si>
  <si>
    <t>Indonesian Rupiah</t>
  </si>
  <si>
    <t>Iranian Rial</t>
  </si>
  <si>
    <t>Israeli Shekel</t>
  </si>
  <si>
    <t>Japanese Yen</t>
  </si>
  <si>
    <t>Kazakhstani Tenge</t>
  </si>
  <si>
    <t>Kuwaiti Dinar</t>
  </si>
  <si>
    <t>Libyan Dinar</t>
  </si>
  <si>
    <t>Malaysian Ringgit</t>
  </si>
  <si>
    <t>Mauritian Rupee</t>
  </si>
  <si>
    <t>Mexican Peso</t>
  </si>
  <si>
    <t>Nepalese Rupee</t>
  </si>
  <si>
    <t>New Zealand Dollar</t>
  </si>
  <si>
    <t>Norwegian Krone</t>
  </si>
  <si>
    <t>Omani Rial</t>
  </si>
  <si>
    <t>Pakistani Rupee</t>
  </si>
  <si>
    <t>Philippine Peso</t>
  </si>
  <si>
    <t>Polish Zloty</t>
  </si>
  <si>
    <t>Qatari Riyal</t>
  </si>
  <si>
    <t>Romanian New Leu</t>
  </si>
  <si>
    <t>Russian Ruble</t>
  </si>
  <si>
    <t>Saudi Arabian Riyal</t>
  </si>
  <si>
    <t>Singapore Dollar</t>
  </si>
  <si>
    <t>South African Rand</t>
  </si>
  <si>
    <t>South Korean Won</t>
  </si>
  <si>
    <t>Sri Lankan Rupee</t>
  </si>
  <si>
    <t>Swedish Krona</t>
  </si>
  <si>
    <t>Swiss Franc</t>
  </si>
  <si>
    <t>Taiwan New Dollar</t>
  </si>
  <si>
    <t>Thai Baht</t>
  </si>
  <si>
    <t>Trinidadian Dollar</t>
  </si>
  <si>
    <t>Turkish Lira</t>
  </si>
  <si>
    <t>Australian Dollarrey</t>
  </si>
  <si>
    <t>ClAustralian Dollaria</t>
  </si>
  <si>
    <t>Total Salary</t>
  </si>
  <si>
    <t>Total Salary(USD)</t>
  </si>
  <si>
    <t>q1</t>
  </si>
  <si>
    <t>q3</t>
  </si>
  <si>
    <t>iqr</t>
  </si>
  <si>
    <t>lower bound</t>
  </si>
  <si>
    <t>upper bond</t>
  </si>
  <si>
    <t>Average</t>
  </si>
  <si>
    <t>std</t>
  </si>
  <si>
    <t>Avg.of.cat</t>
  </si>
  <si>
    <t>std.of.cat</t>
  </si>
  <si>
    <t>Z-Score</t>
  </si>
  <si>
    <t>Z-Score.cat</t>
  </si>
  <si>
    <t>Outliers.cat</t>
  </si>
  <si>
    <t>Outliers</t>
  </si>
  <si>
    <t>AVG_SALARY</t>
  </si>
  <si>
    <t>GENDER</t>
  </si>
  <si>
    <t>INDUSTRY</t>
  </si>
  <si>
    <t>Devops Engineer</t>
  </si>
  <si>
    <t>Hr Manager</t>
  </si>
  <si>
    <t>Qa Engineer</t>
  </si>
  <si>
    <t>TOTAL_SALARY</t>
  </si>
  <si>
    <t>JOB_TITLE</t>
  </si>
  <si>
    <t>Bachelor'S</t>
  </si>
  <si>
    <t>Phd</t>
  </si>
  <si>
    <t>Master'S</t>
  </si>
  <si>
    <t>MIN_SALARY</t>
  </si>
  <si>
    <t>MAX_SALARY</t>
  </si>
  <si>
    <t>AVG_SALRAY</t>
  </si>
  <si>
    <t>Highest_Level_of_Education_Completed</t>
  </si>
  <si>
    <t>1</t>
  </si>
  <si>
    <t>2</t>
  </si>
  <si>
    <t>3</t>
  </si>
  <si>
    <t>4</t>
  </si>
  <si>
    <t>5</t>
  </si>
  <si>
    <t>6</t>
  </si>
  <si>
    <t>7</t>
  </si>
  <si>
    <t>8</t>
  </si>
  <si>
    <t>9</t>
  </si>
  <si>
    <t>10</t>
  </si>
  <si>
    <t>11</t>
  </si>
  <si>
    <t>12</t>
  </si>
  <si>
    <t>13</t>
  </si>
  <si>
    <t>14</t>
  </si>
  <si>
    <t>16</t>
  </si>
  <si>
    <t>17</t>
  </si>
  <si>
    <t>19</t>
  </si>
  <si>
    <t>24</t>
  </si>
  <si>
    <t>NUMBER_EMPLOYEES</t>
  </si>
  <si>
    <t>Years_of_Professional_Experience_in_Field</t>
  </si>
  <si>
    <t>MEDIAN</t>
  </si>
  <si>
    <t>AGE_RANGE</t>
  </si>
  <si>
    <t>Uae</t>
  </si>
  <si>
    <t>HIGHEST_SALARY</t>
  </si>
  <si>
    <t>COUNTRY</t>
  </si>
  <si>
    <t>CITY</t>
  </si>
  <si>
    <t>EMPLOYEES(%)</t>
  </si>
  <si>
    <t>TOTAL_COMPENSATION</t>
  </si>
  <si>
    <t>Grand Total</t>
  </si>
  <si>
    <t>Sum of AVG_SALARY</t>
  </si>
  <si>
    <t>Sum of TOTAL_SALARY</t>
  </si>
  <si>
    <t>Banking Total</t>
  </si>
  <si>
    <t>Consulting Total</t>
  </si>
  <si>
    <t>Education Total</t>
  </si>
  <si>
    <t>Finance Total</t>
  </si>
  <si>
    <t>Government Total</t>
  </si>
  <si>
    <t>Health Care Total</t>
  </si>
  <si>
    <t>Information Technology Total</t>
  </si>
  <si>
    <t>Manufacturing Total</t>
  </si>
  <si>
    <t>Retail Total</t>
  </si>
  <si>
    <t>Telecom Total</t>
  </si>
  <si>
    <t>Unknown Total</t>
  </si>
  <si>
    <t>Sum of AVG_SALRAY</t>
  </si>
  <si>
    <t>Sum of MAX_SALARY</t>
  </si>
  <si>
    <t>Sum of MIN_SALARY</t>
  </si>
  <si>
    <t>Sum of Years_of_Professional_Experience_in_Field</t>
  </si>
  <si>
    <t>Sum of MEDIAN</t>
  </si>
  <si>
    <t>Female Total</t>
  </si>
  <si>
    <t>Male Total</t>
  </si>
  <si>
    <t>Sum of HIGHEST_SALARY</t>
  </si>
  <si>
    <t>Abu Dhabi Total</t>
  </si>
  <si>
    <t>Amsterdam Total</t>
  </si>
  <si>
    <t>Austin Total</t>
  </si>
  <si>
    <t>Belfast Total</t>
  </si>
  <si>
    <t>Bengaluru Total</t>
  </si>
  <si>
    <t>Berlin Total</t>
  </si>
  <si>
    <t>Boston Total</t>
  </si>
  <si>
    <t>Brisbane Total</t>
  </si>
  <si>
    <t>Buffalo Total</t>
  </si>
  <si>
    <t>Cardiff Total</t>
  </si>
  <si>
    <t>Chennai Total</t>
  </si>
  <si>
    <t>Coimbatore Total</t>
  </si>
  <si>
    <t>Dallas Total</t>
  </si>
  <si>
    <t>Dubai Total</t>
  </si>
  <si>
    <t>Edinburgh Total</t>
  </si>
  <si>
    <t>Frankfurt Total</t>
  </si>
  <si>
    <t>Hyderabad Total</t>
  </si>
  <si>
    <t>London Total</t>
  </si>
  <si>
    <t>Los Angeles Total</t>
  </si>
  <si>
    <t>Madurai Total</t>
  </si>
  <si>
    <t>Manchester Total</t>
  </si>
  <si>
    <t>Melbourne Total</t>
  </si>
  <si>
    <t>Montreal Total</t>
  </si>
  <si>
    <t>Mumbai Total</t>
  </si>
  <si>
    <t>Munich Total</t>
  </si>
  <si>
    <t>Mysore Total</t>
  </si>
  <si>
    <t>New Delhi Total</t>
  </si>
  <si>
    <t>New York City Total</t>
  </si>
  <si>
    <t>Nice Total</t>
  </si>
  <si>
    <t>Ottawa Total</t>
  </si>
  <si>
    <t>Paris Total</t>
  </si>
  <si>
    <t>Pune Total</t>
  </si>
  <si>
    <t>Rotterdam Total</t>
  </si>
  <si>
    <t>San Francisco Total</t>
  </si>
  <si>
    <t>San Jose Total</t>
  </si>
  <si>
    <t>Seattle Total</t>
  </si>
  <si>
    <t>Singapore Total</t>
  </si>
  <si>
    <t>Sydney Total</t>
  </si>
  <si>
    <t>Toronto Total</t>
  </si>
  <si>
    <t>Vancouver Total</t>
  </si>
  <si>
    <t>Sum of EMPLOYEES(%)</t>
  </si>
  <si>
    <t>Sum of TOTAL_COMPENSATION</t>
  </si>
  <si>
    <t>QUERY 1</t>
  </si>
  <si>
    <t>QUERY 2</t>
  </si>
  <si>
    <t>QUERY 3</t>
  </si>
  <si>
    <t>QUERY 4</t>
  </si>
  <si>
    <t>QUERY 6</t>
  </si>
  <si>
    <t>QUERY 7</t>
  </si>
  <si>
    <t>QUERY 5</t>
  </si>
  <si>
    <t>QUREY 8</t>
  </si>
  <si>
    <t>QUERY 9</t>
  </si>
  <si>
    <t>QUERY 10</t>
  </si>
  <si>
    <t>Australia Total</t>
  </si>
  <si>
    <t>Canada Total</t>
  </si>
  <si>
    <t>France Total</t>
  </si>
  <si>
    <t>Germany Total</t>
  </si>
  <si>
    <t>India Total</t>
  </si>
  <si>
    <t>Netherlands Total</t>
  </si>
  <si>
    <t>Uae Total</t>
  </si>
  <si>
    <t>United Kingdom Total</t>
  </si>
  <si>
    <t>United States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</si>
</sst>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3" tint="0.39997558519241921"/>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2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60">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horizontal="center" vertical="center"/>
    </xf>
    <xf numFmtId="0" fontId="1" fillId="4" borderId="0" xfId="0" applyFont="1" applyFill="1" applyAlignment="1">
      <alignment horizontal="center"/>
    </xf>
    <xf numFmtId="0" fontId="1" fillId="4" borderId="3" xfId="0" applyFont="1" applyFill="1" applyBorder="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11" xfId="0" applyBorder="1"/>
    <xf numFmtId="0" fontId="0" fillId="0" borderId="12" xfId="0" applyBorder="1"/>
    <xf numFmtId="0" fontId="0" fillId="0" borderId="13" xfId="0" applyBorder="1"/>
    <xf numFmtId="0" fontId="0" fillId="0" borderId="2" xfId="0" pivotButton="1" applyBorder="1"/>
    <xf numFmtId="0" fontId="0" fillId="0" borderId="2" xfId="0" applyBorder="1"/>
    <xf numFmtId="0" fontId="0" fillId="0" borderId="14" xfId="0" applyBorder="1"/>
    <xf numFmtId="0" fontId="0" fillId="0" borderId="15" xfId="0" applyBorder="1"/>
    <xf numFmtId="0" fontId="0" fillId="0" borderId="10" xfId="0" applyBorder="1"/>
    <xf numFmtId="0" fontId="0" fillId="0" borderId="9" xfId="0" applyBorder="1"/>
    <xf numFmtId="0" fontId="0" fillId="0" borderId="8" xfId="0" applyBorder="1"/>
    <xf numFmtId="0" fontId="0" fillId="0" borderId="16" xfId="0" applyBorder="1"/>
    <xf numFmtId="0" fontId="0" fillId="0" borderId="2" xfId="0" pivotButton="1" applyBorder="1" applyAlignment="1">
      <alignment horizontal="left"/>
    </xf>
    <xf numFmtId="0" fontId="0" fillId="0" borderId="2"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7" xfId="0" applyBorder="1"/>
    <xf numFmtId="0" fontId="0" fillId="0" borderId="18" xfId="0" applyBorder="1"/>
    <xf numFmtId="0" fontId="1" fillId="2" borderId="19" xfId="0" applyFont="1" applyFill="1" applyBorder="1"/>
    <xf numFmtId="0" fontId="1" fillId="2" borderId="20" xfId="0" applyFont="1" applyFill="1" applyBorder="1"/>
    <xf numFmtId="0" fontId="1" fillId="2" borderId="21" xfId="0" applyFont="1" applyFill="1" applyBorder="1"/>
    <xf numFmtId="0" fontId="0" fillId="0" borderId="22" xfId="0" applyBorder="1"/>
    <xf numFmtId="0" fontId="0" fillId="0" borderId="23" xfId="0" applyBorder="1"/>
    <xf numFmtId="0" fontId="0" fillId="0" borderId="24" xfId="0" applyBorder="1"/>
    <xf numFmtId="0" fontId="0" fillId="3" borderId="17" xfId="0" applyFill="1" applyBorder="1"/>
    <xf numFmtId="0" fontId="0" fillId="3" borderId="18" xfId="0" applyFill="1" applyBorder="1"/>
    <xf numFmtId="0" fontId="0" fillId="3" borderId="22" xfId="0" applyFill="1" applyBorder="1"/>
    <xf numFmtId="0" fontId="0" fillId="3" borderId="24" xfId="0" applyFill="1" applyBorder="1"/>
    <xf numFmtId="0" fontId="0" fillId="0" borderId="17" xfId="0" applyBorder="1" applyAlignment="1">
      <alignment horizontal="center" vertical="center"/>
    </xf>
    <xf numFmtId="0" fontId="0" fillId="0" borderId="18" xfId="0"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5" borderId="27" xfId="0" applyFill="1" applyBorder="1"/>
    <xf numFmtId="0" fontId="0" fillId="6" borderId="27" xfId="0" applyFill="1" applyBorder="1"/>
    <xf numFmtId="0" fontId="2" fillId="2" borderId="26" xfId="0" applyFont="1" applyFill="1" applyBorder="1"/>
    <xf numFmtId="0" fontId="0" fillId="6" borderId="25" xfId="0" applyFill="1" applyBorder="1"/>
    <xf numFmtId="0" fontId="0" fillId="3" borderId="27" xfId="0" applyFill="1" applyBorder="1"/>
    <xf numFmtId="0" fontId="0" fillId="3" borderId="25" xfId="0" applyFill="1" applyBorder="1"/>
    <xf numFmtId="0" fontId="0" fillId="0" borderId="0" xfId="0" pivotButton="1"/>
    <xf numFmtId="0" fontId="0" fillId="0" borderId="0" xfId="0" applyAlignment="1">
      <alignment horizontal="left"/>
    </xf>
    <xf numFmtId="0" fontId="0" fillId="0" borderId="0" xfId="0" pivotButton="1" applyAlignment="1">
      <alignment horizontal="left"/>
    </xf>
    <xf numFmtId="0" fontId="0" fillId="0" borderId="0" xfId="0" applyNumberFormat="1"/>
    <xf numFmtId="0" fontId="0" fillId="0" borderId="0" xfId="0" applyNumberFormat="1" applyAlignment="1">
      <alignment horizontal="left"/>
    </xf>
  </cellXfs>
  <cellStyles count="1">
    <cellStyle name="Normal" xfId="0" builtinId="0"/>
  </cellStyles>
  <dxfs count="706">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dxf>
    <dxf>
      <fill>
        <patternFill patternType="solid">
          <fgColor indexed="64"/>
          <bgColor theme="0"/>
        </patternFill>
      </fill>
      <border diagonalUp="0" diagonalDown="0">
        <left style="thin">
          <color auto="1"/>
        </left>
        <right/>
        <top style="thin">
          <color auto="1"/>
        </top>
        <bottom style="thin">
          <color auto="1"/>
        </bottom>
        <vertical/>
        <horizontal/>
      </border>
    </dxf>
    <dxf>
      <fill>
        <patternFill patternType="solid">
          <fgColor indexed="64"/>
          <bgColor theme="0"/>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42" Type="http://schemas.microsoft.com/office/2007/relationships/slicerCache" Target="slicerCaches/slicerCache3.xml"/><Relationship Id="rId47" Type="http://schemas.microsoft.com/office/2007/relationships/slicerCache" Target="slicerCaches/slicerCache8.xml"/><Relationship Id="rId63" Type="http://schemas.microsoft.com/office/2007/relationships/slicerCache" Target="slicerCaches/slicerCache24.xml"/><Relationship Id="rId68" Type="http://schemas.microsoft.com/office/2007/relationships/slicerCache" Target="slicerCaches/slicerCache29.xml"/><Relationship Id="rId84" Type="http://schemas.openxmlformats.org/officeDocument/2006/relationships/customXml" Target="../customXml/item2.xml"/><Relationship Id="rId89" Type="http://schemas.openxmlformats.org/officeDocument/2006/relationships/customXml" Target="../customXml/item7.xml"/><Relationship Id="rId112" Type="http://schemas.openxmlformats.org/officeDocument/2006/relationships/customXml" Target="../customXml/item30.xml"/><Relationship Id="rId16" Type="http://schemas.openxmlformats.org/officeDocument/2006/relationships/worksheet" Target="worksheets/sheet16.xml"/><Relationship Id="rId107" Type="http://schemas.openxmlformats.org/officeDocument/2006/relationships/customXml" Target="../customXml/item25.xml"/><Relationship Id="rId11" Type="http://schemas.openxmlformats.org/officeDocument/2006/relationships/worksheet" Target="worksheets/sheet11.xml"/><Relationship Id="rId32" Type="http://schemas.openxmlformats.org/officeDocument/2006/relationships/pivotCacheDefinition" Target="pivotCache/pivotCacheDefinition14.xml"/><Relationship Id="rId37" Type="http://schemas.openxmlformats.org/officeDocument/2006/relationships/pivotCacheDefinition" Target="pivotCache/pivotCacheDefinition19.xml"/><Relationship Id="rId53" Type="http://schemas.microsoft.com/office/2007/relationships/slicerCache" Target="slicerCaches/slicerCache14.xml"/><Relationship Id="rId58" Type="http://schemas.microsoft.com/office/2007/relationships/slicerCache" Target="slicerCaches/slicerCache19.xml"/><Relationship Id="rId74" Type="http://schemas.microsoft.com/office/2007/relationships/slicerCache" Target="slicerCaches/slicerCache35.xml"/><Relationship Id="rId79" Type="http://schemas.openxmlformats.org/officeDocument/2006/relationships/sharedStrings" Target="sharedStrings.xml"/><Relationship Id="rId102" Type="http://schemas.openxmlformats.org/officeDocument/2006/relationships/customXml" Target="../customXml/item20.xml"/><Relationship Id="rId5" Type="http://schemas.openxmlformats.org/officeDocument/2006/relationships/worksheet" Target="worksheets/sheet5.xml"/><Relationship Id="rId90" Type="http://schemas.openxmlformats.org/officeDocument/2006/relationships/customXml" Target="../customXml/item8.xml"/><Relationship Id="rId95" Type="http://schemas.openxmlformats.org/officeDocument/2006/relationships/customXml" Target="../customXml/item13.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43" Type="http://schemas.microsoft.com/office/2007/relationships/slicerCache" Target="slicerCaches/slicerCache4.xml"/><Relationship Id="rId48" Type="http://schemas.microsoft.com/office/2007/relationships/slicerCache" Target="slicerCaches/slicerCache9.xml"/><Relationship Id="rId64" Type="http://schemas.microsoft.com/office/2007/relationships/slicerCache" Target="slicerCaches/slicerCache25.xml"/><Relationship Id="rId69" Type="http://schemas.microsoft.com/office/2007/relationships/slicerCache" Target="slicerCaches/slicerCache30.xml"/><Relationship Id="rId113" Type="http://schemas.openxmlformats.org/officeDocument/2006/relationships/customXml" Target="../customXml/item31.xml"/><Relationship Id="rId80" Type="http://schemas.openxmlformats.org/officeDocument/2006/relationships/sheetMetadata" Target="metadata.xml"/><Relationship Id="rId85" Type="http://schemas.openxmlformats.org/officeDocument/2006/relationships/customXml" Target="../customXml/item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15.xml"/><Relationship Id="rId38" Type="http://schemas.openxmlformats.org/officeDocument/2006/relationships/pivotCacheDefinition" Target="pivotCache/pivotCacheDefinition20.xml"/><Relationship Id="rId59" Type="http://schemas.microsoft.com/office/2007/relationships/slicerCache" Target="slicerCaches/slicerCache20.xml"/><Relationship Id="rId103" Type="http://schemas.openxmlformats.org/officeDocument/2006/relationships/customXml" Target="../customXml/item21.xml"/><Relationship Id="rId108" Type="http://schemas.openxmlformats.org/officeDocument/2006/relationships/customXml" Target="../customXml/item26.xml"/><Relationship Id="rId54" Type="http://schemas.microsoft.com/office/2007/relationships/slicerCache" Target="slicerCaches/slicerCache15.xml"/><Relationship Id="rId70" Type="http://schemas.microsoft.com/office/2007/relationships/slicerCache" Target="slicerCaches/slicerCache31.xml"/><Relationship Id="rId75" Type="http://schemas.microsoft.com/office/2007/relationships/slicerCache" Target="slicerCaches/slicerCache36.xml"/><Relationship Id="rId91" Type="http://schemas.openxmlformats.org/officeDocument/2006/relationships/customXml" Target="../customXml/item9.xml"/><Relationship Id="rId96"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pivotCacheDefinition" Target="pivotCache/pivotCacheDefinition18.xml"/><Relationship Id="rId49" Type="http://schemas.microsoft.com/office/2007/relationships/slicerCache" Target="slicerCaches/slicerCache10.xml"/><Relationship Id="rId57" Type="http://schemas.microsoft.com/office/2007/relationships/slicerCache" Target="slicerCaches/slicerCache18.xml"/><Relationship Id="rId106" Type="http://schemas.openxmlformats.org/officeDocument/2006/relationships/customXml" Target="../customXml/item24.xml"/><Relationship Id="rId114" Type="http://schemas.openxmlformats.org/officeDocument/2006/relationships/customXml" Target="../customXml/item32.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microsoft.com/office/2007/relationships/slicerCache" Target="slicerCaches/slicerCache5.xml"/><Relationship Id="rId52" Type="http://schemas.microsoft.com/office/2007/relationships/slicerCache" Target="slicerCaches/slicerCache13.xml"/><Relationship Id="rId60" Type="http://schemas.microsoft.com/office/2007/relationships/slicerCache" Target="slicerCaches/slicerCache21.xml"/><Relationship Id="rId65" Type="http://schemas.microsoft.com/office/2007/relationships/slicerCache" Target="slicerCaches/slicerCache26.xml"/><Relationship Id="rId73" Type="http://schemas.microsoft.com/office/2007/relationships/slicerCache" Target="slicerCaches/slicerCache34.xml"/><Relationship Id="rId78" Type="http://schemas.openxmlformats.org/officeDocument/2006/relationships/styles" Target="styles.xml"/><Relationship Id="rId81" Type="http://schemas.openxmlformats.org/officeDocument/2006/relationships/powerPivotData" Target="model/item.data"/><Relationship Id="rId86" Type="http://schemas.openxmlformats.org/officeDocument/2006/relationships/customXml" Target="../customXml/item4.xml"/><Relationship Id="rId94" Type="http://schemas.openxmlformats.org/officeDocument/2006/relationships/customXml" Target="../customXml/item12.xml"/><Relationship Id="rId99" Type="http://schemas.openxmlformats.org/officeDocument/2006/relationships/customXml" Target="../customXml/item17.xml"/><Relationship Id="rId101"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21.xml"/><Relationship Id="rId109" Type="http://schemas.openxmlformats.org/officeDocument/2006/relationships/customXml" Target="../customXml/item27.xml"/><Relationship Id="rId34" Type="http://schemas.openxmlformats.org/officeDocument/2006/relationships/pivotCacheDefinition" Target="pivotCache/pivotCacheDefinition16.xml"/><Relationship Id="rId50" Type="http://schemas.microsoft.com/office/2007/relationships/slicerCache" Target="slicerCaches/slicerCache11.xml"/><Relationship Id="rId55" Type="http://schemas.microsoft.com/office/2007/relationships/slicerCache" Target="slicerCaches/slicerCache16.xml"/><Relationship Id="rId76" Type="http://schemas.openxmlformats.org/officeDocument/2006/relationships/theme" Target="theme/theme1.xml"/><Relationship Id="rId97" Type="http://schemas.openxmlformats.org/officeDocument/2006/relationships/customXml" Target="../customXml/item15.xml"/><Relationship Id="rId104" Type="http://schemas.openxmlformats.org/officeDocument/2006/relationships/customXml" Target="../customXml/item22.xml"/><Relationship Id="rId7" Type="http://schemas.openxmlformats.org/officeDocument/2006/relationships/worksheet" Target="worksheets/sheet7.xml"/><Relationship Id="rId71" Type="http://schemas.microsoft.com/office/2007/relationships/slicerCache" Target="slicerCaches/slicerCache32.xml"/><Relationship Id="rId92" Type="http://schemas.openxmlformats.org/officeDocument/2006/relationships/customXml" Target="../customXml/item10.xml"/><Relationship Id="rId2" Type="http://schemas.openxmlformats.org/officeDocument/2006/relationships/worksheet" Target="worksheets/sheet2.xml"/><Relationship Id="rId29" Type="http://schemas.openxmlformats.org/officeDocument/2006/relationships/pivotCacheDefinition" Target="pivotCache/pivotCacheDefinition11.xml"/><Relationship Id="rId24" Type="http://schemas.openxmlformats.org/officeDocument/2006/relationships/pivotCacheDefinition" Target="pivotCache/pivotCacheDefinition6.xml"/><Relationship Id="rId40" Type="http://schemas.microsoft.com/office/2007/relationships/slicerCache" Target="slicerCaches/slicerCache1.xml"/><Relationship Id="rId45" Type="http://schemas.microsoft.com/office/2007/relationships/slicerCache" Target="slicerCaches/slicerCache6.xml"/><Relationship Id="rId66" Type="http://schemas.microsoft.com/office/2007/relationships/slicerCache" Target="slicerCaches/slicerCache27.xml"/><Relationship Id="rId87" Type="http://schemas.openxmlformats.org/officeDocument/2006/relationships/customXml" Target="../customXml/item5.xml"/><Relationship Id="rId110" Type="http://schemas.openxmlformats.org/officeDocument/2006/relationships/customXml" Target="../customXml/item28.xml"/><Relationship Id="rId115" Type="http://schemas.openxmlformats.org/officeDocument/2006/relationships/customXml" Target="../customXml/item33.xml"/><Relationship Id="rId61" Type="http://schemas.microsoft.com/office/2007/relationships/slicerCache" Target="slicerCaches/slicerCache22.xml"/><Relationship Id="rId82" Type="http://schemas.openxmlformats.org/officeDocument/2006/relationships/calcChain" Target="calcChain.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30" Type="http://schemas.openxmlformats.org/officeDocument/2006/relationships/pivotCacheDefinition" Target="pivotCache/pivotCacheDefinition12.xml"/><Relationship Id="rId35" Type="http://schemas.openxmlformats.org/officeDocument/2006/relationships/pivotCacheDefinition" Target="pivotCache/pivotCacheDefinition17.xml"/><Relationship Id="rId56" Type="http://schemas.microsoft.com/office/2007/relationships/slicerCache" Target="slicerCaches/slicerCache17.xml"/><Relationship Id="rId77" Type="http://schemas.openxmlformats.org/officeDocument/2006/relationships/connections" Target="connections.xml"/><Relationship Id="rId100" Type="http://schemas.openxmlformats.org/officeDocument/2006/relationships/customXml" Target="../customXml/item18.xml"/><Relationship Id="rId105" Type="http://schemas.openxmlformats.org/officeDocument/2006/relationships/customXml" Target="../customXml/item23.xml"/><Relationship Id="rId8" Type="http://schemas.openxmlformats.org/officeDocument/2006/relationships/worksheet" Target="worksheets/sheet8.xml"/><Relationship Id="rId51" Type="http://schemas.microsoft.com/office/2007/relationships/slicerCache" Target="slicerCaches/slicerCache12.xml"/><Relationship Id="rId72" Type="http://schemas.microsoft.com/office/2007/relationships/slicerCache" Target="slicerCaches/slicerCache33.xml"/><Relationship Id="rId93" Type="http://schemas.openxmlformats.org/officeDocument/2006/relationships/customXml" Target="../customXml/item11.xml"/><Relationship Id="rId98" Type="http://schemas.openxmlformats.org/officeDocument/2006/relationships/customXml" Target="../customXml/item16.xml"/><Relationship Id="rId3" Type="http://schemas.openxmlformats.org/officeDocument/2006/relationships/worksheet" Target="worksheets/sheet3.xml"/><Relationship Id="rId25" Type="http://schemas.openxmlformats.org/officeDocument/2006/relationships/pivotCacheDefinition" Target="pivotCache/pivotCacheDefinition7.xml"/><Relationship Id="rId46" Type="http://schemas.microsoft.com/office/2007/relationships/slicerCache" Target="slicerCaches/slicerCache7.xml"/><Relationship Id="rId67" Type="http://schemas.microsoft.com/office/2007/relationships/slicerCache" Target="slicerCaches/slicerCache28.xml"/><Relationship Id="rId20" Type="http://schemas.openxmlformats.org/officeDocument/2006/relationships/pivotCacheDefinition" Target="pivotCache/pivotCacheDefinition2.xml"/><Relationship Id="rId41" Type="http://schemas.microsoft.com/office/2007/relationships/slicerCache" Target="slicerCaches/slicerCache2.xml"/><Relationship Id="rId62" Type="http://schemas.microsoft.com/office/2007/relationships/slicerCache" Target="slicerCaches/slicerCache23.xml"/><Relationship Id="rId83" Type="http://schemas.openxmlformats.org/officeDocument/2006/relationships/customXml" Target="../customXml/item1.xml"/><Relationship Id="rId88" Type="http://schemas.openxmlformats.org/officeDocument/2006/relationships/customXml" Target="../customXml/item6.xml"/><Relationship Id="rId111"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TABLE!QUERY1</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Sum</a:t>
            </a:r>
            <a:r>
              <a:rPr lang="en-US" b="1" baseline="0"/>
              <a:t> of Avg_salary by Gender and Industry</a:t>
            </a:r>
            <a:endParaRPr lang="en-US" b="1"/>
          </a:p>
        </c:rich>
      </c:tx>
      <c:layout>
        <c:manualLayout>
          <c:xMode val="edge"/>
          <c:yMode val="edge"/>
          <c:x val="0.26344558441598515"/>
          <c:y val="8.760187329943598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f>
              <c:strCache>
                <c:ptCount val="1"/>
                <c:pt idx="0">
                  <c:v>Total</c:v>
                </c:pt>
              </c:strCache>
            </c:strRef>
          </c:tx>
          <c:spPr>
            <a:solidFill>
              <a:srgbClr val="FFC000"/>
            </a:solidFill>
            <a:ln>
              <a:noFill/>
            </a:ln>
            <a:effectLst/>
          </c:spPr>
          <c:invertIfNegative val="0"/>
          <c:cat>
            <c:multiLvlStrRef>
              <c:f>'PIVOT TABLE'!$A$4:$B$46</c:f>
              <c:multiLvlStrCache>
                <c:ptCount val="31"/>
                <c:lvl>
                  <c:pt idx="0">
                    <c:v>Female</c:v>
                  </c:pt>
                  <c:pt idx="1">
                    <c:v>Male</c:v>
                  </c:pt>
                  <c:pt idx="2">
                    <c:v>Unknown</c:v>
                  </c:pt>
                  <c:pt idx="3">
                    <c:v>Female</c:v>
                  </c:pt>
                  <c:pt idx="4">
                    <c:v>Male</c:v>
                  </c:pt>
                  <c:pt idx="5">
                    <c:v>Unknown</c:v>
                  </c:pt>
                  <c:pt idx="6">
                    <c:v>Female</c:v>
                  </c:pt>
                  <c:pt idx="7">
                    <c:v>Male</c:v>
                  </c:pt>
                  <c:pt idx="8">
                    <c:v>Unknown</c:v>
                  </c:pt>
                  <c:pt idx="9">
                    <c:v>Female</c:v>
                  </c:pt>
                  <c:pt idx="10">
                    <c:v>Male</c:v>
                  </c:pt>
                  <c:pt idx="11">
                    <c:v>Unknown</c:v>
                  </c:pt>
                  <c:pt idx="12">
                    <c:v>Female</c:v>
                  </c:pt>
                  <c:pt idx="13">
                    <c:v>Male</c:v>
                  </c:pt>
                  <c:pt idx="14">
                    <c:v>Unknown</c:v>
                  </c:pt>
                  <c:pt idx="15">
                    <c:v>Female</c:v>
                  </c:pt>
                  <c:pt idx="16">
                    <c:v>Male</c:v>
                  </c:pt>
                  <c:pt idx="17">
                    <c:v>Unknown</c:v>
                  </c:pt>
                  <c:pt idx="18">
                    <c:v>Female</c:v>
                  </c:pt>
                  <c:pt idx="19">
                    <c:v>Male</c:v>
                  </c:pt>
                  <c:pt idx="20">
                    <c:v>Unknown</c:v>
                  </c:pt>
                  <c:pt idx="21">
                    <c:v>Female</c:v>
                  </c:pt>
                  <c:pt idx="22">
                    <c:v>Male</c:v>
                  </c:pt>
                  <c:pt idx="23">
                    <c:v>Unknown</c:v>
                  </c:pt>
                  <c:pt idx="24">
                    <c:v>Female</c:v>
                  </c:pt>
                  <c:pt idx="25">
                    <c:v>Male</c:v>
                  </c:pt>
                  <c:pt idx="26">
                    <c:v>Unknown</c:v>
                  </c:pt>
                  <c:pt idx="27">
                    <c:v>Female</c:v>
                  </c:pt>
                  <c:pt idx="28">
                    <c:v>Male</c:v>
                  </c:pt>
                  <c:pt idx="29">
                    <c:v>Unknown</c:v>
                  </c:pt>
                  <c:pt idx="30">
                    <c:v>Unknown</c:v>
                  </c:pt>
                </c:lvl>
                <c:lvl>
                  <c:pt idx="0">
                    <c:v>Banking</c:v>
                  </c:pt>
                  <c:pt idx="3">
                    <c:v>Consulting</c:v>
                  </c:pt>
                  <c:pt idx="6">
                    <c:v>Education</c:v>
                  </c:pt>
                  <c:pt idx="9">
                    <c:v>Finance</c:v>
                  </c:pt>
                  <c:pt idx="12">
                    <c:v>Government</c:v>
                  </c:pt>
                  <c:pt idx="15">
                    <c:v>Health Care</c:v>
                  </c:pt>
                  <c:pt idx="18">
                    <c:v>Information Technology</c:v>
                  </c:pt>
                  <c:pt idx="21">
                    <c:v>Manufacturing</c:v>
                  </c:pt>
                  <c:pt idx="24">
                    <c:v>Retail</c:v>
                  </c:pt>
                  <c:pt idx="27">
                    <c:v>Telecom</c:v>
                  </c:pt>
                  <c:pt idx="30">
                    <c:v>Unknown</c:v>
                  </c:pt>
                </c:lvl>
              </c:multiLvlStrCache>
            </c:multiLvlStrRef>
          </c:cat>
          <c:val>
            <c:numRef>
              <c:f>'PIVOT TABLE'!$C$4:$C$46</c:f>
              <c:numCache>
                <c:formatCode>General</c:formatCode>
                <c:ptCount val="31"/>
                <c:pt idx="0">
                  <c:v>142096.18</c:v>
                </c:pt>
                <c:pt idx="1">
                  <c:v>254860.07</c:v>
                </c:pt>
                <c:pt idx="2">
                  <c:v>275836.53000000003</c:v>
                </c:pt>
                <c:pt idx="3">
                  <c:v>182560.83</c:v>
                </c:pt>
                <c:pt idx="4">
                  <c:v>268883.94</c:v>
                </c:pt>
                <c:pt idx="5">
                  <c:v>197464.2</c:v>
                </c:pt>
                <c:pt idx="6">
                  <c:v>201750.44</c:v>
                </c:pt>
                <c:pt idx="7">
                  <c:v>290772.69</c:v>
                </c:pt>
                <c:pt idx="8">
                  <c:v>219950.84</c:v>
                </c:pt>
                <c:pt idx="9">
                  <c:v>131707.76999999999</c:v>
                </c:pt>
                <c:pt idx="10">
                  <c:v>217295.96</c:v>
                </c:pt>
                <c:pt idx="11">
                  <c:v>263444.39</c:v>
                </c:pt>
                <c:pt idx="12">
                  <c:v>129845.85</c:v>
                </c:pt>
                <c:pt idx="13">
                  <c:v>259463.84</c:v>
                </c:pt>
                <c:pt idx="14">
                  <c:v>222466.72</c:v>
                </c:pt>
                <c:pt idx="15">
                  <c:v>205919.03</c:v>
                </c:pt>
                <c:pt idx="16">
                  <c:v>245739.05</c:v>
                </c:pt>
                <c:pt idx="17">
                  <c:v>290714.78999999998</c:v>
                </c:pt>
                <c:pt idx="18">
                  <c:v>233484.39</c:v>
                </c:pt>
                <c:pt idx="19">
                  <c:v>293136.48</c:v>
                </c:pt>
                <c:pt idx="20">
                  <c:v>238824.31</c:v>
                </c:pt>
                <c:pt idx="21">
                  <c:v>307446.2</c:v>
                </c:pt>
                <c:pt idx="22">
                  <c:v>344957</c:v>
                </c:pt>
                <c:pt idx="23">
                  <c:v>109421.04</c:v>
                </c:pt>
                <c:pt idx="24">
                  <c:v>204193.8</c:v>
                </c:pt>
                <c:pt idx="25">
                  <c:v>174280.9</c:v>
                </c:pt>
                <c:pt idx="26">
                  <c:v>205357.21</c:v>
                </c:pt>
                <c:pt idx="27">
                  <c:v>312937.71000000002</c:v>
                </c:pt>
                <c:pt idx="28">
                  <c:v>421606</c:v>
                </c:pt>
                <c:pt idx="29">
                  <c:v>190358.3</c:v>
                </c:pt>
                <c:pt idx="30">
                  <c:v>11887.63</c:v>
                </c:pt>
              </c:numCache>
            </c:numRef>
          </c:val>
          <c:extLst>
            <c:ext xmlns:c16="http://schemas.microsoft.com/office/drawing/2014/chart" uri="{C3380CC4-5D6E-409C-BE32-E72D297353CC}">
              <c16:uniqueId val="{00000000-F258-4457-8AFC-AC627E15CF2D}"/>
            </c:ext>
          </c:extLst>
        </c:ser>
        <c:dLbls>
          <c:showLegendKey val="0"/>
          <c:showVal val="0"/>
          <c:showCatName val="0"/>
          <c:showSerName val="0"/>
          <c:showPercent val="0"/>
          <c:showBubbleSize val="0"/>
        </c:dLbls>
        <c:gapWidth val="219"/>
        <c:overlap val="-27"/>
        <c:axId val="2016019903"/>
        <c:axId val="2016003583"/>
      </c:barChart>
      <c:catAx>
        <c:axId val="201601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003583"/>
        <c:crosses val="autoZero"/>
        <c:auto val="1"/>
        <c:lblAlgn val="ctr"/>
        <c:lblOffset val="100"/>
        <c:noMultiLvlLbl val="0"/>
      </c:catAx>
      <c:valAx>
        <c:axId val="201600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01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2</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b="1"/>
              <a:t>Sum</a:t>
            </a:r>
            <a:r>
              <a:rPr lang="en-US" b="1" baseline="0"/>
              <a:t> of Total_Salary by Job Title</a:t>
            </a: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TABLE'!$I$4:$I$22</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'PIVOT TABLE'!$J$4:$J$22</c:f>
              <c:numCache>
                <c:formatCode>General</c:formatCode>
                <c:ptCount val="18"/>
                <c:pt idx="0">
                  <c:v>6412530</c:v>
                </c:pt>
                <c:pt idx="1">
                  <c:v>11377089</c:v>
                </c:pt>
                <c:pt idx="2">
                  <c:v>13944317</c:v>
                </c:pt>
                <c:pt idx="3">
                  <c:v>15521489</c:v>
                </c:pt>
                <c:pt idx="4">
                  <c:v>16231791</c:v>
                </c:pt>
                <c:pt idx="5">
                  <c:v>10946052</c:v>
                </c:pt>
                <c:pt idx="6">
                  <c:v>15357063</c:v>
                </c:pt>
                <c:pt idx="7">
                  <c:v>11102424</c:v>
                </c:pt>
                <c:pt idx="8">
                  <c:v>12807316</c:v>
                </c:pt>
                <c:pt idx="9">
                  <c:v>14347448</c:v>
                </c:pt>
                <c:pt idx="10">
                  <c:v>12740384</c:v>
                </c:pt>
                <c:pt idx="11">
                  <c:v>17644693</c:v>
                </c:pt>
                <c:pt idx="12">
                  <c:v>16048178</c:v>
                </c:pt>
                <c:pt idx="13">
                  <c:v>11431422</c:v>
                </c:pt>
                <c:pt idx="14">
                  <c:v>23641362</c:v>
                </c:pt>
                <c:pt idx="15">
                  <c:v>10994312</c:v>
                </c:pt>
                <c:pt idx="16">
                  <c:v>11470410</c:v>
                </c:pt>
                <c:pt idx="17">
                  <c:v>356629</c:v>
                </c:pt>
              </c:numCache>
            </c:numRef>
          </c:val>
          <c:extLst>
            <c:ext xmlns:c16="http://schemas.microsoft.com/office/drawing/2014/chart" uri="{C3380CC4-5D6E-409C-BE32-E72D297353CC}">
              <c16:uniqueId val="{00000000-9F38-4CF6-B76A-AC39E0C46E75}"/>
            </c:ext>
          </c:extLst>
        </c:ser>
        <c:dLbls>
          <c:showLegendKey val="0"/>
          <c:showVal val="0"/>
          <c:showCatName val="0"/>
          <c:showSerName val="0"/>
          <c:showPercent val="0"/>
          <c:showBubbleSize val="0"/>
        </c:dLbls>
        <c:gapWidth val="182"/>
        <c:axId val="804636751"/>
        <c:axId val="804631951"/>
      </c:barChart>
      <c:catAx>
        <c:axId val="80463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31951"/>
        <c:crosses val="autoZero"/>
        <c:auto val="1"/>
        <c:lblAlgn val="ctr"/>
        <c:lblOffset val="100"/>
        <c:noMultiLvlLbl val="0"/>
      </c:catAx>
      <c:valAx>
        <c:axId val="80463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3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TABLE'!$P$3</c:f>
              <c:strCache>
                <c:ptCount val="1"/>
                <c:pt idx="0">
                  <c:v>Sum of AVG_SALRAY</c:v>
                </c:pt>
              </c:strCache>
            </c:strRef>
          </c:tx>
          <c:spPr>
            <a:solidFill>
              <a:schemeClr val="accent1"/>
            </a:solidFill>
            <a:ln>
              <a:noFill/>
            </a:ln>
            <a:effectLst/>
          </c:spPr>
          <c:invertIfNegative val="0"/>
          <c:cat>
            <c:strRef>
              <c:f>'PIVOT TABLE'!$O$4:$O$10</c:f>
              <c:strCache>
                <c:ptCount val="6"/>
                <c:pt idx="0">
                  <c:v>Bachelor'S</c:v>
                </c:pt>
                <c:pt idx="1">
                  <c:v>Diploma</c:v>
                </c:pt>
                <c:pt idx="2">
                  <c:v>High School</c:v>
                </c:pt>
                <c:pt idx="3">
                  <c:v>Master'S</c:v>
                </c:pt>
                <c:pt idx="4">
                  <c:v>Other</c:v>
                </c:pt>
                <c:pt idx="5">
                  <c:v>Phd</c:v>
                </c:pt>
              </c:strCache>
            </c:strRef>
          </c:cat>
          <c:val>
            <c:numRef>
              <c:f>'PIVOT TABLE'!$P$4:$P$10</c:f>
              <c:numCache>
                <c:formatCode>General</c:formatCode>
                <c:ptCount val="6"/>
                <c:pt idx="0">
                  <c:v>197831.67999999999</c:v>
                </c:pt>
                <c:pt idx="1">
                  <c:v>288130.21000000002</c:v>
                </c:pt>
                <c:pt idx="2">
                  <c:v>231351.42</c:v>
                </c:pt>
                <c:pt idx="3">
                  <c:v>237045.17</c:v>
                </c:pt>
                <c:pt idx="4">
                  <c:v>226404.39</c:v>
                </c:pt>
                <c:pt idx="5">
                  <c:v>218293.31</c:v>
                </c:pt>
              </c:numCache>
            </c:numRef>
          </c:val>
          <c:extLst>
            <c:ext xmlns:c16="http://schemas.microsoft.com/office/drawing/2014/chart" uri="{C3380CC4-5D6E-409C-BE32-E72D297353CC}">
              <c16:uniqueId val="{00000000-9449-402B-8874-E284CD4EB336}"/>
            </c:ext>
          </c:extLst>
        </c:ser>
        <c:ser>
          <c:idx val="1"/>
          <c:order val="1"/>
          <c:tx>
            <c:strRef>
              <c:f>'PIVOT TABLE'!$Q$3</c:f>
              <c:strCache>
                <c:ptCount val="1"/>
                <c:pt idx="0">
                  <c:v>Sum of MAX_SALARY</c:v>
                </c:pt>
              </c:strCache>
            </c:strRef>
          </c:tx>
          <c:spPr>
            <a:solidFill>
              <a:schemeClr val="accent2"/>
            </a:solidFill>
            <a:ln>
              <a:noFill/>
            </a:ln>
            <a:effectLst/>
          </c:spPr>
          <c:invertIfNegative val="0"/>
          <c:cat>
            <c:strRef>
              <c:f>'PIVOT TABLE'!$O$4:$O$10</c:f>
              <c:strCache>
                <c:ptCount val="6"/>
                <c:pt idx="0">
                  <c:v>Bachelor'S</c:v>
                </c:pt>
                <c:pt idx="1">
                  <c:v>Diploma</c:v>
                </c:pt>
                <c:pt idx="2">
                  <c:v>High School</c:v>
                </c:pt>
                <c:pt idx="3">
                  <c:v>Master'S</c:v>
                </c:pt>
                <c:pt idx="4">
                  <c:v>Other</c:v>
                </c:pt>
                <c:pt idx="5">
                  <c:v>Phd</c:v>
                </c:pt>
              </c:strCache>
            </c:strRef>
          </c:cat>
          <c:val>
            <c:numRef>
              <c:f>'PIVOT TABLE'!$Q$4:$Q$10</c:f>
              <c:numCache>
                <c:formatCode>General</c:formatCode>
                <c:ptCount val="6"/>
                <c:pt idx="0">
                  <c:v>1433016</c:v>
                </c:pt>
                <c:pt idx="1">
                  <c:v>7204471</c:v>
                </c:pt>
                <c:pt idx="2">
                  <c:v>1504980</c:v>
                </c:pt>
                <c:pt idx="3">
                  <c:v>1862812</c:v>
                </c:pt>
                <c:pt idx="4">
                  <c:v>1682198</c:v>
                </c:pt>
                <c:pt idx="5">
                  <c:v>1770290</c:v>
                </c:pt>
              </c:numCache>
            </c:numRef>
          </c:val>
          <c:extLst>
            <c:ext xmlns:c16="http://schemas.microsoft.com/office/drawing/2014/chart" uri="{C3380CC4-5D6E-409C-BE32-E72D297353CC}">
              <c16:uniqueId val="{00000001-9449-402B-8874-E284CD4EB336}"/>
            </c:ext>
          </c:extLst>
        </c:ser>
        <c:ser>
          <c:idx val="2"/>
          <c:order val="2"/>
          <c:tx>
            <c:strRef>
              <c:f>'PIVOT TABLE'!$R$3</c:f>
              <c:strCache>
                <c:ptCount val="1"/>
                <c:pt idx="0">
                  <c:v>Sum of MIN_SALARY</c:v>
                </c:pt>
              </c:strCache>
            </c:strRef>
          </c:tx>
          <c:spPr>
            <a:solidFill>
              <a:schemeClr val="accent3"/>
            </a:solidFill>
            <a:ln>
              <a:noFill/>
            </a:ln>
            <a:effectLst/>
          </c:spPr>
          <c:invertIfNegative val="0"/>
          <c:cat>
            <c:strRef>
              <c:f>'PIVOT TABLE'!$O$4:$O$10</c:f>
              <c:strCache>
                <c:ptCount val="6"/>
                <c:pt idx="0">
                  <c:v>Bachelor'S</c:v>
                </c:pt>
                <c:pt idx="1">
                  <c:v>Diploma</c:v>
                </c:pt>
                <c:pt idx="2">
                  <c:v>High School</c:v>
                </c:pt>
                <c:pt idx="3">
                  <c:v>Master'S</c:v>
                </c:pt>
                <c:pt idx="4">
                  <c:v>Other</c:v>
                </c:pt>
                <c:pt idx="5">
                  <c:v>Phd</c:v>
                </c:pt>
              </c:strCache>
            </c:strRef>
          </c:cat>
          <c:val>
            <c:numRef>
              <c:f>'PIVOT TABLE'!$R$4:$R$10</c:f>
              <c:numCache>
                <c:formatCode>General</c:formatCode>
                <c:ptCount val="6"/>
                <c:pt idx="0">
                  <c:v>0</c:v>
                </c:pt>
                <c:pt idx="1">
                  <c:v>0</c:v>
                </c:pt>
                <c:pt idx="2">
                  <c:v>8133</c:v>
                </c:pt>
                <c:pt idx="3">
                  <c:v>0</c:v>
                </c:pt>
                <c:pt idx="4">
                  <c:v>0</c:v>
                </c:pt>
                <c:pt idx="5">
                  <c:v>0</c:v>
                </c:pt>
              </c:numCache>
            </c:numRef>
          </c:val>
          <c:extLst>
            <c:ext xmlns:c16="http://schemas.microsoft.com/office/drawing/2014/chart" uri="{C3380CC4-5D6E-409C-BE32-E72D297353CC}">
              <c16:uniqueId val="{00000002-9449-402B-8874-E284CD4EB336}"/>
            </c:ext>
          </c:extLst>
        </c:ser>
        <c:dLbls>
          <c:showLegendKey val="0"/>
          <c:showVal val="0"/>
          <c:showCatName val="0"/>
          <c:showSerName val="0"/>
          <c:showPercent val="0"/>
          <c:showBubbleSize val="0"/>
        </c:dLbls>
        <c:gapWidth val="219"/>
        <c:overlap val="-27"/>
        <c:axId val="917374735"/>
        <c:axId val="917373295"/>
      </c:barChart>
      <c:catAx>
        <c:axId val="91737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73295"/>
        <c:crosses val="autoZero"/>
        <c:auto val="1"/>
        <c:lblAlgn val="ctr"/>
        <c:lblOffset val="100"/>
        <c:noMultiLvlLbl val="0"/>
      </c:catAx>
      <c:valAx>
        <c:axId val="91737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74735"/>
        <c:crosses val="autoZero"/>
        <c:crossBetween val="between"/>
      </c:valAx>
      <c:spPr>
        <a:noFill/>
        <a:ln>
          <a:noFill/>
        </a:ln>
        <a:effectLst/>
      </c:spPr>
    </c:plotArea>
    <c:legend>
      <c:legendPos val="r"/>
      <c:layout>
        <c:manualLayout>
          <c:xMode val="edge"/>
          <c:yMode val="edge"/>
          <c:x val="0.73703630796150477"/>
          <c:y val="0.13621536891221936"/>
          <c:w val="0.26278953362054458"/>
          <c:h val="0.30894228503946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TABLE'!$Z$3</c:f>
              <c:strCache>
                <c:ptCount val="1"/>
                <c:pt idx="0">
                  <c:v>Total</c:v>
                </c:pt>
              </c:strCache>
            </c:strRef>
          </c:tx>
          <c:spPr>
            <a:solidFill>
              <a:schemeClr val="accent1"/>
            </a:solidFill>
            <a:ln>
              <a:noFill/>
            </a:ln>
            <a:effectLst/>
          </c:spPr>
          <c:invertIfNegative val="0"/>
          <c:cat>
            <c:multiLvlStrRef>
              <c:f>'PIVOT TABLE'!$X$4:$Y$109</c:f>
              <c:multiLvlStrCache>
                <c:ptCount val="94"/>
                <c:lvl>
                  <c:pt idx="0">
                    <c:v>1</c:v>
                  </c:pt>
                  <c:pt idx="1">
                    <c:v>11</c:v>
                  </c:pt>
                  <c:pt idx="2">
                    <c:v>2</c:v>
                  </c:pt>
                  <c:pt idx="3">
                    <c:v>3</c:v>
                  </c:pt>
                  <c:pt idx="4">
                    <c:v>4</c:v>
                  </c:pt>
                  <c:pt idx="5">
                    <c:v>5</c:v>
                  </c:pt>
                  <c:pt idx="6">
                    <c:v>6</c:v>
                  </c:pt>
                  <c:pt idx="7">
                    <c:v>7</c:v>
                  </c:pt>
                  <c:pt idx="8">
                    <c:v>1</c:v>
                  </c:pt>
                  <c:pt idx="9">
                    <c:v>10</c:v>
                  </c:pt>
                  <c:pt idx="10">
                    <c:v>2</c:v>
                  </c:pt>
                  <c:pt idx="11">
                    <c:v>3</c:v>
                  </c:pt>
                  <c:pt idx="12">
                    <c:v>4</c:v>
                  </c:pt>
                  <c:pt idx="13">
                    <c:v>5</c:v>
                  </c:pt>
                  <c:pt idx="14">
                    <c:v>6</c:v>
                  </c:pt>
                  <c:pt idx="15">
                    <c:v>7</c:v>
                  </c:pt>
                  <c:pt idx="16">
                    <c:v>1</c:v>
                  </c:pt>
                  <c:pt idx="17">
                    <c:v>11</c:v>
                  </c:pt>
                  <c:pt idx="18">
                    <c:v>14</c:v>
                  </c:pt>
                  <c:pt idx="19">
                    <c:v>2</c:v>
                  </c:pt>
                  <c:pt idx="20">
                    <c:v>3</c:v>
                  </c:pt>
                  <c:pt idx="21">
                    <c:v>4</c:v>
                  </c:pt>
                  <c:pt idx="22">
                    <c:v>5</c:v>
                  </c:pt>
                  <c:pt idx="23">
                    <c:v>6</c:v>
                  </c:pt>
                  <c:pt idx="24">
                    <c:v>7</c:v>
                  </c:pt>
                  <c:pt idx="25">
                    <c:v>8</c:v>
                  </c:pt>
                  <c:pt idx="26">
                    <c:v>9</c:v>
                  </c:pt>
                  <c:pt idx="27">
                    <c:v>1</c:v>
                  </c:pt>
                  <c:pt idx="28">
                    <c:v>10</c:v>
                  </c:pt>
                  <c:pt idx="29">
                    <c:v>2</c:v>
                  </c:pt>
                  <c:pt idx="30">
                    <c:v>3</c:v>
                  </c:pt>
                  <c:pt idx="31">
                    <c:v>4</c:v>
                  </c:pt>
                  <c:pt idx="32">
                    <c:v>5</c:v>
                  </c:pt>
                  <c:pt idx="33">
                    <c:v>7</c:v>
                  </c:pt>
                  <c:pt idx="34">
                    <c:v>8</c:v>
                  </c:pt>
                  <c:pt idx="35">
                    <c:v>1</c:v>
                  </c:pt>
                  <c:pt idx="36">
                    <c:v>2</c:v>
                  </c:pt>
                  <c:pt idx="37">
                    <c:v>3</c:v>
                  </c:pt>
                  <c:pt idx="38">
                    <c:v>4</c:v>
                  </c:pt>
                  <c:pt idx="39">
                    <c:v>5</c:v>
                  </c:pt>
                  <c:pt idx="40">
                    <c:v>6</c:v>
                  </c:pt>
                  <c:pt idx="41">
                    <c:v>7</c:v>
                  </c:pt>
                  <c:pt idx="42">
                    <c:v>9</c:v>
                  </c:pt>
                  <c:pt idx="43">
                    <c:v>1</c:v>
                  </c:pt>
                  <c:pt idx="44">
                    <c:v>11</c:v>
                  </c:pt>
                  <c:pt idx="45">
                    <c:v>13</c:v>
                  </c:pt>
                  <c:pt idx="46">
                    <c:v>14</c:v>
                  </c:pt>
                  <c:pt idx="47">
                    <c:v>2</c:v>
                  </c:pt>
                  <c:pt idx="48">
                    <c:v>4</c:v>
                  </c:pt>
                  <c:pt idx="49">
                    <c:v>5</c:v>
                  </c:pt>
                  <c:pt idx="50">
                    <c:v>6</c:v>
                  </c:pt>
                  <c:pt idx="51">
                    <c:v>8</c:v>
                  </c:pt>
                  <c:pt idx="52">
                    <c:v>9</c:v>
                  </c:pt>
                  <c:pt idx="53">
                    <c:v>1</c:v>
                  </c:pt>
                  <c:pt idx="54">
                    <c:v>10</c:v>
                  </c:pt>
                  <c:pt idx="55">
                    <c:v>11</c:v>
                  </c:pt>
                  <c:pt idx="56">
                    <c:v>12</c:v>
                  </c:pt>
                  <c:pt idx="57">
                    <c:v>13</c:v>
                  </c:pt>
                  <c:pt idx="58">
                    <c:v>16</c:v>
                  </c:pt>
                  <c:pt idx="59">
                    <c:v>17</c:v>
                  </c:pt>
                  <c:pt idx="60">
                    <c:v>19</c:v>
                  </c:pt>
                  <c:pt idx="61">
                    <c:v>2</c:v>
                  </c:pt>
                  <c:pt idx="62">
                    <c:v>24</c:v>
                  </c:pt>
                  <c:pt idx="63">
                    <c:v>3</c:v>
                  </c:pt>
                  <c:pt idx="64">
                    <c:v>4</c:v>
                  </c:pt>
                  <c:pt idx="65">
                    <c:v>6</c:v>
                  </c:pt>
                  <c:pt idx="66">
                    <c:v>7</c:v>
                  </c:pt>
                  <c:pt idx="67">
                    <c:v>8</c:v>
                  </c:pt>
                  <c:pt idx="68">
                    <c:v>9</c:v>
                  </c:pt>
                  <c:pt idx="69">
                    <c:v>1</c:v>
                  </c:pt>
                  <c:pt idx="70">
                    <c:v>2</c:v>
                  </c:pt>
                  <c:pt idx="71">
                    <c:v>3</c:v>
                  </c:pt>
                  <c:pt idx="72">
                    <c:v>4</c:v>
                  </c:pt>
                  <c:pt idx="73">
                    <c:v>5</c:v>
                  </c:pt>
                  <c:pt idx="74">
                    <c:v>8</c:v>
                  </c:pt>
                  <c:pt idx="75">
                    <c:v>1</c:v>
                  </c:pt>
                  <c:pt idx="76">
                    <c:v>2</c:v>
                  </c:pt>
                  <c:pt idx="77">
                    <c:v>3</c:v>
                  </c:pt>
                  <c:pt idx="78">
                    <c:v>4</c:v>
                  </c:pt>
                  <c:pt idx="79">
                    <c:v>5</c:v>
                  </c:pt>
                  <c:pt idx="80">
                    <c:v>6</c:v>
                  </c:pt>
                  <c:pt idx="81">
                    <c:v>7</c:v>
                  </c:pt>
                  <c:pt idx="82">
                    <c:v>8</c:v>
                  </c:pt>
                  <c:pt idx="83">
                    <c:v>1</c:v>
                  </c:pt>
                  <c:pt idx="84">
                    <c:v>2</c:v>
                  </c:pt>
                  <c:pt idx="85">
                    <c:v>3</c:v>
                  </c:pt>
                  <c:pt idx="86">
                    <c:v>4</c:v>
                  </c:pt>
                  <c:pt idx="87">
                    <c:v>5</c:v>
                  </c:pt>
                  <c:pt idx="88">
                    <c:v>6</c:v>
                  </c:pt>
                  <c:pt idx="89">
                    <c:v>1</c:v>
                  </c:pt>
                  <c:pt idx="90">
                    <c:v>2</c:v>
                  </c:pt>
                  <c:pt idx="91">
                    <c:v>3</c:v>
                  </c:pt>
                  <c:pt idx="92">
                    <c:v>4</c:v>
                  </c:pt>
                  <c:pt idx="93">
                    <c:v>5</c:v>
                  </c:pt>
                </c:lvl>
                <c:lvl>
                  <c:pt idx="0">
                    <c:v>Banking</c:v>
                  </c:pt>
                  <c:pt idx="8">
                    <c:v>Consulting</c:v>
                  </c:pt>
                  <c:pt idx="16">
                    <c:v>Education</c:v>
                  </c:pt>
                  <c:pt idx="27">
                    <c:v>Finance</c:v>
                  </c:pt>
                  <c:pt idx="35">
                    <c:v>Government</c:v>
                  </c:pt>
                  <c:pt idx="43">
                    <c:v>Health Care</c:v>
                  </c:pt>
                  <c:pt idx="53">
                    <c:v>Information Technology</c:v>
                  </c:pt>
                  <c:pt idx="69">
                    <c:v>Manufacturing</c:v>
                  </c:pt>
                  <c:pt idx="75">
                    <c:v>Retail</c:v>
                  </c:pt>
                  <c:pt idx="83">
                    <c:v>Telecom</c:v>
                  </c:pt>
                  <c:pt idx="89">
                    <c:v>Unknown</c:v>
                  </c:pt>
                </c:lvl>
              </c:multiLvlStrCache>
            </c:multiLvlStrRef>
          </c:cat>
          <c:val>
            <c:numRef>
              <c:f>'PIVOT TABLE'!$Z$4:$Z$109</c:f>
              <c:numCache>
                <c:formatCode>General</c:formatCode>
                <c:ptCount val="94"/>
                <c:pt idx="0">
                  <c:v>62</c:v>
                </c:pt>
                <c:pt idx="1">
                  <c:v>0</c:v>
                </c:pt>
                <c:pt idx="2">
                  <c:v>60</c:v>
                </c:pt>
                <c:pt idx="3">
                  <c:v>40</c:v>
                </c:pt>
                <c:pt idx="4">
                  <c:v>23</c:v>
                </c:pt>
                <c:pt idx="5">
                  <c:v>23</c:v>
                </c:pt>
                <c:pt idx="6">
                  <c:v>7</c:v>
                </c:pt>
                <c:pt idx="7">
                  <c:v>1</c:v>
                </c:pt>
                <c:pt idx="8">
                  <c:v>61</c:v>
                </c:pt>
                <c:pt idx="9">
                  <c:v>0</c:v>
                </c:pt>
                <c:pt idx="10">
                  <c:v>77</c:v>
                </c:pt>
                <c:pt idx="11">
                  <c:v>55</c:v>
                </c:pt>
                <c:pt idx="12">
                  <c:v>14</c:v>
                </c:pt>
                <c:pt idx="13">
                  <c:v>11</c:v>
                </c:pt>
                <c:pt idx="14">
                  <c:v>1</c:v>
                </c:pt>
                <c:pt idx="15">
                  <c:v>4</c:v>
                </c:pt>
                <c:pt idx="16">
                  <c:v>43</c:v>
                </c:pt>
                <c:pt idx="17">
                  <c:v>6</c:v>
                </c:pt>
                <c:pt idx="18">
                  <c:v>0</c:v>
                </c:pt>
                <c:pt idx="19">
                  <c:v>53</c:v>
                </c:pt>
                <c:pt idx="20">
                  <c:v>75</c:v>
                </c:pt>
                <c:pt idx="21">
                  <c:v>18</c:v>
                </c:pt>
                <c:pt idx="22">
                  <c:v>20</c:v>
                </c:pt>
                <c:pt idx="23">
                  <c:v>16</c:v>
                </c:pt>
                <c:pt idx="24">
                  <c:v>26</c:v>
                </c:pt>
                <c:pt idx="25">
                  <c:v>20</c:v>
                </c:pt>
                <c:pt idx="26">
                  <c:v>4</c:v>
                </c:pt>
                <c:pt idx="27">
                  <c:v>57</c:v>
                </c:pt>
                <c:pt idx="28">
                  <c:v>9</c:v>
                </c:pt>
                <c:pt idx="29">
                  <c:v>37</c:v>
                </c:pt>
                <c:pt idx="30">
                  <c:v>80</c:v>
                </c:pt>
                <c:pt idx="31">
                  <c:v>1</c:v>
                </c:pt>
                <c:pt idx="32">
                  <c:v>7</c:v>
                </c:pt>
                <c:pt idx="33">
                  <c:v>13</c:v>
                </c:pt>
                <c:pt idx="34">
                  <c:v>0</c:v>
                </c:pt>
                <c:pt idx="35">
                  <c:v>76</c:v>
                </c:pt>
                <c:pt idx="36">
                  <c:v>45</c:v>
                </c:pt>
                <c:pt idx="37">
                  <c:v>18</c:v>
                </c:pt>
                <c:pt idx="38">
                  <c:v>8</c:v>
                </c:pt>
                <c:pt idx="39">
                  <c:v>27</c:v>
                </c:pt>
                <c:pt idx="40">
                  <c:v>7</c:v>
                </c:pt>
                <c:pt idx="41">
                  <c:v>6</c:v>
                </c:pt>
                <c:pt idx="42">
                  <c:v>9</c:v>
                </c:pt>
                <c:pt idx="43">
                  <c:v>68</c:v>
                </c:pt>
                <c:pt idx="44">
                  <c:v>4</c:v>
                </c:pt>
                <c:pt idx="45">
                  <c:v>15</c:v>
                </c:pt>
                <c:pt idx="46">
                  <c:v>0</c:v>
                </c:pt>
                <c:pt idx="47">
                  <c:v>61</c:v>
                </c:pt>
                <c:pt idx="48">
                  <c:v>38</c:v>
                </c:pt>
                <c:pt idx="49">
                  <c:v>47</c:v>
                </c:pt>
                <c:pt idx="50">
                  <c:v>19</c:v>
                </c:pt>
                <c:pt idx="51">
                  <c:v>42</c:v>
                </c:pt>
                <c:pt idx="52">
                  <c:v>10</c:v>
                </c:pt>
                <c:pt idx="53">
                  <c:v>35</c:v>
                </c:pt>
                <c:pt idx="54">
                  <c:v>30</c:v>
                </c:pt>
                <c:pt idx="55">
                  <c:v>25</c:v>
                </c:pt>
                <c:pt idx="56">
                  <c:v>5</c:v>
                </c:pt>
                <c:pt idx="57">
                  <c:v>2</c:v>
                </c:pt>
                <c:pt idx="58">
                  <c:v>6</c:v>
                </c:pt>
                <c:pt idx="59">
                  <c:v>32</c:v>
                </c:pt>
                <c:pt idx="60">
                  <c:v>9</c:v>
                </c:pt>
                <c:pt idx="61">
                  <c:v>16</c:v>
                </c:pt>
                <c:pt idx="62">
                  <c:v>0</c:v>
                </c:pt>
                <c:pt idx="63">
                  <c:v>56</c:v>
                </c:pt>
                <c:pt idx="64">
                  <c:v>17</c:v>
                </c:pt>
                <c:pt idx="65">
                  <c:v>20</c:v>
                </c:pt>
                <c:pt idx="66">
                  <c:v>8</c:v>
                </c:pt>
                <c:pt idx="67">
                  <c:v>7</c:v>
                </c:pt>
                <c:pt idx="68">
                  <c:v>1</c:v>
                </c:pt>
                <c:pt idx="69">
                  <c:v>161</c:v>
                </c:pt>
                <c:pt idx="70">
                  <c:v>36</c:v>
                </c:pt>
                <c:pt idx="71">
                  <c:v>59</c:v>
                </c:pt>
                <c:pt idx="72">
                  <c:v>19</c:v>
                </c:pt>
                <c:pt idx="73">
                  <c:v>5</c:v>
                </c:pt>
                <c:pt idx="74">
                  <c:v>0</c:v>
                </c:pt>
                <c:pt idx="75">
                  <c:v>55</c:v>
                </c:pt>
                <c:pt idx="76">
                  <c:v>35</c:v>
                </c:pt>
                <c:pt idx="77">
                  <c:v>56</c:v>
                </c:pt>
                <c:pt idx="78">
                  <c:v>6</c:v>
                </c:pt>
                <c:pt idx="79">
                  <c:v>6</c:v>
                </c:pt>
                <c:pt idx="80">
                  <c:v>4</c:v>
                </c:pt>
                <c:pt idx="81">
                  <c:v>20</c:v>
                </c:pt>
                <c:pt idx="82">
                  <c:v>0</c:v>
                </c:pt>
                <c:pt idx="83">
                  <c:v>133</c:v>
                </c:pt>
                <c:pt idx="84">
                  <c:v>25</c:v>
                </c:pt>
                <c:pt idx="85">
                  <c:v>64</c:v>
                </c:pt>
                <c:pt idx="86">
                  <c:v>13</c:v>
                </c:pt>
                <c:pt idx="87">
                  <c:v>4</c:v>
                </c:pt>
                <c:pt idx="88">
                  <c:v>13</c:v>
                </c:pt>
                <c:pt idx="89">
                  <c:v>107</c:v>
                </c:pt>
                <c:pt idx="90">
                  <c:v>32</c:v>
                </c:pt>
                <c:pt idx="91">
                  <c:v>6</c:v>
                </c:pt>
                <c:pt idx="92">
                  <c:v>4</c:v>
                </c:pt>
                <c:pt idx="93">
                  <c:v>0</c:v>
                </c:pt>
              </c:numCache>
            </c:numRef>
          </c:val>
          <c:extLst>
            <c:ext xmlns:c16="http://schemas.microsoft.com/office/drawing/2014/chart" uri="{C3380CC4-5D6E-409C-BE32-E72D297353CC}">
              <c16:uniqueId val="{00000000-1751-4D65-9760-DEFCA2BC51C6}"/>
            </c:ext>
          </c:extLst>
        </c:ser>
        <c:dLbls>
          <c:showLegendKey val="0"/>
          <c:showVal val="0"/>
          <c:showCatName val="0"/>
          <c:showSerName val="0"/>
          <c:showPercent val="0"/>
          <c:showBubbleSize val="0"/>
        </c:dLbls>
        <c:gapWidth val="219"/>
        <c:overlap val="-27"/>
        <c:axId val="942234255"/>
        <c:axId val="942234735"/>
      </c:barChart>
      <c:catAx>
        <c:axId val="9422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34735"/>
        <c:crosses val="autoZero"/>
        <c:auto val="1"/>
        <c:lblAlgn val="ctr"/>
        <c:lblOffset val="100"/>
        <c:noMultiLvlLbl val="0"/>
      </c:catAx>
      <c:valAx>
        <c:axId val="94223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3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TABLE'!$AG$3</c:f>
              <c:strCache>
                <c:ptCount val="1"/>
                <c:pt idx="0">
                  <c:v>Total</c:v>
                </c:pt>
              </c:strCache>
            </c:strRef>
          </c:tx>
          <c:spPr>
            <a:solidFill>
              <a:schemeClr val="accent1"/>
            </a:solidFill>
            <a:ln>
              <a:noFill/>
            </a:ln>
            <a:effectLst/>
          </c:spPr>
          <c:invertIfNegative val="0"/>
          <c:cat>
            <c:multiLvlStrRef>
              <c:f>'PIVOT TABLE'!$AE$4:$AF$22</c:f>
              <c:multiLvlStrCache>
                <c:ptCount val="15"/>
                <c:lvl>
                  <c:pt idx="0">
                    <c:v>18-24</c:v>
                  </c:pt>
                  <c:pt idx="1">
                    <c:v>25-34</c:v>
                  </c:pt>
                  <c:pt idx="2">
                    <c:v>35-44</c:v>
                  </c:pt>
                  <c:pt idx="3">
                    <c:v>45-54</c:v>
                  </c:pt>
                  <c:pt idx="4">
                    <c:v>55-64</c:v>
                  </c:pt>
                  <c:pt idx="5">
                    <c:v>18-24</c:v>
                  </c:pt>
                  <c:pt idx="6">
                    <c:v>25-34</c:v>
                  </c:pt>
                  <c:pt idx="7">
                    <c:v>35-44</c:v>
                  </c:pt>
                  <c:pt idx="8">
                    <c:v>45-54</c:v>
                  </c:pt>
                  <c:pt idx="9">
                    <c:v>55-64</c:v>
                  </c:pt>
                  <c:pt idx="10">
                    <c:v>18-24</c:v>
                  </c:pt>
                  <c:pt idx="11">
                    <c:v>25-34</c:v>
                  </c:pt>
                  <c:pt idx="12">
                    <c:v>35-44</c:v>
                  </c:pt>
                  <c:pt idx="13">
                    <c:v>45-54</c:v>
                  </c:pt>
                  <c:pt idx="14">
                    <c:v>55-64</c:v>
                  </c:pt>
                </c:lvl>
                <c:lvl>
                  <c:pt idx="0">
                    <c:v>Female</c:v>
                  </c:pt>
                  <c:pt idx="5">
                    <c:v>Male</c:v>
                  </c:pt>
                  <c:pt idx="10">
                    <c:v>Unknown</c:v>
                  </c:pt>
                </c:lvl>
              </c:multiLvlStrCache>
            </c:multiLvlStrRef>
          </c:cat>
          <c:val>
            <c:numRef>
              <c:f>'PIVOT TABLE'!$AG$4:$AG$22</c:f>
              <c:numCache>
                <c:formatCode>General</c:formatCode>
                <c:ptCount val="15"/>
                <c:pt idx="0">
                  <c:v>97159.58</c:v>
                </c:pt>
                <c:pt idx="1">
                  <c:v>66512.89</c:v>
                </c:pt>
                <c:pt idx="2">
                  <c:v>65292.11</c:v>
                </c:pt>
                <c:pt idx="3">
                  <c:v>63403.19</c:v>
                </c:pt>
                <c:pt idx="4">
                  <c:v>77879.100000000006</c:v>
                </c:pt>
                <c:pt idx="5">
                  <c:v>74413.05</c:v>
                </c:pt>
                <c:pt idx="6">
                  <c:v>60667.54</c:v>
                </c:pt>
                <c:pt idx="7">
                  <c:v>61847.08</c:v>
                </c:pt>
                <c:pt idx="8">
                  <c:v>56822.13</c:v>
                </c:pt>
                <c:pt idx="9">
                  <c:v>57949.39</c:v>
                </c:pt>
                <c:pt idx="10">
                  <c:v>57609.48</c:v>
                </c:pt>
                <c:pt idx="11">
                  <c:v>63991.91</c:v>
                </c:pt>
                <c:pt idx="12">
                  <c:v>61938.92</c:v>
                </c:pt>
                <c:pt idx="13">
                  <c:v>63882.43</c:v>
                </c:pt>
                <c:pt idx="14">
                  <c:v>67465.03</c:v>
                </c:pt>
              </c:numCache>
            </c:numRef>
          </c:val>
          <c:extLst>
            <c:ext xmlns:c16="http://schemas.microsoft.com/office/drawing/2014/chart" uri="{C3380CC4-5D6E-409C-BE32-E72D297353CC}">
              <c16:uniqueId val="{00000000-D658-4715-936B-247D8C663069}"/>
            </c:ext>
          </c:extLst>
        </c:ser>
        <c:dLbls>
          <c:showLegendKey val="0"/>
          <c:showVal val="0"/>
          <c:showCatName val="0"/>
          <c:showSerName val="0"/>
          <c:showPercent val="0"/>
          <c:showBubbleSize val="0"/>
        </c:dLbls>
        <c:gapWidth val="219"/>
        <c:overlap val="-27"/>
        <c:axId val="942237135"/>
        <c:axId val="942232815"/>
      </c:barChart>
      <c:catAx>
        <c:axId val="94223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32815"/>
        <c:crosses val="autoZero"/>
        <c:auto val="1"/>
        <c:lblAlgn val="ctr"/>
        <c:lblOffset val="100"/>
        <c:noMultiLvlLbl val="0"/>
      </c:catAx>
      <c:valAx>
        <c:axId val="942232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3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TABLE'!$AN$3</c:f>
              <c:strCache>
                <c:ptCount val="1"/>
                <c:pt idx="0">
                  <c:v>Total</c:v>
                </c:pt>
              </c:strCache>
            </c:strRef>
          </c:tx>
          <c:spPr>
            <a:solidFill>
              <a:schemeClr val="accent1"/>
            </a:solidFill>
            <a:ln>
              <a:noFill/>
            </a:ln>
            <a:effectLst/>
          </c:spPr>
          <c:invertIfNegative val="0"/>
          <c:cat>
            <c:multiLvlStrRef>
              <c:f>'PIVOT TABLE'!$AL$4:$AM$193</c:f>
              <c:multiLvlStrCache>
                <c:ptCount val="179"/>
                <c:lvl>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pt idx="18">
                    <c:v>Accountant</c:v>
                  </c:pt>
                  <c:pt idx="19">
                    <c:v>Business Analyst</c:v>
                  </c:pt>
                  <c:pt idx="20">
                    <c:v>Data Analyst</c:v>
                  </c:pt>
                  <c:pt idx="21">
                    <c:v>Data Scientist</c:v>
                  </c:pt>
                  <c:pt idx="22">
                    <c:v>Developer</c:v>
                  </c:pt>
                  <c:pt idx="23">
                    <c:v>Devops Engineer</c:v>
                  </c:pt>
                  <c:pt idx="24">
                    <c:v>Doctor</c:v>
                  </c:pt>
                  <c:pt idx="25">
                    <c:v>Hr Manager</c:v>
                  </c:pt>
                  <c:pt idx="26">
                    <c:v>Nurse</c:v>
                  </c:pt>
                  <c:pt idx="27">
                    <c:v>Product Manager</c:v>
                  </c:pt>
                  <c:pt idx="28">
                    <c:v>Professor</c:v>
                  </c:pt>
                  <c:pt idx="29">
                    <c:v>Project Manager</c:v>
                  </c:pt>
                  <c:pt idx="30">
                    <c:v>Qa Engineer</c:v>
                  </c:pt>
                  <c:pt idx="31">
                    <c:v>Sales Executive</c:v>
                  </c:pt>
                  <c:pt idx="32">
                    <c:v>Software Engineer</c:v>
                  </c:pt>
                  <c:pt idx="33">
                    <c:v>Teacher</c:v>
                  </c:pt>
                  <c:pt idx="34">
                    <c:v>Unknown</c:v>
                  </c:pt>
                  <c:pt idx="35">
                    <c:v>Accountant</c:v>
                  </c:pt>
                  <c:pt idx="36">
                    <c:v>Business Analyst</c:v>
                  </c:pt>
                  <c:pt idx="37">
                    <c:v>Data Analyst</c:v>
                  </c:pt>
                  <c:pt idx="38">
                    <c:v>Data Scientist</c:v>
                  </c:pt>
                  <c:pt idx="39">
                    <c:v>Developer</c:v>
                  </c:pt>
                  <c:pt idx="40">
                    <c:v>Devops Engineer</c:v>
                  </c:pt>
                  <c:pt idx="41">
                    <c:v>Doctor</c:v>
                  </c:pt>
                  <c:pt idx="42">
                    <c:v>Hr Manager</c:v>
                  </c:pt>
                  <c:pt idx="43">
                    <c:v>Nurse</c:v>
                  </c:pt>
                  <c:pt idx="44">
                    <c:v>Product Manager</c:v>
                  </c:pt>
                  <c:pt idx="45">
                    <c:v>Professor</c:v>
                  </c:pt>
                  <c:pt idx="46">
                    <c:v>Project Manager</c:v>
                  </c:pt>
                  <c:pt idx="47">
                    <c:v>Qa Engineer</c:v>
                  </c:pt>
                  <c:pt idx="48">
                    <c:v>Sales Executive</c:v>
                  </c:pt>
                  <c:pt idx="49">
                    <c:v>Software Engineer</c:v>
                  </c:pt>
                  <c:pt idx="50">
                    <c:v>System Administrator</c:v>
                  </c:pt>
                  <c:pt idx="51">
                    <c:v>Teacher</c:v>
                  </c:pt>
                  <c:pt idx="52">
                    <c:v>Unknown</c:v>
                  </c:pt>
                  <c:pt idx="53">
                    <c:v>Accountant</c:v>
                  </c:pt>
                  <c:pt idx="54">
                    <c:v>Business Analyst</c:v>
                  </c:pt>
                  <c:pt idx="55">
                    <c:v>Data Analyst</c:v>
                  </c:pt>
                  <c:pt idx="56">
                    <c:v>Data Scientist</c:v>
                  </c:pt>
                  <c:pt idx="57">
                    <c:v>Developer</c:v>
                  </c:pt>
                  <c:pt idx="58">
                    <c:v>Devops Engineer</c:v>
                  </c:pt>
                  <c:pt idx="59">
                    <c:v>Doctor</c:v>
                  </c:pt>
                  <c:pt idx="60">
                    <c:v>Hr Manager</c:v>
                  </c:pt>
                  <c:pt idx="61">
                    <c:v>Nurse</c:v>
                  </c:pt>
                  <c:pt idx="62">
                    <c:v>Product Manager</c:v>
                  </c:pt>
                  <c:pt idx="63">
                    <c:v>Professor</c:v>
                  </c:pt>
                  <c:pt idx="64">
                    <c:v>Project Manager</c:v>
                  </c:pt>
                  <c:pt idx="65">
                    <c:v>Qa Engineer</c:v>
                  </c:pt>
                  <c:pt idx="66">
                    <c:v>Sales Executive</c:v>
                  </c:pt>
                  <c:pt idx="67">
                    <c:v>Software Engineer</c:v>
                  </c:pt>
                  <c:pt idx="68">
                    <c:v>System Administrator</c:v>
                  </c:pt>
                  <c:pt idx="69">
                    <c:v>Teacher</c:v>
                  </c:pt>
                  <c:pt idx="70">
                    <c:v>Unknown</c:v>
                  </c:pt>
                  <c:pt idx="71">
                    <c:v>Accountant</c:v>
                  </c:pt>
                  <c:pt idx="72">
                    <c:v>Business Analyst</c:v>
                  </c:pt>
                  <c:pt idx="73">
                    <c:v>Data Analyst</c:v>
                  </c:pt>
                  <c:pt idx="74">
                    <c:v>Data Scientist</c:v>
                  </c:pt>
                  <c:pt idx="75">
                    <c:v>Developer</c:v>
                  </c:pt>
                  <c:pt idx="76">
                    <c:v>Devops Engineer</c:v>
                  </c:pt>
                  <c:pt idx="77">
                    <c:v>Doctor</c:v>
                  </c:pt>
                  <c:pt idx="78">
                    <c:v>Hr Manager</c:v>
                  </c:pt>
                  <c:pt idx="79">
                    <c:v>Nurse</c:v>
                  </c:pt>
                  <c:pt idx="80">
                    <c:v>Product Manager</c:v>
                  </c:pt>
                  <c:pt idx="81">
                    <c:v>Professor</c:v>
                  </c:pt>
                  <c:pt idx="82">
                    <c:v>Project Manager</c:v>
                  </c:pt>
                  <c:pt idx="83">
                    <c:v>Qa Engineer</c:v>
                  </c:pt>
                  <c:pt idx="84">
                    <c:v>Sales Executive</c:v>
                  </c:pt>
                  <c:pt idx="85">
                    <c:v>Software Engineer</c:v>
                  </c:pt>
                  <c:pt idx="86">
                    <c:v>System Administrator</c:v>
                  </c:pt>
                  <c:pt idx="87">
                    <c:v>Teacher</c:v>
                  </c:pt>
                  <c:pt idx="88">
                    <c:v>Unknown</c:v>
                  </c:pt>
                  <c:pt idx="89">
                    <c:v>Accountant</c:v>
                  </c:pt>
                  <c:pt idx="90">
                    <c:v>Business Analyst</c:v>
                  </c:pt>
                  <c:pt idx="91">
                    <c:v>Data Analyst</c:v>
                  </c:pt>
                  <c:pt idx="92">
                    <c:v>Data Scientist</c:v>
                  </c:pt>
                  <c:pt idx="93">
                    <c:v>Developer</c:v>
                  </c:pt>
                  <c:pt idx="94">
                    <c:v>Devops Engineer</c:v>
                  </c:pt>
                  <c:pt idx="95">
                    <c:v>Doctor</c:v>
                  </c:pt>
                  <c:pt idx="96">
                    <c:v>Hr Manager</c:v>
                  </c:pt>
                  <c:pt idx="97">
                    <c:v>Nurse</c:v>
                  </c:pt>
                  <c:pt idx="98">
                    <c:v>Product Manager</c:v>
                  </c:pt>
                  <c:pt idx="99">
                    <c:v>Professor</c:v>
                  </c:pt>
                  <c:pt idx="100">
                    <c:v>Project Manager</c:v>
                  </c:pt>
                  <c:pt idx="101">
                    <c:v>Qa Engineer</c:v>
                  </c:pt>
                  <c:pt idx="102">
                    <c:v>Sales Executive</c:v>
                  </c:pt>
                  <c:pt idx="103">
                    <c:v>Software Engineer</c:v>
                  </c:pt>
                  <c:pt idx="104">
                    <c:v>System Administrator</c:v>
                  </c:pt>
                  <c:pt idx="105">
                    <c:v>Teacher</c:v>
                  </c:pt>
                  <c:pt idx="106">
                    <c:v>Unknown</c:v>
                  </c:pt>
                  <c:pt idx="107">
                    <c:v>Accountant</c:v>
                  </c:pt>
                  <c:pt idx="108">
                    <c:v>Business Analyst</c:v>
                  </c:pt>
                  <c:pt idx="109">
                    <c:v>Data Analyst</c:v>
                  </c:pt>
                  <c:pt idx="110">
                    <c:v>Data Scientist</c:v>
                  </c:pt>
                  <c:pt idx="111">
                    <c:v>Developer</c:v>
                  </c:pt>
                  <c:pt idx="112">
                    <c:v>Devops Engineer</c:v>
                  </c:pt>
                  <c:pt idx="113">
                    <c:v>Doctor</c:v>
                  </c:pt>
                  <c:pt idx="114">
                    <c:v>Hr Manager</c:v>
                  </c:pt>
                  <c:pt idx="115">
                    <c:v>Nurse</c:v>
                  </c:pt>
                  <c:pt idx="116">
                    <c:v>Product Manager</c:v>
                  </c:pt>
                  <c:pt idx="117">
                    <c:v>Professor</c:v>
                  </c:pt>
                  <c:pt idx="118">
                    <c:v>Project Manager</c:v>
                  </c:pt>
                  <c:pt idx="119">
                    <c:v>Qa Engineer</c:v>
                  </c:pt>
                  <c:pt idx="120">
                    <c:v>Sales Executive</c:v>
                  </c:pt>
                  <c:pt idx="121">
                    <c:v>Software Engineer</c:v>
                  </c:pt>
                  <c:pt idx="122">
                    <c:v>System Administrator</c:v>
                  </c:pt>
                  <c:pt idx="123">
                    <c:v>Teacher</c:v>
                  </c:pt>
                  <c:pt idx="124">
                    <c:v>Unknown</c:v>
                  </c:pt>
                  <c:pt idx="125">
                    <c:v>Accountant</c:v>
                  </c:pt>
                  <c:pt idx="126">
                    <c:v>Business Analyst</c:v>
                  </c:pt>
                  <c:pt idx="127">
                    <c:v>Data Analyst</c:v>
                  </c:pt>
                  <c:pt idx="128">
                    <c:v>Data Scientist</c:v>
                  </c:pt>
                  <c:pt idx="129">
                    <c:v>Developer</c:v>
                  </c:pt>
                  <c:pt idx="130">
                    <c:v>Devops Engineer</c:v>
                  </c:pt>
                  <c:pt idx="131">
                    <c:v>Doctor</c:v>
                  </c:pt>
                  <c:pt idx="132">
                    <c:v>Hr Manager</c:v>
                  </c:pt>
                  <c:pt idx="133">
                    <c:v>Nurse</c:v>
                  </c:pt>
                  <c:pt idx="134">
                    <c:v>Product Manager</c:v>
                  </c:pt>
                  <c:pt idx="135">
                    <c:v>Professor</c:v>
                  </c:pt>
                  <c:pt idx="136">
                    <c:v>Project Manager</c:v>
                  </c:pt>
                  <c:pt idx="137">
                    <c:v>Qa Engineer</c:v>
                  </c:pt>
                  <c:pt idx="138">
                    <c:v>Sales Executive</c:v>
                  </c:pt>
                  <c:pt idx="139">
                    <c:v>Software Engineer</c:v>
                  </c:pt>
                  <c:pt idx="140">
                    <c:v>System Administrator</c:v>
                  </c:pt>
                  <c:pt idx="141">
                    <c:v>Teacher</c:v>
                  </c:pt>
                  <c:pt idx="142">
                    <c:v>Unknown</c:v>
                  </c:pt>
                  <c:pt idx="143">
                    <c:v>Accountant</c:v>
                  </c:pt>
                  <c:pt idx="144">
                    <c:v>Business Analyst</c:v>
                  </c:pt>
                  <c:pt idx="145">
                    <c:v>Data Analyst</c:v>
                  </c:pt>
                  <c:pt idx="146">
                    <c:v>Data Scientist</c:v>
                  </c:pt>
                  <c:pt idx="147">
                    <c:v>Developer</c:v>
                  </c:pt>
                  <c:pt idx="148">
                    <c:v>Devops Engineer</c:v>
                  </c:pt>
                  <c:pt idx="149">
                    <c:v>Doctor</c:v>
                  </c:pt>
                  <c:pt idx="150">
                    <c:v>Hr Manager</c:v>
                  </c:pt>
                  <c:pt idx="151">
                    <c:v>Nurse</c:v>
                  </c:pt>
                  <c:pt idx="152">
                    <c:v>Product Manager</c:v>
                  </c:pt>
                  <c:pt idx="153">
                    <c:v>Professor</c:v>
                  </c:pt>
                  <c:pt idx="154">
                    <c:v>Project Manager</c:v>
                  </c:pt>
                  <c:pt idx="155">
                    <c:v>Qa Engineer</c:v>
                  </c:pt>
                  <c:pt idx="156">
                    <c:v>Sales Executive</c:v>
                  </c:pt>
                  <c:pt idx="157">
                    <c:v>Software Engineer</c:v>
                  </c:pt>
                  <c:pt idx="158">
                    <c:v>System Administrator</c:v>
                  </c:pt>
                  <c:pt idx="159">
                    <c:v>Teacher</c:v>
                  </c:pt>
                  <c:pt idx="160">
                    <c:v>Unknown</c:v>
                  </c:pt>
                  <c:pt idx="161">
                    <c:v>Accountant</c:v>
                  </c:pt>
                  <c:pt idx="162">
                    <c:v>Business Analyst</c:v>
                  </c:pt>
                  <c:pt idx="163">
                    <c:v>Data Analyst</c:v>
                  </c:pt>
                  <c:pt idx="164">
                    <c:v>Data Scientist</c:v>
                  </c:pt>
                  <c:pt idx="165">
                    <c:v>Developer</c:v>
                  </c:pt>
                  <c:pt idx="166">
                    <c:v>Devops Engineer</c:v>
                  </c:pt>
                  <c:pt idx="167">
                    <c:v>Doctor</c:v>
                  </c:pt>
                  <c:pt idx="168">
                    <c:v>Hr Manager</c:v>
                  </c:pt>
                  <c:pt idx="169">
                    <c:v>Nurse</c:v>
                  </c:pt>
                  <c:pt idx="170">
                    <c:v>Product Manager</c:v>
                  </c:pt>
                  <c:pt idx="171">
                    <c:v>Professor</c:v>
                  </c:pt>
                  <c:pt idx="172">
                    <c:v>Project Manager</c:v>
                  </c:pt>
                  <c:pt idx="173">
                    <c:v>Qa Engineer</c:v>
                  </c:pt>
                  <c:pt idx="174">
                    <c:v>Sales Executive</c:v>
                  </c:pt>
                  <c:pt idx="175">
                    <c:v>Software Engineer</c:v>
                  </c:pt>
                  <c:pt idx="176">
                    <c:v>System Administrator</c:v>
                  </c:pt>
                  <c:pt idx="177">
                    <c:v>Teacher</c:v>
                  </c:pt>
                  <c:pt idx="178">
                    <c:v>Unknown</c:v>
                  </c:pt>
                </c:lvl>
                <c:lvl>
                  <c:pt idx="0">
                    <c:v>Australia</c:v>
                  </c:pt>
                  <c:pt idx="18">
                    <c:v>Canada</c:v>
                  </c:pt>
                  <c:pt idx="35">
                    <c:v>France</c:v>
                  </c:pt>
                  <c:pt idx="53">
                    <c:v>Germany</c:v>
                  </c:pt>
                  <c:pt idx="71">
                    <c:v>India</c:v>
                  </c:pt>
                  <c:pt idx="89">
                    <c:v>Netherlands</c:v>
                  </c:pt>
                  <c:pt idx="107">
                    <c:v>Singapore</c:v>
                  </c:pt>
                  <c:pt idx="125">
                    <c:v>Uae</c:v>
                  </c:pt>
                  <c:pt idx="143">
                    <c:v>United Kingdom</c:v>
                  </c:pt>
                  <c:pt idx="161">
                    <c:v>United States</c:v>
                  </c:pt>
                </c:lvl>
              </c:multiLvlStrCache>
            </c:multiLvlStrRef>
          </c:cat>
          <c:val>
            <c:numRef>
              <c:f>'PIVOT TABLE'!$AN$4:$AN$193</c:f>
              <c:numCache>
                <c:formatCode>General</c:formatCode>
                <c:ptCount val="179"/>
                <c:pt idx="0">
                  <c:v>162985</c:v>
                </c:pt>
                <c:pt idx="1">
                  <c:v>118335</c:v>
                </c:pt>
                <c:pt idx="2">
                  <c:v>1060080</c:v>
                </c:pt>
                <c:pt idx="3">
                  <c:v>1228944</c:v>
                </c:pt>
                <c:pt idx="4">
                  <c:v>949689</c:v>
                </c:pt>
                <c:pt idx="5">
                  <c:v>108810</c:v>
                </c:pt>
                <c:pt idx="6">
                  <c:v>905623</c:v>
                </c:pt>
                <c:pt idx="7">
                  <c:v>1345015</c:v>
                </c:pt>
                <c:pt idx="8">
                  <c:v>115531</c:v>
                </c:pt>
                <c:pt idx="9">
                  <c:v>1433016</c:v>
                </c:pt>
                <c:pt idx="10">
                  <c:v>119946</c:v>
                </c:pt>
                <c:pt idx="11">
                  <c:v>1108097</c:v>
                </c:pt>
                <c:pt idx="12">
                  <c:v>1158115</c:v>
                </c:pt>
                <c:pt idx="13">
                  <c:v>1193049</c:v>
                </c:pt>
                <c:pt idx="14">
                  <c:v>1682198</c:v>
                </c:pt>
                <c:pt idx="15">
                  <c:v>616677</c:v>
                </c:pt>
                <c:pt idx="16">
                  <c:v>874531</c:v>
                </c:pt>
                <c:pt idx="17">
                  <c:v>0</c:v>
                </c:pt>
                <c:pt idx="18">
                  <c:v>63604</c:v>
                </c:pt>
                <c:pt idx="19">
                  <c:v>1051851</c:v>
                </c:pt>
                <c:pt idx="20">
                  <c:v>120554</c:v>
                </c:pt>
                <c:pt idx="21">
                  <c:v>889821</c:v>
                </c:pt>
                <c:pt idx="22">
                  <c:v>1862812</c:v>
                </c:pt>
                <c:pt idx="23">
                  <c:v>827595</c:v>
                </c:pt>
                <c:pt idx="24">
                  <c:v>137640</c:v>
                </c:pt>
                <c:pt idx="25">
                  <c:v>1118846</c:v>
                </c:pt>
                <c:pt idx="26">
                  <c:v>136845</c:v>
                </c:pt>
                <c:pt idx="27">
                  <c:v>89429</c:v>
                </c:pt>
                <c:pt idx="28">
                  <c:v>1284637</c:v>
                </c:pt>
                <c:pt idx="29">
                  <c:v>161907</c:v>
                </c:pt>
                <c:pt idx="30">
                  <c:v>1359515</c:v>
                </c:pt>
                <c:pt idx="31">
                  <c:v>129208</c:v>
                </c:pt>
                <c:pt idx="32">
                  <c:v>1770308</c:v>
                </c:pt>
                <c:pt idx="33">
                  <c:v>122833</c:v>
                </c:pt>
                <c:pt idx="34">
                  <c:v>14329</c:v>
                </c:pt>
                <c:pt idx="35">
                  <c:v>67912</c:v>
                </c:pt>
                <c:pt idx="36">
                  <c:v>134177</c:v>
                </c:pt>
                <c:pt idx="37">
                  <c:v>388787</c:v>
                </c:pt>
                <c:pt idx="38">
                  <c:v>1153310</c:v>
                </c:pt>
                <c:pt idx="39">
                  <c:v>662083</c:v>
                </c:pt>
                <c:pt idx="40">
                  <c:v>761881</c:v>
                </c:pt>
                <c:pt idx="41">
                  <c:v>1034404</c:v>
                </c:pt>
                <c:pt idx="42">
                  <c:v>921207</c:v>
                </c:pt>
                <c:pt idx="43">
                  <c:v>1129378</c:v>
                </c:pt>
                <c:pt idx="44">
                  <c:v>1511660</c:v>
                </c:pt>
                <c:pt idx="45">
                  <c:v>784946</c:v>
                </c:pt>
                <c:pt idx="46">
                  <c:v>510250</c:v>
                </c:pt>
                <c:pt idx="47">
                  <c:v>103399</c:v>
                </c:pt>
                <c:pt idx="48">
                  <c:v>202192</c:v>
                </c:pt>
                <c:pt idx="49">
                  <c:v>1222088</c:v>
                </c:pt>
                <c:pt idx="50">
                  <c:v>172429</c:v>
                </c:pt>
                <c:pt idx="51">
                  <c:v>1055397</c:v>
                </c:pt>
                <c:pt idx="52">
                  <c:v>15612</c:v>
                </c:pt>
                <c:pt idx="53">
                  <c:v>113419</c:v>
                </c:pt>
                <c:pt idx="54">
                  <c:v>292139</c:v>
                </c:pt>
                <c:pt idx="55">
                  <c:v>112635</c:v>
                </c:pt>
                <c:pt idx="56">
                  <c:v>136153</c:v>
                </c:pt>
                <c:pt idx="57">
                  <c:v>1083670</c:v>
                </c:pt>
                <c:pt idx="58">
                  <c:v>792393</c:v>
                </c:pt>
                <c:pt idx="59">
                  <c:v>152389</c:v>
                </c:pt>
                <c:pt idx="60">
                  <c:v>185603</c:v>
                </c:pt>
                <c:pt idx="61">
                  <c:v>1293101</c:v>
                </c:pt>
                <c:pt idx="62">
                  <c:v>141393</c:v>
                </c:pt>
                <c:pt idx="63">
                  <c:v>88512</c:v>
                </c:pt>
                <c:pt idx="64">
                  <c:v>1327065</c:v>
                </c:pt>
                <c:pt idx="65">
                  <c:v>151385</c:v>
                </c:pt>
                <c:pt idx="66">
                  <c:v>127323</c:v>
                </c:pt>
                <c:pt idx="67">
                  <c:v>1148449</c:v>
                </c:pt>
                <c:pt idx="68">
                  <c:v>1724710</c:v>
                </c:pt>
                <c:pt idx="69">
                  <c:v>79969</c:v>
                </c:pt>
                <c:pt idx="70">
                  <c:v>14340</c:v>
                </c:pt>
                <c:pt idx="71">
                  <c:v>1027906</c:v>
                </c:pt>
                <c:pt idx="72">
                  <c:v>110747</c:v>
                </c:pt>
                <c:pt idx="73">
                  <c:v>1053460</c:v>
                </c:pt>
                <c:pt idx="74">
                  <c:v>1093625</c:v>
                </c:pt>
                <c:pt idx="75">
                  <c:v>1184285</c:v>
                </c:pt>
                <c:pt idx="76">
                  <c:v>1059483</c:v>
                </c:pt>
                <c:pt idx="77">
                  <c:v>1605179</c:v>
                </c:pt>
                <c:pt idx="78">
                  <c:v>103570</c:v>
                </c:pt>
                <c:pt idx="79">
                  <c:v>140862</c:v>
                </c:pt>
                <c:pt idx="80">
                  <c:v>1406820</c:v>
                </c:pt>
                <c:pt idx="81">
                  <c:v>841088</c:v>
                </c:pt>
                <c:pt idx="82">
                  <c:v>111580</c:v>
                </c:pt>
                <c:pt idx="83">
                  <c:v>1731882</c:v>
                </c:pt>
                <c:pt idx="84">
                  <c:v>147632</c:v>
                </c:pt>
                <c:pt idx="85">
                  <c:v>1770290</c:v>
                </c:pt>
                <c:pt idx="86">
                  <c:v>1614940</c:v>
                </c:pt>
                <c:pt idx="87">
                  <c:v>622809</c:v>
                </c:pt>
                <c:pt idx="88">
                  <c:v>5948</c:v>
                </c:pt>
                <c:pt idx="89">
                  <c:v>128497</c:v>
                </c:pt>
                <c:pt idx="90">
                  <c:v>340434</c:v>
                </c:pt>
                <c:pt idx="91">
                  <c:v>1504980</c:v>
                </c:pt>
                <c:pt idx="92">
                  <c:v>747946</c:v>
                </c:pt>
                <c:pt idx="93">
                  <c:v>135847</c:v>
                </c:pt>
                <c:pt idx="94">
                  <c:v>886987</c:v>
                </c:pt>
                <c:pt idx="95">
                  <c:v>44999</c:v>
                </c:pt>
                <c:pt idx="96">
                  <c:v>118059</c:v>
                </c:pt>
                <c:pt idx="97">
                  <c:v>1228420</c:v>
                </c:pt>
                <c:pt idx="98">
                  <c:v>141847</c:v>
                </c:pt>
                <c:pt idx="99">
                  <c:v>1391977</c:v>
                </c:pt>
                <c:pt idx="100">
                  <c:v>144225</c:v>
                </c:pt>
                <c:pt idx="101">
                  <c:v>834635</c:v>
                </c:pt>
                <c:pt idx="102">
                  <c:v>1427390</c:v>
                </c:pt>
                <c:pt idx="103">
                  <c:v>508143</c:v>
                </c:pt>
                <c:pt idx="104">
                  <c:v>1281442</c:v>
                </c:pt>
                <c:pt idx="105">
                  <c:v>1009631</c:v>
                </c:pt>
                <c:pt idx="106">
                  <c:v>2286</c:v>
                </c:pt>
                <c:pt idx="107">
                  <c:v>491367</c:v>
                </c:pt>
                <c:pt idx="108">
                  <c:v>120480</c:v>
                </c:pt>
                <c:pt idx="109">
                  <c:v>114112</c:v>
                </c:pt>
                <c:pt idx="110">
                  <c:v>643847</c:v>
                </c:pt>
                <c:pt idx="111">
                  <c:v>850783</c:v>
                </c:pt>
                <c:pt idx="112">
                  <c:v>87827</c:v>
                </c:pt>
                <c:pt idx="113">
                  <c:v>1431545</c:v>
                </c:pt>
                <c:pt idx="114">
                  <c:v>680782</c:v>
                </c:pt>
                <c:pt idx="115">
                  <c:v>857663</c:v>
                </c:pt>
                <c:pt idx="116">
                  <c:v>154109</c:v>
                </c:pt>
                <c:pt idx="117">
                  <c:v>151403</c:v>
                </c:pt>
                <c:pt idx="118">
                  <c:v>1083811</c:v>
                </c:pt>
                <c:pt idx="119">
                  <c:v>631040</c:v>
                </c:pt>
                <c:pt idx="120">
                  <c:v>72144</c:v>
                </c:pt>
                <c:pt idx="121">
                  <c:v>89122</c:v>
                </c:pt>
                <c:pt idx="122">
                  <c:v>122459</c:v>
                </c:pt>
                <c:pt idx="123">
                  <c:v>874835</c:v>
                </c:pt>
                <c:pt idx="124">
                  <c:v>12992</c:v>
                </c:pt>
                <c:pt idx="125">
                  <c:v>112117</c:v>
                </c:pt>
                <c:pt idx="126">
                  <c:v>287645</c:v>
                </c:pt>
                <c:pt idx="127">
                  <c:v>887255</c:v>
                </c:pt>
                <c:pt idx="128">
                  <c:v>1161881</c:v>
                </c:pt>
                <c:pt idx="129">
                  <c:v>761314</c:v>
                </c:pt>
                <c:pt idx="130">
                  <c:v>408650</c:v>
                </c:pt>
                <c:pt idx="131">
                  <c:v>1049139</c:v>
                </c:pt>
                <c:pt idx="132">
                  <c:v>91961</c:v>
                </c:pt>
                <c:pt idx="133">
                  <c:v>679558</c:v>
                </c:pt>
                <c:pt idx="134">
                  <c:v>754105</c:v>
                </c:pt>
                <c:pt idx="135">
                  <c:v>662686</c:v>
                </c:pt>
                <c:pt idx="136">
                  <c:v>1292279</c:v>
                </c:pt>
                <c:pt idx="137">
                  <c:v>100727</c:v>
                </c:pt>
                <c:pt idx="138">
                  <c:v>1408560</c:v>
                </c:pt>
                <c:pt idx="139">
                  <c:v>1194561</c:v>
                </c:pt>
                <c:pt idx="140">
                  <c:v>102557</c:v>
                </c:pt>
                <c:pt idx="141">
                  <c:v>59113</c:v>
                </c:pt>
                <c:pt idx="142">
                  <c:v>165208</c:v>
                </c:pt>
                <c:pt idx="143">
                  <c:v>131148</c:v>
                </c:pt>
                <c:pt idx="144">
                  <c:v>1589461</c:v>
                </c:pt>
                <c:pt idx="145">
                  <c:v>104191</c:v>
                </c:pt>
                <c:pt idx="146">
                  <c:v>1183199</c:v>
                </c:pt>
                <c:pt idx="147">
                  <c:v>1312230</c:v>
                </c:pt>
                <c:pt idx="148">
                  <c:v>104177</c:v>
                </c:pt>
                <c:pt idx="149">
                  <c:v>105126</c:v>
                </c:pt>
                <c:pt idx="150">
                  <c:v>1604314</c:v>
                </c:pt>
                <c:pt idx="151">
                  <c:v>1242277</c:v>
                </c:pt>
                <c:pt idx="152">
                  <c:v>198105</c:v>
                </c:pt>
                <c:pt idx="153">
                  <c:v>109351</c:v>
                </c:pt>
                <c:pt idx="154">
                  <c:v>114445</c:v>
                </c:pt>
                <c:pt idx="155">
                  <c:v>151798</c:v>
                </c:pt>
                <c:pt idx="156">
                  <c:v>94346</c:v>
                </c:pt>
                <c:pt idx="157">
                  <c:v>165651</c:v>
                </c:pt>
                <c:pt idx="158">
                  <c:v>667758</c:v>
                </c:pt>
                <c:pt idx="159">
                  <c:v>832913</c:v>
                </c:pt>
                <c:pt idx="160">
                  <c:v>32069</c:v>
                </c:pt>
                <c:pt idx="161">
                  <c:v>132659</c:v>
                </c:pt>
                <c:pt idx="162">
                  <c:v>781125</c:v>
                </c:pt>
                <c:pt idx="163">
                  <c:v>997327</c:v>
                </c:pt>
                <c:pt idx="164">
                  <c:v>1044670</c:v>
                </c:pt>
                <c:pt idx="165">
                  <c:v>132595</c:v>
                </c:pt>
                <c:pt idx="166">
                  <c:v>1135139</c:v>
                </c:pt>
                <c:pt idx="167">
                  <c:v>1758591</c:v>
                </c:pt>
                <c:pt idx="168">
                  <c:v>1029393</c:v>
                </c:pt>
                <c:pt idx="169">
                  <c:v>155440</c:v>
                </c:pt>
                <c:pt idx="170">
                  <c:v>1848440</c:v>
                </c:pt>
                <c:pt idx="171">
                  <c:v>186278</c:v>
                </c:pt>
                <c:pt idx="172">
                  <c:v>7204471</c:v>
                </c:pt>
                <c:pt idx="173">
                  <c:v>1746397</c:v>
                </c:pt>
                <c:pt idx="174">
                  <c:v>162868</c:v>
                </c:pt>
                <c:pt idx="175">
                  <c:v>1204054</c:v>
                </c:pt>
                <c:pt idx="176">
                  <c:v>1036801</c:v>
                </c:pt>
                <c:pt idx="177">
                  <c:v>540941</c:v>
                </c:pt>
                <c:pt idx="178">
                  <c:v>23628</c:v>
                </c:pt>
              </c:numCache>
            </c:numRef>
          </c:val>
          <c:extLst>
            <c:ext xmlns:c16="http://schemas.microsoft.com/office/drawing/2014/chart" uri="{C3380CC4-5D6E-409C-BE32-E72D297353CC}">
              <c16:uniqueId val="{00000000-4922-45D3-8D8F-1F8DA8FD7416}"/>
            </c:ext>
          </c:extLst>
        </c:ser>
        <c:dLbls>
          <c:showLegendKey val="0"/>
          <c:showVal val="0"/>
          <c:showCatName val="0"/>
          <c:showSerName val="0"/>
          <c:showPercent val="0"/>
          <c:showBubbleSize val="0"/>
        </c:dLbls>
        <c:gapWidth val="219"/>
        <c:overlap val="-27"/>
        <c:axId val="917355535"/>
        <c:axId val="917356015"/>
      </c:barChart>
      <c:catAx>
        <c:axId val="9173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56015"/>
        <c:crosses val="autoZero"/>
        <c:auto val="1"/>
        <c:lblAlgn val="ctr"/>
        <c:lblOffset val="100"/>
        <c:noMultiLvlLbl val="0"/>
      </c:catAx>
      <c:valAx>
        <c:axId val="917356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5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TABLE'!$AU$3</c:f>
              <c:strCache>
                <c:ptCount val="1"/>
                <c:pt idx="0">
                  <c:v>Total</c:v>
                </c:pt>
              </c:strCache>
            </c:strRef>
          </c:tx>
          <c:spPr>
            <a:solidFill>
              <a:schemeClr val="accent1"/>
            </a:solidFill>
            <a:ln>
              <a:noFill/>
            </a:ln>
            <a:effectLst/>
          </c:spPr>
          <c:invertIfNegative val="0"/>
          <c:cat>
            <c:multiLvlStrRef>
              <c:f>'PIVOT TABLE'!$AS$4:$AT$353</c:f>
              <c:multiLvlStrCache>
                <c:ptCount val="308"/>
                <c:lvl>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pt idx="10">
                    <c:v>Banking</c:v>
                  </c:pt>
                  <c:pt idx="11">
                    <c:v>Consulting</c:v>
                  </c:pt>
                  <c:pt idx="12">
                    <c:v>Education</c:v>
                  </c:pt>
                  <c:pt idx="13">
                    <c:v>Finance</c:v>
                  </c:pt>
                  <c:pt idx="14">
                    <c:v>Government</c:v>
                  </c:pt>
                  <c:pt idx="15">
                    <c:v>Health Care</c:v>
                  </c:pt>
                  <c:pt idx="16">
                    <c:v>Information Technology</c:v>
                  </c:pt>
                  <c:pt idx="17">
                    <c:v>Retail</c:v>
                  </c:pt>
                  <c:pt idx="18">
                    <c:v>Telecom</c:v>
                  </c:pt>
                  <c:pt idx="19">
                    <c:v>Banking</c:v>
                  </c:pt>
                  <c:pt idx="20">
                    <c:v>Education</c:v>
                  </c:pt>
                  <c:pt idx="21">
                    <c:v>Finance</c:v>
                  </c:pt>
                  <c:pt idx="22">
                    <c:v>Information Technology</c:v>
                  </c:pt>
                  <c:pt idx="23">
                    <c:v>Banking</c:v>
                  </c:pt>
                  <c:pt idx="24">
                    <c:v>Consulting</c:v>
                  </c:pt>
                  <c:pt idx="25">
                    <c:v>Education</c:v>
                  </c:pt>
                  <c:pt idx="26">
                    <c:v>Finance</c:v>
                  </c:pt>
                  <c:pt idx="27">
                    <c:v>Government</c:v>
                  </c:pt>
                  <c:pt idx="28">
                    <c:v>Health Care</c:v>
                  </c:pt>
                  <c:pt idx="29">
                    <c:v>Information Technology</c:v>
                  </c:pt>
                  <c:pt idx="30">
                    <c:v>Manufacturing</c:v>
                  </c:pt>
                  <c:pt idx="31">
                    <c:v>Education</c:v>
                  </c:pt>
                  <c:pt idx="32">
                    <c:v>Finance</c:v>
                  </c:pt>
                  <c:pt idx="33">
                    <c:v>Health Care</c:v>
                  </c:pt>
                  <c:pt idx="34">
                    <c:v>Information Technology</c:v>
                  </c:pt>
                  <c:pt idx="35">
                    <c:v>Manufacturing</c:v>
                  </c:pt>
                  <c:pt idx="36">
                    <c:v>Retail</c:v>
                  </c:pt>
                  <c:pt idx="37">
                    <c:v>Telecom</c:v>
                  </c:pt>
                  <c:pt idx="38">
                    <c:v>Banking</c:v>
                  </c:pt>
                  <c:pt idx="39">
                    <c:v>Consulting</c:v>
                  </c:pt>
                  <c:pt idx="40">
                    <c:v>Education</c:v>
                  </c:pt>
                  <c:pt idx="41">
                    <c:v>Finance</c:v>
                  </c:pt>
                  <c:pt idx="42">
                    <c:v>Government</c:v>
                  </c:pt>
                  <c:pt idx="43">
                    <c:v>Health Care</c:v>
                  </c:pt>
                  <c:pt idx="44">
                    <c:v>Information Technology</c:v>
                  </c:pt>
                  <c:pt idx="45">
                    <c:v>Manufacturing</c:v>
                  </c:pt>
                  <c:pt idx="46">
                    <c:v>Retail</c:v>
                  </c:pt>
                  <c:pt idx="47">
                    <c:v>Telecom</c:v>
                  </c:pt>
                  <c:pt idx="48">
                    <c:v>Banking</c:v>
                  </c:pt>
                  <c:pt idx="49">
                    <c:v>Consulting</c:v>
                  </c:pt>
                  <c:pt idx="50">
                    <c:v>Education</c:v>
                  </c:pt>
                  <c:pt idx="51">
                    <c:v>Finance</c:v>
                  </c:pt>
                  <c:pt idx="52">
                    <c:v>Health Care</c:v>
                  </c:pt>
                  <c:pt idx="53">
                    <c:v>Information Technology</c:v>
                  </c:pt>
                  <c:pt idx="54">
                    <c:v>Retail</c:v>
                  </c:pt>
                  <c:pt idx="55">
                    <c:v>Telecom</c:v>
                  </c:pt>
                  <c:pt idx="56">
                    <c:v>Banking</c:v>
                  </c:pt>
                  <c:pt idx="57">
                    <c:v>Consulting</c:v>
                  </c:pt>
                  <c:pt idx="58">
                    <c:v>Education</c:v>
                  </c:pt>
                  <c:pt idx="59">
                    <c:v>Finance</c:v>
                  </c:pt>
                  <c:pt idx="60">
                    <c:v>Government</c:v>
                  </c:pt>
                  <c:pt idx="61">
                    <c:v>Health Care</c:v>
                  </c:pt>
                  <c:pt idx="62">
                    <c:v>Information Technology</c:v>
                  </c:pt>
                  <c:pt idx="63">
                    <c:v>Manufacturing</c:v>
                  </c:pt>
                  <c:pt idx="64">
                    <c:v>Retail</c:v>
                  </c:pt>
                  <c:pt idx="65">
                    <c:v>Telecom</c:v>
                  </c:pt>
                  <c:pt idx="66">
                    <c:v>Banking</c:v>
                  </c:pt>
                  <c:pt idx="67">
                    <c:v>Education</c:v>
                  </c:pt>
                  <c:pt idx="68">
                    <c:v>Finance</c:v>
                  </c:pt>
                  <c:pt idx="69">
                    <c:v>Health Care</c:v>
                  </c:pt>
                  <c:pt idx="70">
                    <c:v>Information Technology</c:v>
                  </c:pt>
                  <c:pt idx="71">
                    <c:v>Retail</c:v>
                  </c:pt>
                  <c:pt idx="72">
                    <c:v>Banking</c:v>
                  </c:pt>
                  <c:pt idx="73">
                    <c:v>Consulting</c:v>
                  </c:pt>
                  <c:pt idx="74">
                    <c:v>Education</c:v>
                  </c:pt>
                  <c:pt idx="75">
                    <c:v>Finance</c:v>
                  </c:pt>
                  <c:pt idx="76">
                    <c:v>Government</c:v>
                  </c:pt>
                  <c:pt idx="77">
                    <c:v>Health Care</c:v>
                  </c:pt>
                  <c:pt idx="78">
                    <c:v>Information Technology</c:v>
                  </c:pt>
                  <c:pt idx="79">
                    <c:v>Manufacturing</c:v>
                  </c:pt>
                  <c:pt idx="80">
                    <c:v>Retail</c:v>
                  </c:pt>
                  <c:pt idx="81">
                    <c:v>Telecom</c:v>
                  </c:pt>
                  <c:pt idx="82">
                    <c:v>Banking</c:v>
                  </c:pt>
                  <c:pt idx="83">
                    <c:v>Information Technology</c:v>
                  </c:pt>
                  <c:pt idx="84">
                    <c:v>Consulting</c:v>
                  </c:pt>
                  <c:pt idx="85">
                    <c:v>Education</c:v>
                  </c:pt>
                  <c:pt idx="86">
                    <c:v>Health Care</c:v>
                  </c:pt>
                  <c:pt idx="87">
                    <c:v>Information Technology</c:v>
                  </c:pt>
                  <c:pt idx="88">
                    <c:v>Retail</c:v>
                  </c:pt>
                  <c:pt idx="89">
                    <c:v>Banking</c:v>
                  </c:pt>
                  <c:pt idx="90">
                    <c:v>Education</c:v>
                  </c:pt>
                  <c:pt idx="91">
                    <c:v>Government</c:v>
                  </c:pt>
                  <c:pt idx="92">
                    <c:v>Health Care</c:v>
                  </c:pt>
                  <c:pt idx="93">
                    <c:v>Information Technology</c:v>
                  </c:pt>
                  <c:pt idx="94">
                    <c:v>Telecom</c:v>
                  </c:pt>
                  <c:pt idx="95">
                    <c:v>Banking</c:v>
                  </c:pt>
                  <c:pt idx="96">
                    <c:v>Consulting</c:v>
                  </c:pt>
                  <c:pt idx="97">
                    <c:v>Education</c:v>
                  </c:pt>
                  <c:pt idx="98">
                    <c:v>Finance</c:v>
                  </c:pt>
                  <c:pt idx="99">
                    <c:v>Government</c:v>
                  </c:pt>
                  <c:pt idx="100">
                    <c:v>Health Care</c:v>
                  </c:pt>
                  <c:pt idx="101">
                    <c:v>Information Technology</c:v>
                  </c:pt>
                  <c:pt idx="102">
                    <c:v>Manufacturing</c:v>
                  </c:pt>
                  <c:pt idx="103">
                    <c:v>Retail</c:v>
                  </c:pt>
                  <c:pt idx="104">
                    <c:v>Telecom</c:v>
                  </c:pt>
                  <c:pt idx="105">
                    <c:v>Banking</c:v>
                  </c:pt>
                  <c:pt idx="106">
                    <c:v>Consulting</c:v>
                  </c:pt>
                  <c:pt idx="107">
                    <c:v>Education</c:v>
                  </c:pt>
                  <c:pt idx="108">
                    <c:v>Government</c:v>
                  </c:pt>
                  <c:pt idx="109">
                    <c:v>Health Care</c:v>
                  </c:pt>
                  <c:pt idx="110">
                    <c:v>Information Technology</c:v>
                  </c:pt>
                  <c:pt idx="111">
                    <c:v>Manufacturing</c:v>
                  </c:pt>
                  <c:pt idx="112">
                    <c:v>Retail</c:v>
                  </c:pt>
                  <c:pt idx="113">
                    <c:v>Telecom</c:v>
                  </c:pt>
                  <c:pt idx="114">
                    <c:v>Banking</c:v>
                  </c:pt>
                  <c:pt idx="115">
                    <c:v>Consulting</c:v>
                  </c:pt>
                  <c:pt idx="116">
                    <c:v>Education</c:v>
                  </c:pt>
                  <c:pt idx="117">
                    <c:v>Finance</c:v>
                  </c:pt>
                  <c:pt idx="118">
                    <c:v>Government</c:v>
                  </c:pt>
                  <c:pt idx="119">
                    <c:v>Health Care</c:v>
                  </c:pt>
                  <c:pt idx="120">
                    <c:v>Information Technology</c:v>
                  </c:pt>
                  <c:pt idx="121">
                    <c:v>Manufacturing</c:v>
                  </c:pt>
                  <c:pt idx="122">
                    <c:v>Retail</c:v>
                  </c:pt>
                  <c:pt idx="123">
                    <c:v>Telecom</c:v>
                  </c:pt>
                  <c:pt idx="124">
                    <c:v>Consulting</c:v>
                  </c:pt>
                  <c:pt idx="125">
                    <c:v>Education</c:v>
                  </c:pt>
                  <c:pt idx="126">
                    <c:v>Finance</c:v>
                  </c:pt>
                  <c:pt idx="127">
                    <c:v>Government</c:v>
                  </c:pt>
                  <c:pt idx="128">
                    <c:v>Health Care</c:v>
                  </c:pt>
                  <c:pt idx="129">
                    <c:v>Information Technology</c:v>
                  </c:pt>
                  <c:pt idx="130">
                    <c:v>Manufacturing</c:v>
                  </c:pt>
                  <c:pt idx="131">
                    <c:v>Retail</c:v>
                  </c:pt>
                  <c:pt idx="132">
                    <c:v>Telecom</c:v>
                  </c:pt>
                  <c:pt idx="133">
                    <c:v>Banking</c:v>
                  </c:pt>
                  <c:pt idx="134">
                    <c:v>Consulting</c:v>
                  </c:pt>
                  <c:pt idx="135">
                    <c:v>Education</c:v>
                  </c:pt>
                  <c:pt idx="136">
                    <c:v>Finance</c:v>
                  </c:pt>
                  <c:pt idx="137">
                    <c:v>Health Care</c:v>
                  </c:pt>
                  <c:pt idx="138">
                    <c:v>Manufacturing</c:v>
                  </c:pt>
                  <c:pt idx="139">
                    <c:v>Telecom</c:v>
                  </c:pt>
                  <c:pt idx="140">
                    <c:v>Education</c:v>
                  </c:pt>
                  <c:pt idx="141">
                    <c:v>Government</c:v>
                  </c:pt>
                  <c:pt idx="142">
                    <c:v>Health Care</c:v>
                  </c:pt>
                  <c:pt idx="143">
                    <c:v>Information Technology</c:v>
                  </c:pt>
                  <c:pt idx="144">
                    <c:v>Manufacturing</c:v>
                  </c:pt>
                  <c:pt idx="145">
                    <c:v>Education</c:v>
                  </c:pt>
                  <c:pt idx="146">
                    <c:v>Finance</c:v>
                  </c:pt>
                  <c:pt idx="147">
                    <c:v>Information Technology</c:v>
                  </c:pt>
                  <c:pt idx="148">
                    <c:v>Retail</c:v>
                  </c:pt>
                  <c:pt idx="149">
                    <c:v>Finance</c:v>
                  </c:pt>
                  <c:pt idx="150">
                    <c:v>Government</c:v>
                  </c:pt>
                  <c:pt idx="151">
                    <c:v>Information Technology</c:v>
                  </c:pt>
                  <c:pt idx="152">
                    <c:v>Retail</c:v>
                  </c:pt>
                  <c:pt idx="153">
                    <c:v>Consulting</c:v>
                  </c:pt>
                  <c:pt idx="154">
                    <c:v>Education</c:v>
                  </c:pt>
                  <c:pt idx="155">
                    <c:v>Finance</c:v>
                  </c:pt>
                  <c:pt idx="156">
                    <c:v>Government</c:v>
                  </c:pt>
                  <c:pt idx="157">
                    <c:v>Health Care</c:v>
                  </c:pt>
                  <c:pt idx="158">
                    <c:v>Information Technology</c:v>
                  </c:pt>
                  <c:pt idx="159">
                    <c:v>Manufacturing</c:v>
                  </c:pt>
                  <c:pt idx="160">
                    <c:v>Retail</c:v>
                  </c:pt>
                  <c:pt idx="161">
                    <c:v>Telecom</c:v>
                  </c:pt>
                  <c:pt idx="162">
                    <c:v>Banking</c:v>
                  </c:pt>
                  <c:pt idx="163">
                    <c:v>Consulting</c:v>
                  </c:pt>
                  <c:pt idx="164">
                    <c:v>Education</c:v>
                  </c:pt>
                  <c:pt idx="165">
                    <c:v>Finance</c:v>
                  </c:pt>
                  <c:pt idx="166">
                    <c:v>Health Care</c:v>
                  </c:pt>
                  <c:pt idx="167">
                    <c:v>Information Technology</c:v>
                  </c:pt>
                  <c:pt idx="168">
                    <c:v>Manufacturing</c:v>
                  </c:pt>
                  <c:pt idx="169">
                    <c:v>Retail</c:v>
                  </c:pt>
                  <c:pt idx="170">
                    <c:v>Telecom</c:v>
                  </c:pt>
                  <c:pt idx="171">
                    <c:v>Consulting</c:v>
                  </c:pt>
                  <c:pt idx="172">
                    <c:v>Education</c:v>
                  </c:pt>
                  <c:pt idx="173">
                    <c:v>Finance</c:v>
                  </c:pt>
                  <c:pt idx="174">
                    <c:v>Health Care</c:v>
                  </c:pt>
                  <c:pt idx="175">
                    <c:v>Information Technology</c:v>
                  </c:pt>
                  <c:pt idx="176">
                    <c:v>Manufacturing</c:v>
                  </c:pt>
                  <c:pt idx="177">
                    <c:v>Telecom</c:v>
                  </c:pt>
                  <c:pt idx="178">
                    <c:v>Banking</c:v>
                  </c:pt>
                  <c:pt idx="179">
                    <c:v>Consulting</c:v>
                  </c:pt>
                  <c:pt idx="180">
                    <c:v>Education</c:v>
                  </c:pt>
                  <c:pt idx="181">
                    <c:v>Finance</c:v>
                  </c:pt>
                  <c:pt idx="182">
                    <c:v>Government</c:v>
                  </c:pt>
                  <c:pt idx="183">
                    <c:v>Health Care</c:v>
                  </c:pt>
                  <c:pt idx="184">
                    <c:v>Information Technology</c:v>
                  </c:pt>
                  <c:pt idx="185">
                    <c:v>Manufacturing</c:v>
                  </c:pt>
                  <c:pt idx="186">
                    <c:v>Retail</c:v>
                  </c:pt>
                  <c:pt idx="187">
                    <c:v>Banking</c:v>
                  </c:pt>
                  <c:pt idx="188">
                    <c:v>Education</c:v>
                  </c:pt>
                  <c:pt idx="189">
                    <c:v>Finance</c:v>
                  </c:pt>
                  <c:pt idx="190">
                    <c:v>Information Technology</c:v>
                  </c:pt>
                  <c:pt idx="191">
                    <c:v>Retail</c:v>
                  </c:pt>
                  <c:pt idx="192">
                    <c:v>Banking</c:v>
                  </c:pt>
                  <c:pt idx="193">
                    <c:v>Education</c:v>
                  </c:pt>
                  <c:pt idx="194">
                    <c:v>Finance</c:v>
                  </c:pt>
                  <c:pt idx="195">
                    <c:v>Government</c:v>
                  </c:pt>
                  <c:pt idx="196">
                    <c:v>Health Care</c:v>
                  </c:pt>
                  <c:pt idx="197">
                    <c:v>Information Technology</c:v>
                  </c:pt>
                  <c:pt idx="198">
                    <c:v>Retail</c:v>
                  </c:pt>
                  <c:pt idx="199">
                    <c:v>Telecom</c:v>
                  </c:pt>
                  <c:pt idx="200">
                    <c:v>Education</c:v>
                  </c:pt>
                  <c:pt idx="201">
                    <c:v>Finance</c:v>
                  </c:pt>
                  <c:pt idx="202">
                    <c:v>Government</c:v>
                  </c:pt>
                  <c:pt idx="203">
                    <c:v>Health Care</c:v>
                  </c:pt>
                  <c:pt idx="204">
                    <c:v>Information Technology</c:v>
                  </c:pt>
                  <c:pt idx="205">
                    <c:v>Manufacturing</c:v>
                  </c:pt>
                  <c:pt idx="206">
                    <c:v>Retail</c:v>
                  </c:pt>
                  <c:pt idx="207">
                    <c:v>Banking</c:v>
                  </c:pt>
                  <c:pt idx="208">
                    <c:v>Consulting</c:v>
                  </c:pt>
                  <c:pt idx="209">
                    <c:v>Education</c:v>
                  </c:pt>
                  <c:pt idx="210">
                    <c:v>Finance</c:v>
                  </c:pt>
                  <c:pt idx="211">
                    <c:v>Government</c:v>
                  </c:pt>
                  <c:pt idx="212">
                    <c:v>Health Care</c:v>
                  </c:pt>
                  <c:pt idx="213">
                    <c:v>Information Technology</c:v>
                  </c:pt>
                  <c:pt idx="214">
                    <c:v>Manufacturing</c:v>
                  </c:pt>
                  <c:pt idx="215">
                    <c:v>Retail</c:v>
                  </c:pt>
                  <c:pt idx="216">
                    <c:v>Telecom</c:v>
                  </c:pt>
                  <c:pt idx="217">
                    <c:v>Banking</c:v>
                  </c:pt>
                  <c:pt idx="218">
                    <c:v>Consulting</c:v>
                  </c:pt>
                  <c:pt idx="219">
                    <c:v>Finance</c:v>
                  </c:pt>
                  <c:pt idx="220">
                    <c:v>Government</c:v>
                  </c:pt>
                  <c:pt idx="221">
                    <c:v>Health Care</c:v>
                  </c:pt>
                  <c:pt idx="222">
                    <c:v>Information Technology</c:v>
                  </c:pt>
                  <c:pt idx="223">
                    <c:v>Telecom</c:v>
                  </c:pt>
                  <c:pt idx="224">
                    <c:v>Banking</c:v>
                  </c:pt>
                  <c:pt idx="225">
                    <c:v>Consulting</c:v>
                  </c:pt>
                  <c:pt idx="226">
                    <c:v>Education</c:v>
                  </c:pt>
                  <c:pt idx="227">
                    <c:v>Finance</c:v>
                  </c:pt>
                  <c:pt idx="228">
                    <c:v>Government</c:v>
                  </c:pt>
                  <c:pt idx="229">
                    <c:v>Health Care</c:v>
                  </c:pt>
                  <c:pt idx="230">
                    <c:v>Information Technology</c:v>
                  </c:pt>
                  <c:pt idx="231">
                    <c:v>Manufacturing</c:v>
                  </c:pt>
                  <c:pt idx="232">
                    <c:v>Retail</c:v>
                  </c:pt>
                  <c:pt idx="233">
                    <c:v>Telecom</c:v>
                  </c:pt>
                  <c:pt idx="234">
                    <c:v>Consulting</c:v>
                  </c:pt>
                  <c:pt idx="235">
                    <c:v>Education</c:v>
                  </c:pt>
                  <c:pt idx="236">
                    <c:v>Finance</c:v>
                  </c:pt>
                  <c:pt idx="237">
                    <c:v>Government</c:v>
                  </c:pt>
                  <c:pt idx="238">
                    <c:v>Health Care</c:v>
                  </c:pt>
                  <c:pt idx="239">
                    <c:v>Information Technology</c:v>
                  </c:pt>
                  <c:pt idx="240">
                    <c:v>Telecom</c:v>
                  </c:pt>
                  <c:pt idx="241">
                    <c:v>Banking</c:v>
                  </c:pt>
                  <c:pt idx="242">
                    <c:v>Consulting</c:v>
                  </c:pt>
                  <c:pt idx="243">
                    <c:v>Education</c:v>
                  </c:pt>
                  <c:pt idx="244">
                    <c:v>Finance</c:v>
                  </c:pt>
                  <c:pt idx="245">
                    <c:v>Government</c:v>
                  </c:pt>
                  <c:pt idx="246">
                    <c:v>Health Care</c:v>
                  </c:pt>
                  <c:pt idx="247">
                    <c:v>Information Technology</c:v>
                  </c:pt>
                  <c:pt idx="248">
                    <c:v>Manufacturing</c:v>
                  </c:pt>
                  <c:pt idx="249">
                    <c:v>Retail</c:v>
                  </c:pt>
                  <c:pt idx="250">
                    <c:v>Telecom</c:v>
                  </c:pt>
                  <c:pt idx="251">
                    <c:v>Banking</c:v>
                  </c:pt>
                  <c:pt idx="252">
                    <c:v>Consulting</c:v>
                  </c:pt>
                  <c:pt idx="253">
                    <c:v>Education</c:v>
                  </c:pt>
                  <c:pt idx="254">
                    <c:v>Finance</c:v>
                  </c:pt>
                  <c:pt idx="255">
                    <c:v>Information Technology</c:v>
                  </c:pt>
                  <c:pt idx="256">
                    <c:v>Manufacturing</c:v>
                  </c:pt>
                  <c:pt idx="257">
                    <c:v>Telecom</c:v>
                  </c:pt>
                  <c:pt idx="258">
                    <c:v>Information Technology</c:v>
                  </c:pt>
                  <c:pt idx="259">
                    <c:v>Manufacturing</c:v>
                  </c:pt>
                  <c:pt idx="260">
                    <c:v>Retail</c:v>
                  </c:pt>
                  <c:pt idx="261">
                    <c:v>Telecom</c:v>
                  </c:pt>
                  <c:pt idx="262">
                    <c:v>Banking</c:v>
                  </c:pt>
                  <c:pt idx="263">
                    <c:v>Consulting</c:v>
                  </c:pt>
                  <c:pt idx="264">
                    <c:v>Education</c:v>
                  </c:pt>
                  <c:pt idx="265">
                    <c:v>Finance</c:v>
                  </c:pt>
                  <c:pt idx="266">
                    <c:v>Health Care</c:v>
                  </c:pt>
                  <c:pt idx="267">
                    <c:v>Information Technology</c:v>
                  </c:pt>
                  <c:pt idx="268">
                    <c:v>Manufacturing</c:v>
                  </c:pt>
                  <c:pt idx="269">
                    <c:v>Telecom</c:v>
                  </c:pt>
                  <c:pt idx="270">
                    <c:v>Banking</c:v>
                  </c:pt>
                  <c:pt idx="271">
                    <c:v>Consulting</c:v>
                  </c:pt>
                  <c:pt idx="272">
                    <c:v>Education</c:v>
                  </c:pt>
                  <c:pt idx="273">
                    <c:v>Finance</c:v>
                  </c:pt>
                  <c:pt idx="274">
                    <c:v>Government</c:v>
                  </c:pt>
                  <c:pt idx="275">
                    <c:v>Health Care</c:v>
                  </c:pt>
                  <c:pt idx="276">
                    <c:v>Information Technology</c:v>
                  </c:pt>
                  <c:pt idx="277">
                    <c:v>Manufacturing</c:v>
                  </c:pt>
                  <c:pt idx="278">
                    <c:v>Retail</c:v>
                  </c:pt>
                  <c:pt idx="279">
                    <c:v>Telecom</c:v>
                  </c:pt>
                  <c:pt idx="280">
                    <c:v>Banking</c:v>
                  </c:pt>
                  <c:pt idx="281">
                    <c:v>Consulting</c:v>
                  </c:pt>
                  <c:pt idx="282">
                    <c:v>Education</c:v>
                  </c:pt>
                  <c:pt idx="283">
                    <c:v>Finance</c:v>
                  </c:pt>
                  <c:pt idx="284">
                    <c:v>Government</c:v>
                  </c:pt>
                  <c:pt idx="285">
                    <c:v>Health Care</c:v>
                  </c:pt>
                  <c:pt idx="286">
                    <c:v>Information Technology</c:v>
                  </c:pt>
                  <c:pt idx="287">
                    <c:v>Manufacturing</c:v>
                  </c:pt>
                  <c:pt idx="288">
                    <c:v>Banking</c:v>
                  </c:pt>
                  <c:pt idx="289">
                    <c:v>Education</c:v>
                  </c:pt>
                  <c:pt idx="290">
                    <c:v>Finance</c:v>
                  </c:pt>
                  <c:pt idx="291">
                    <c:v>Government</c:v>
                  </c:pt>
                  <c:pt idx="292">
                    <c:v>Health Care</c:v>
                  </c:pt>
                  <c:pt idx="293">
                    <c:v>Information Technology</c:v>
                  </c:pt>
                  <c:pt idx="294">
                    <c:v>Manufacturing</c:v>
                  </c:pt>
                  <c:pt idx="295">
                    <c:v>Retail</c:v>
                  </c:pt>
                  <c:pt idx="296">
                    <c:v>Telecom</c:v>
                  </c:pt>
                  <c:pt idx="297">
                    <c:v>Unknown</c:v>
                  </c:pt>
                  <c:pt idx="298">
                    <c:v>Banking</c:v>
                  </c:pt>
                  <c:pt idx="299">
                    <c:v>Consulting</c:v>
                  </c:pt>
                  <c:pt idx="300">
                    <c:v>Education</c:v>
                  </c:pt>
                  <c:pt idx="301">
                    <c:v>Finance</c:v>
                  </c:pt>
                  <c:pt idx="302">
                    <c:v>Government</c:v>
                  </c:pt>
                  <c:pt idx="303">
                    <c:v>Health Care</c:v>
                  </c:pt>
                  <c:pt idx="304">
                    <c:v>Information Technology</c:v>
                  </c:pt>
                  <c:pt idx="305">
                    <c:v>Manufacturing</c:v>
                  </c:pt>
                  <c:pt idx="306">
                    <c:v>Retail</c:v>
                  </c:pt>
                  <c:pt idx="307">
                    <c:v>Telecom</c:v>
                  </c:pt>
                </c:lvl>
                <c:lvl>
                  <c:pt idx="0">
                    <c:v>Abu Dhabi</c:v>
                  </c:pt>
                  <c:pt idx="10">
                    <c:v>Amsterdam</c:v>
                  </c:pt>
                  <c:pt idx="19">
                    <c:v>Austin</c:v>
                  </c:pt>
                  <c:pt idx="23">
                    <c:v>Belfast</c:v>
                  </c:pt>
                  <c:pt idx="31">
                    <c:v>Bengaluru</c:v>
                  </c:pt>
                  <c:pt idx="38">
                    <c:v>Berlin</c:v>
                  </c:pt>
                  <c:pt idx="48">
                    <c:v>Boston</c:v>
                  </c:pt>
                  <c:pt idx="56">
                    <c:v>Brisbane</c:v>
                  </c:pt>
                  <c:pt idx="66">
                    <c:v>Buffalo</c:v>
                  </c:pt>
                  <c:pt idx="72">
                    <c:v>Cardiff</c:v>
                  </c:pt>
                  <c:pt idx="82">
                    <c:v>Chennai</c:v>
                  </c:pt>
                  <c:pt idx="84">
                    <c:v>Coimbatore</c:v>
                  </c:pt>
                  <c:pt idx="89">
                    <c:v>Dallas</c:v>
                  </c:pt>
                  <c:pt idx="95">
                    <c:v>Dubai</c:v>
                  </c:pt>
                  <c:pt idx="105">
                    <c:v>Edinburgh</c:v>
                  </c:pt>
                  <c:pt idx="114">
                    <c:v>Frankfurt</c:v>
                  </c:pt>
                  <c:pt idx="124">
                    <c:v>Hyderabad</c:v>
                  </c:pt>
                  <c:pt idx="133">
                    <c:v>London</c:v>
                  </c:pt>
                  <c:pt idx="140">
                    <c:v>Los Angeles</c:v>
                  </c:pt>
                  <c:pt idx="145">
                    <c:v>Madurai</c:v>
                  </c:pt>
                  <c:pt idx="149">
                    <c:v>Manchester</c:v>
                  </c:pt>
                  <c:pt idx="153">
                    <c:v>Melbourne</c:v>
                  </c:pt>
                  <c:pt idx="162">
                    <c:v>Montreal</c:v>
                  </c:pt>
                  <c:pt idx="171">
                    <c:v>Mumbai</c:v>
                  </c:pt>
                  <c:pt idx="178">
                    <c:v>Munich</c:v>
                  </c:pt>
                  <c:pt idx="187">
                    <c:v>Mysore</c:v>
                  </c:pt>
                  <c:pt idx="192">
                    <c:v>New Delhi</c:v>
                  </c:pt>
                  <c:pt idx="200">
                    <c:v>New York City</c:v>
                  </c:pt>
                  <c:pt idx="207">
                    <c:v>Nice</c:v>
                  </c:pt>
                  <c:pt idx="217">
                    <c:v>Ottawa</c:v>
                  </c:pt>
                  <c:pt idx="224">
                    <c:v>Paris</c:v>
                  </c:pt>
                  <c:pt idx="234">
                    <c:v>Pune</c:v>
                  </c:pt>
                  <c:pt idx="241">
                    <c:v>Rotterdam</c:v>
                  </c:pt>
                  <c:pt idx="251">
                    <c:v>San Francisco</c:v>
                  </c:pt>
                  <c:pt idx="258">
                    <c:v>San Jose</c:v>
                  </c:pt>
                  <c:pt idx="262">
                    <c:v>Seattle</c:v>
                  </c:pt>
                  <c:pt idx="270">
                    <c:v>Singapore</c:v>
                  </c:pt>
                  <c:pt idx="280">
                    <c:v>Sydney</c:v>
                  </c:pt>
                  <c:pt idx="288">
                    <c:v>Toronto</c:v>
                  </c:pt>
                  <c:pt idx="297">
                    <c:v>Unknown</c:v>
                  </c:pt>
                  <c:pt idx="298">
                    <c:v>Vancouver</c:v>
                  </c:pt>
                </c:lvl>
              </c:multiLvlStrCache>
            </c:multiLvlStrRef>
          </c:cat>
          <c:val>
            <c:numRef>
              <c:f>'PIVOT TABLE'!$AU$4:$AU$353</c:f>
              <c:numCache>
                <c:formatCode>General</c:formatCode>
                <c:ptCount val="308"/>
                <c:pt idx="0">
                  <c:v>236205</c:v>
                </c:pt>
                <c:pt idx="1">
                  <c:v>110386.5</c:v>
                </c:pt>
                <c:pt idx="2">
                  <c:v>369673.25</c:v>
                </c:pt>
                <c:pt idx="3">
                  <c:v>315611.75</c:v>
                </c:pt>
                <c:pt idx="4">
                  <c:v>175455.5</c:v>
                </c:pt>
                <c:pt idx="5">
                  <c:v>285251</c:v>
                </c:pt>
                <c:pt idx="6">
                  <c:v>135903.29</c:v>
                </c:pt>
                <c:pt idx="7">
                  <c:v>48855.75</c:v>
                </c:pt>
                <c:pt idx="8">
                  <c:v>439179</c:v>
                </c:pt>
                <c:pt idx="9">
                  <c:v>113777.5</c:v>
                </c:pt>
                <c:pt idx="10">
                  <c:v>169284.43</c:v>
                </c:pt>
                <c:pt idx="11">
                  <c:v>89909</c:v>
                </c:pt>
                <c:pt idx="12">
                  <c:v>329644.71000000002</c:v>
                </c:pt>
                <c:pt idx="13">
                  <c:v>91554.67</c:v>
                </c:pt>
                <c:pt idx="14">
                  <c:v>523671.67</c:v>
                </c:pt>
                <c:pt idx="15">
                  <c:v>179228.6</c:v>
                </c:pt>
                <c:pt idx="16">
                  <c:v>305846.5</c:v>
                </c:pt>
                <c:pt idx="17">
                  <c:v>78422</c:v>
                </c:pt>
                <c:pt idx="18">
                  <c:v>114315</c:v>
                </c:pt>
                <c:pt idx="19">
                  <c:v>110513</c:v>
                </c:pt>
                <c:pt idx="20">
                  <c:v>108512</c:v>
                </c:pt>
                <c:pt idx="21">
                  <c:v>94952</c:v>
                </c:pt>
                <c:pt idx="22">
                  <c:v>1746397</c:v>
                </c:pt>
                <c:pt idx="23">
                  <c:v>92519.33</c:v>
                </c:pt>
                <c:pt idx="24">
                  <c:v>409733.5</c:v>
                </c:pt>
                <c:pt idx="25">
                  <c:v>68235.25</c:v>
                </c:pt>
                <c:pt idx="26">
                  <c:v>76222.33</c:v>
                </c:pt>
                <c:pt idx="27">
                  <c:v>82923.67</c:v>
                </c:pt>
                <c:pt idx="28">
                  <c:v>304497.2</c:v>
                </c:pt>
                <c:pt idx="29">
                  <c:v>493960.25</c:v>
                </c:pt>
                <c:pt idx="30">
                  <c:v>107893</c:v>
                </c:pt>
                <c:pt idx="31">
                  <c:v>85772</c:v>
                </c:pt>
                <c:pt idx="32">
                  <c:v>85084</c:v>
                </c:pt>
                <c:pt idx="33">
                  <c:v>82588.289999999994</c:v>
                </c:pt>
                <c:pt idx="34">
                  <c:v>120444</c:v>
                </c:pt>
                <c:pt idx="35">
                  <c:v>1053460</c:v>
                </c:pt>
                <c:pt idx="36">
                  <c:v>58724</c:v>
                </c:pt>
                <c:pt idx="37">
                  <c:v>88386.5</c:v>
                </c:pt>
                <c:pt idx="38">
                  <c:v>87947.17</c:v>
                </c:pt>
                <c:pt idx="39">
                  <c:v>55919</c:v>
                </c:pt>
                <c:pt idx="40">
                  <c:v>691011.5</c:v>
                </c:pt>
                <c:pt idx="41">
                  <c:v>99163</c:v>
                </c:pt>
                <c:pt idx="42">
                  <c:v>142664</c:v>
                </c:pt>
                <c:pt idx="43">
                  <c:v>328158.5</c:v>
                </c:pt>
                <c:pt idx="44">
                  <c:v>76500.429999999993</c:v>
                </c:pt>
                <c:pt idx="45">
                  <c:v>968581</c:v>
                </c:pt>
                <c:pt idx="46">
                  <c:v>99496</c:v>
                </c:pt>
                <c:pt idx="47">
                  <c:v>73028</c:v>
                </c:pt>
                <c:pt idx="48">
                  <c:v>828194</c:v>
                </c:pt>
                <c:pt idx="49">
                  <c:v>735695</c:v>
                </c:pt>
                <c:pt idx="50">
                  <c:v>101850.25</c:v>
                </c:pt>
                <c:pt idx="51">
                  <c:v>446051</c:v>
                </c:pt>
                <c:pt idx="52">
                  <c:v>73193.75</c:v>
                </c:pt>
                <c:pt idx="53">
                  <c:v>285383.86</c:v>
                </c:pt>
                <c:pt idx="54">
                  <c:v>419529.67</c:v>
                </c:pt>
                <c:pt idx="55">
                  <c:v>90286</c:v>
                </c:pt>
                <c:pt idx="56">
                  <c:v>350129</c:v>
                </c:pt>
                <c:pt idx="57">
                  <c:v>114313.5</c:v>
                </c:pt>
                <c:pt idx="58">
                  <c:v>647147</c:v>
                </c:pt>
                <c:pt idx="59">
                  <c:v>89874.75</c:v>
                </c:pt>
                <c:pt idx="60">
                  <c:v>119583.86</c:v>
                </c:pt>
                <c:pt idx="61">
                  <c:v>65164</c:v>
                </c:pt>
                <c:pt idx="62">
                  <c:v>245521.1</c:v>
                </c:pt>
                <c:pt idx="63">
                  <c:v>142996</c:v>
                </c:pt>
                <c:pt idx="64">
                  <c:v>128969</c:v>
                </c:pt>
                <c:pt idx="65">
                  <c:v>135049</c:v>
                </c:pt>
                <c:pt idx="66">
                  <c:v>582032</c:v>
                </c:pt>
                <c:pt idx="67">
                  <c:v>635991</c:v>
                </c:pt>
                <c:pt idx="68">
                  <c:v>70985</c:v>
                </c:pt>
                <c:pt idx="69">
                  <c:v>2807966.33</c:v>
                </c:pt>
                <c:pt idx="70">
                  <c:v>995921.25</c:v>
                </c:pt>
                <c:pt idx="71">
                  <c:v>98759.33</c:v>
                </c:pt>
                <c:pt idx="72">
                  <c:v>89928</c:v>
                </c:pt>
                <c:pt idx="73">
                  <c:v>88115.75</c:v>
                </c:pt>
                <c:pt idx="74">
                  <c:v>97274</c:v>
                </c:pt>
                <c:pt idx="75">
                  <c:v>127894</c:v>
                </c:pt>
                <c:pt idx="76">
                  <c:v>68484.67</c:v>
                </c:pt>
                <c:pt idx="77">
                  <c:v>109406</c:v>
                </c:pt>
                <c:pt idx="78">
                  <c:v>277121.5</c:v>
                </c:pt>
                <c:pt idx="79">
                  <c:v>100167</c:v>
                </c:pt>
                <c:pt idx="80">
                  <c:v>593703.32999999996</c:v>
                </c:pt>
                <c:pt idx="81">
                  <c:v>322438</c:v>
                </c:pt>
                <c:pt idx="82">
                  <c:v>40672</c:v>
                </c:pt>
                <c:pt idx="83">
                  <c:v>105321</c:v>
                </c:pt>
                <c:pt idx="84">
                  <c:v>34227</c:v>
                </c:pt>
                <c:pt idx="85">
                  <c:v>5100</c:v>
                </c:pt>
                <c:pt idx="86">
                  <c:v>161534</c:v>
                </c:pt>
                <c:pt idx="87">
                  <c:v>266695.33</c:v>
                </c:pt>
                <c:pt idx="88">
                  <c:v>90289</c:v>
                </c:pt>
                <c:pt idx="89">
                  <c:v>19831</c:v>
                </c:pt>
                <c:pt idx="90">
                  <c:v>95016</c:v>
                </c:pt>
                <c:pt idx="91">
                  <c:v>79242</c:v>
                </c:pt>
                <c:pt idx="92">
                  <c:v>113735.5</c:v>
                </c:pt>
                <c:pt idx="93">
                  <c:v>89103.33</c:v>
                </c:pt>
                <c:pt idx="94">
                  <c:v>91112</c:v>
                </c:pt>
                <c:pt idx="95">
                  <c:v>117838</c:v>
                </c:pt>
                <c:pt idx="96">
                  <c:v>66543.8</c:v>
                </c:pt>
                <c:pt idx="97">
                  <c:v>172084.88</c:v>
                </c:pt>
                <c:pt idx="98">
                  <c:v>73908.5</c:v>
                </c:pt>
                <c:pt idx="99">
                  <c:v>118243</c:v>
                </c:pt>
                <c:pt idx="100">
                  <c:v>487334.33</c:v>
                </c:pt>
                <c:pt idx="101">
                  <c:v>368377.2</c:v>
                </c:pt>
                <c:pt idx="102">
                  <c:v>270348.83</c:v>
                </c:pt>
                <c:pt idx="103">
                  <c:v>64450.5</c:v>
                </c:pt>
                <c:pt idx="104">
                  <c:v>57145</c:v>
                </c:pt>
                <c:pt idx="105">
                  <c:v>46807</c:v>
                </c:pt>
                <c:pt idx="106">
                  <c:v>74816</c:v>
                </c:pt>
                <c:pt idx="107">
                  <c:v>89960</c:v>
                </c:pt>
                <c:pt idx="108">
                  <c:v>310637</c:v>
                </c:pt>
                <c:pt idx="109">
                  <c:v>137558</c:v>
                </c:pt>
                <c:pt idx="110">
                  <c:v>79017.83</c:v>
                </c:pt>
                <c:pt idx="111">
                  <c:v>468489</c:v>
                </c:pt>
                <c:pt idx="112">
                  <c:v>100387</c:v>
                </c:pt>
                <c:pt idx="113">
                  <c:v>86145.5</c:v>
                </c:pt>
                <c:pt idx="114">
                  <c:v>74429.5</c:v>
                </c:pt>
                <c:pt idx="115">
                  <c:v>75358.67</c:v>
                </c:pt>
                <c:pt idx="116">
                  <c:v>28400.25</c:v>
                </c:pt>
                <c:pt idx="117">
                  <c:v>488998</c:v>
                </c:pt>
                <c:pt idx="118">
                  <c:v>106678.5</c:v>
                </c:pt>
                <c:pt idx="119">
                  <c:v>74265.8</c:v>
                </c:pt>
                <c:pt idx="120">
                  <c:v>105196.67</c:v>
                </c:pt>
                <c:pt idx="121">
                  <c:v>84501</c:v>
                </c:pt>
                <c:pt idx="122">
                  <c:v>103374.75</c:v>
                </c:pt>
                <c:pt idx="123">
                  <c:v>727194</c:v>
                </c:pt>
                <c:pt idx="124">
                  <c:v>95033</c:v>
                </c:pt>
                <c:pt idx="125">
                  <c:v>98126.5</c:v>
                </c:pt>
                <c:pt idx="126">
                  <c:v>444054</c:v>
                </c:pt>
                <c:pt idx="127">
                  <c:v>427678</c:v>
                </c:pt>
                <c:pt idx="128">
                  <c:v>65139</c:v>
                </c:pt>
                <c:pt idx="129">
                  <c:v>76306.600000000006</c:v>
                </c:pt>
                <c:pt idx="130">
                  <c:v>57226</c:v>
                </c:pt>
                <c:pt idx="131">
                  <c:v>72742</c:v>
                </c:pt>
                <c:pt idx="132">
                  <c:v>123988</c:v>
                </c:pt>
                <c:pt idx="133">
                  <c:v>75632</c:v>
                </c:pt>
                <c:pt idx="134">
                  <c:v>146675</c:v>
                </c:pt>
                <c:pt idx="135">
                  <c:v>470428</c:v>
                </c:pt>
                <c:pt idx="136">
                  <c:v>131148</c:v>
                </c:pt>
                <c:pt idx="137">
                  <c:v>96261</c:v>
                </c:pt>
                <c:pt idx="138">
                  <c:v>44420</c:v>
                </c:pt>
                <c:pt idx="139">
                  <c:v>60453</c:v>
                </c:pt>
                <c:pt idx="140">
                  <c:v>145315</c:v>
                </c:pt>
                <c:pt idx="141">
                  <c:v>549996</c:v>
                </c:pt>
                <c:pt idx="142">
                  <c:v>1029393</c:v>
                </c:pt>
                <c:pt idx="143">
                  <c:v>91204</c:v>
                </c:pt>
                <c:pt idx="144">
                  <c:v>186278</c:v>
                </c:pt>
                <c:pt idx="145">
                  <c:v>101416</c:v>
                </c:pt>
                <c:pt idx="146">
                  <c:v>122130</c:v>
                </c:pt>
                <c:pt idx="147">
                  <c:v>55517.5</c:v>
                </c:pt>
                <c:pt idx="148">
                  <c:v>89358</c:v>
                </c:pt>
                <c:pt idx="149">
                  <c:v>229699.5</c:v>
                </c:pt>
                <c:pt idx="150">
                  <c:v>32971</c:v>
                </c:pt>
                <c:pt idx="151">
                  <c:v>366488</c:v>
                </c:pt>
                <c:pt idx="152">
                  <c:v>45819</c:v>
                </c:pt>
                <c:pt idx="153">
                  <c:v>361187.5</c:v>
                </c:pt>
                <c:pt idx="154">
                  <c:v>284423.59999999998</c:v>
                </c:pt>
                <c:pt idx="155">
                  <c:v>103796</c:v>
                </c:pt>
                <c:pt idx="156">
                  <c:v>193491.25</c:v>
                </c:pt>
                <c:pt idx="157">
                  <c:v>345645</c:v>
                </c:pt>
                <c:pt idx="158">
                  <c:v>501746.75</c:v>
                </c:pt>
                <c:pt idx="159">
                  <c:v>298403.75</c:v>
                </c:pt>
                <c:pt idx="160">
                  <c:v>250767</c:v>
                </c:pt>
                <c:pt idx="161">
                  <c:v>621987</c:v>
                </c:pt>
                <c:pt idx="162">
                  <c:v>129208</c:v>
                </c:pt>
                <c:pt idx="163">
                  <c:v>115273.5</c:v>
                </c:pt>
                <c:pt idx="164">
                  <c:v>205843.6</c:v>
                </c:pt>
                <c:pt idx="165">
                  <c:v>99825</c:v>
                </c:pt>
                <c:pt idx="166">
                  <c:v>291925.59999999998</c:v>
                </c:pt>
                <c:pt idx="167">
                  <c:v>86604.38</c:v>
                </c:pt>
                <c:pt idx="168">
                  <c:v>65253</c:v>
                </c:pt>
                <c:pt idx="169">
                  <c:v>71777</c:v>
                </c:pt>
                <c:pt idx="170">
                  <c:v>99098.33</c:v>
                </c:pt>
                <c:pt idx="171">
                  <c:v>87912</c:v>
                </c:pt>
                <c:pt idx="172">
                  <c:v>91974</c:v>
                </c:pt>
                <c:pt idx="173">
                  <c:v>95419</c:v>
                </c:pt>
                <c:pt idx="174">
                  <c:v>38252.5</c:v>
                </c:pt>
                <c:pt idx="175">
                  <c:v>80651</c:v>
                </c:pt>
                <c:pt idx="176">
                  <c:v>429876.5</c:v>
                </c:pt>
                <c:pt idx="177">
                  <c:v>1614940</c:v>
                </c:pt>
                <c:pt idx="178">
                  <c:v>179870.5</c:v>
                </c:pt>
                <c:pt idx="179">
                  <c:v>141393</c:v>
                </c:pt>
                <c:pt idx="180">
                  <c:v>622239.5</c:v>
                </c:pt>
                <c:pt idx="181">
                  <c:v>93134</c:v>
                </c:pt>
                <c:pt idx="182">
                  <c:v>97605.67</c:v>
                </c:pt>
                <c:pt idx="183">
                  <c:v>78530.5</c:v>
                </c:pt>
                <c:pt idx="184">
                  <c:v>78312</c:v>
                </c:pt>
                <c:pt idx="185">
                  <c:v>110406</c:v>
                </c:pt>
                <c:pt idx="186">
                  <c:v>84359</c:v>
                </c:pt>
                <c:pt idx="187">
                  <c:v>29298</c:v>
                </c:pt>
                <c:pt idx="188">
                  <c:v>556869.5</c:v>
                </c:pt>
                <c:pt idx="189">
                  <c:v>73978</c:v>
                </c:pt>
                <c:pt idx="190">
                  <c:v>750510</c:v>
                </c:pt>
                <c:pt idx="191">
                  <c:v>665818</c:v>
                </c:pt>
                <c:pt idx="192">
                  <c:v>85420</c:v>
                </c:pt>
                <c:pt idx="193">
                  <c:v>1668530.5</c:v>
                </c:pt>
                <c:pt idx="194">
                  <c:v>38703.5</c:v>
                </c:pt>
                <c:pt idx="195">
                  <c:v>93484</c:v>
                </c:pt>
                <c:pt idx="196">
                  <c:v>99744.5</c:v>
                </c:pt>
                <c:pt idx="197">
                  <c:v>492711.75</c:v>
                </c:pt>
                <c:pt idx="198">
                  <c:v>61138.5</c:v>
                </c:pt>
                <c:pt idx="199">
                  <c:v>645157.67000000004</c:v>
                </c:pt>
                <c:pt idx="200">
                  <c:v>50744</c:v>
                </c:pt>
                <c:pt idx="201">
                  <c:v>132595</c:v>
                </c:pt>
                <c:pt idx="202">
                  <c:v>116250</c:v>
                </c:pt>
                <c:pt idx="203">
                  <c:v>50613</c:v>
                </c:pt>
                <c:pt idx="204">
                  <c:v>317002</c:v>
                </c:pt>
                <c:pt idx="205">
                  <c:v>73463</c:v>
                </c:pt>
                <c:pt idx="206">
                  <c:v>61661</c:v>
                </c:pt>
                <c:pt idx="207">
                  <c:v>89822</c:v>
                </c:pt>
                <c:pt idx="208">
                  <c:v>251466</c:v>
                </c:pt>
                <c:pt idx="209">
                  <c:v>340936.5</c:v>
                </c:pt>
                <c:pt idx="210">
                  <c:v>393026.86</c:v>
                </c:pt>
                <c:pt idx="211">
                  <c:v>388787</c:v>
                </c:pt>
                <c:pt idx="212">
                  <c:v>303231.40000000002</c:v>
                </c:pt>
                <c:pt idx="213">
                  <c:v>136072.4</c:v>
                </c:pt>
                <c:pt idx="214">
                  <c:v>103479.5</c:v>
                </c:pt>
                <c:pt idx="215">
                  <c:v>95121</c:v>
                </c:pt>
                <c:pt idx="216">
                  <c:v>313415.33</c:v>
                </c:pt>
                <c:pt idx="217">
                  <c:v>1770308</c:v>
                </c:pt>
                <c:pt idx="218">
                  <c:v>889821</c:v>
                </c:pt>
                <c:pt idx="219">
                  <c:v>65874</c:v>
                </c:pt>
                <c:pt idx="220">
                  <c:v>63823.5</c:v>
                </c:pt>
                <c:pt idx="221">
                  <c:v>96718</c:v>
                </c:pt>
                <c:pt idx="222">
                  <c:v>299663.8</c:v>
                </c:pt>
                <c:pt idx="223">
                  <c:v>51776.75</c:v>
                </c:pt>
                <c:pt idx="224">
                  <c:v>929705</c:v>
                </c:pt>
                <c:pt idx="225">
                  <c:v>264256.5</c:v>
                </c:pt>
                <c:pt idx="226">
                  <c:v>80101.67</c:v>
                </c:pt>
                <c:pt idx="227">
                  <c:v>257056.8</c:v>
                </c:pt>
                <c:pt idx="228">
                  <c:v>101232</c:v>
                </c:pt>
                <c:pt idx="229">
                  <c:v>336436.25</c:v>
                </c:pt>
                <c:pt idx="230">
                  <c:v>157278</c:v>
                </c:pt>
                <c:pt idx="231">
                  <c:v>135784</c:v>
                </c:pt>
                <c:pt idx="232">
                  <c:v>136959.32999999999</c:v>
                </c:pt>
                <c:pt idx="233">
                  <c:v>458575.25</c:v>
                </c:pt>
                <c:pt idx="234">
                  <c:v>71087</c:v>
                </c:pt>
                <c:pt idx="235">
                  <c:v>68276.5</c:v>
                </c:pt>
                <c:pt idx="236">
                  <c:v>45870</c:v>
                </c:pt>
                <c:pt idx="237">
                  <c:v>105276</c:v>
                </c:pt>
                <c:pt idx="238">
                  <c:v>145106</c:v>
                </c:pt>
                <c:pt idx="239">
                  <c:v>63851</c:v>
                </c:pt>
                <c:pt idx="240">
                  <c:v>65186</c:v>
                </c:pt>
                <c:pt idx="241">
                  <c:v>181705.71</c:v>
                </c:pt>
                <c:pt idx="242">
                  <c:v>295810.43</c:v>
                </c:pt>
                <c:pt idx="243">
                  <c:v>105796.36</c:v>
                </c:pt>
                <c:pt idx="244">
                  <c:v>435444.5</c:v>
                </c:pt>
                <c:pt idx="245">
                  <c:v>446838.25</c:v>
                </c:pt>
                <c:pt idx="246">
                  <c:v>226385.85</c:v>
                </c:pt>
                <c:pt idx="247">
                  <c:v>192552.92</c:v>
                </c:pt>
                <c:pt idx="248">
                  <c:v>62316</c:v>
                </c:pt>
                <c:pt idx="249">
                  <c:v>1281442</c:v>
                </c:pt>
                <c:pt idx="250">
                  <c:v>738972</c:v>
                </c:pt>
                <c:pt idx="251">
                  <c:v>136976</c:v>
                </c:pt>
                <c:pt idx="252">
                  <c:v>311990</c:v>
                </c:pt>
                <c:pt idx="253">
                  <c:v>54873</c:v>
                </c:pt>
                <c:pt idx="254">
                  <c:v>949073</c:v>
                </c:pt>
                <c:pt idx="255">
                  <c:v>206022</c:v>
                </c:pt>
                <c:pt idx="256">
                  <c:v>890445</c:v>
                </c:pt>
                <c:pt idx="257">
                  <c:v>147238</c:v>
                </c:pt>
                <c:pt idx="258">
                  <c:v>101646.5</c:v>
                </c:pt>
                <c:pt idx="259">
                  <c:v>31434</c:v>
                </c:pt>
                <c:pt idx="260">
                  <c:v>65869</c:v>
                </c:pt>
                <c:pt idx="261">
                  <c:v>132659</c:v>
                </c:pt>
                <c:pt idx="262">
                  <c:v>269648</c:v>
                </c:pt>
                <c:pt idx="263">
                  <c:v>79278.5</c:v>
                </c:pt>
                <c:pt idx="264">
                  <c:v>33269</c:v>
                </c:pt>
                <c:pt idx="265">
                  <c:v>72393.600000000006</c:v>
                </c:pt>
                <c:pt idx="266">
                  <c:v>376285.6</c:v>
                </c:pt>
                <c:pt idx="267">
                  <c:v>45372.5</c:v>
                </c:pt>
                <c:pt idx="268">
                  <c:v>94983</c:v>
                </c:pt>
                <c:pt idx="269">
                  <c:v>487919.5</c:v>
                </c:pt>
                <c:pt idx="270">
                  <c:v>265900.33</c:v>
                </c:pt>
                <c:pt idx="271">
                  <c:v>91145.8</c:v>
                </c:pt>
                <c:pt idx="272">
                  <c:v>222176.07</c:v>
                </c:pt>
                <c:pt idx="273">
                  <c:v>62121.57</c:v>
                </c:pt>
                <c:pt idx="274">
                  <c:v>162362.57</c:v>
                </c:pt>
                <c:pt idx="275">
                  <c:v>79088.78</c:v>
                </c:pt>
                <c:pt idx="276">
                  <c:v>146343.89000000001</c:v>
                </c:pt>
                <c:pt idx="277">
                  <c:v>52802.5</c:v>
                </c:pt>
                <c:pt idx="278">
                  <c:v>85219.5</c:v>
                </c:pt>
                <c:pt idx="279">
                  <c:v>313587.33</c:v>
                </c:pt>
                <c:pt idx="280">
                  <c:v>526280</c:v>
                </c:pt>
                <c:pt idx="281">
                  <c:v>60018.33</c:v>
                </c:pt>
                <c:pt idx="282">
                  <c:v>82739</c:v>
                </c:pt>
                <c:pt idx="283">
                  <c:v>363014</c:v>
                </c:pt>
                <c:pt idx="284">
                  <c:v>441098</c:v>
                </c:pt>
                <c:pt idx="285">
                  <c:v>99883.75</c:v>
                </c:pt>
                <c:pt idx="286">
                  <c:v>477559.75</c:v>
                </c:pt>
                <c:pt idx="287">
                  <c:v>40774</c:v>
                </c:pt>
                <c:pt idx="288">
                  <c:v>70451</c:v>
                </c:pt>
                <c:pt idx="289">
                  <c:v>91404.75</c:v>
                </c:pt>
                <c:pt idx="290">
                  <c:v>101971</c:v>
                </c:pt>
                <c:pt idx="291">
                  <c:v>677552.33</c:v>
                </c:pt>
                <c:pt idx="292">
                  <c:v>100390</c:v>
                </c:pt>
                <c:pt idx="293">
                  <c:v>102720.33</c:v>
                </c:pt>
                <c:pt idx="294">
                  <c:v>69178.5</c:v>
                </c:pt>
                <c:pt idx="295">
                  <c:v>54347</c:v>
                </c:pt>
                <c:pt idx="296">
                  <c:v>61149</c:v>
                </c:pt>
                <c:pt idx="297">
                  <c:v>11887.63</c:v>
                </c:pt>
                <c:pt idx="298">
                  <c:v>348543</c:v>
                </c:pt>
                <c:pt idx="299">
                  <c:v>506123</c:v>
                </c:pt>
                <c:pt idx="300">
                  <c:v>58450.2</c:v>
                </c:pt>
                <c:pt idx="301">
                  <c:v>113879.5</c:v>
                </c:pt>
                <c:pt idx="302">
                  <c:v>103647.5</c:v>
                </c:pt>
                <c:pt idx="303">
                  <c:v>95971.5</c:v>
                </c:pt>
                <c:pt idx="304">
                  <c:v>304670.63</c:v>
                </c:pt>
                <c:pt idx="305">
                  <c:v>827595</c:v>
                </c:pt>
                <c:pt idx="306">
                  <c:v>574412.5</c:v>
                </c:pt>
                <c:pt idx="307">
                  <c:v>69638</c:v>
                </c:pt>
              </c:numCache>
            </c:numRef>
          </c:val>
          <c:extLst>
            <c:ext xmlns:c16="http://schemas.microsoft.com/office/drawing/2014/chart" uri="{C3380CC4-5D6E-409C-BE32-E72D297353CC}">
              <c16:uniqueId val="{00000000-F790-432D-BE25-B6DF4C0B2BF6}"/>
            </c:ext>
          </c:extLst>
        </c:ser>
        <c:dLbls>
          <c:showLegendKey val="0"/>
          <c:showVal val="0"/>
          <c:showCatName val="0"/>
          <c:showSerName val="0"/>
          <c:showPercent val="0"/>
          <c:showBubbleSize val="0"/>
        </c:dLbls>
        <c:gapWidth val="219"/>
        <c:overlap val="-27"/>
        <c:axId val="917370895"/>
        <c:axId val="917375695"/>
      </c:barChart>
      <c:catAx>
        <c:axId val="9173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75695"/>
        <c:crosses val="autoZero"/>
        <c:auto val="1"/>
        <c:lblAlgn val="ctr"/>
        <c:lblOffset val="100"/>
        <c:noMultiLvlLbl val="0"/>
      </c:catAx>
      <c:valAx>
        <c:axId val="917375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7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TABLE'!$BA$3</c:f>
              <c:strCache>
                <c:ptCount val="1"/>
                <c:pt idx="0">
                  <c:v>Total</c:v>
                </c:pt>
              </c:strCache>
            </c:strRef>
          </c:tx>
          <c:spPr>
            <a:solidFill>
              <a:schemeClr val="accent1"/>
            </a:solidFill>
            <a:ln>
              <a:noFill/>
            </a:ln>
            <a:effectLst/>
          </c:spPr>
          <c:invertIfNegative val="0"/>
          <c:cat>
            <c:strRef>
              <c:f>'PIVOT TABLE'!$AZ$4:$AZ$7</c:f>
              <c:strCache>
                <c:ptCount val="3"/>
                <c:pt idx="0">
                  <c:v>Female</c:v>
                </c:pt>
                <c:pt idx="1">
                  <c:v>Male</c:v>
                </c:pt>
                <c:pt idx="2">
                  <c:v>Unknown</c:v>
                </c:pt>
              </c:strCache>
            </c:strRef>
          </c:cat>
          <c:val>
            <c:numRef>
              <c:f>'PIVOT TABLE'!$BA$4:$BA$7</c:f>
              <c:numCache>
                <c:formatCode>General</c:formatCode>
                <c:ptCount val="3"/>
                <c:pt idx="0">
                  <c:v>84.05</c:v>
                </c:pt>
                <c:pt idx="1">
                  <c:v>80</c:v>
                </c:pt>
                <c:pt idx="2">
                  <c:v>83.78</c:v>
                </c:pt>
              </c:numCache>
            </c:numRef>
          </c:val>
          <c:extLst>
            <c:ext xmlns:c16="http://schemas.microsoft.com/office/drawing/2014/chart" uri="{C3380CC4-5D6E-409C-BE32-E72D297353CC}">
              <c16:uniqueId val="{00000000-16AB-44D6-8DB5-32FEEAF7A19F}"/>
            </c:ext>
          </c:extLst>
        </c:ser>
        <c:dLbls>
          <c:showLegendKey val="0"/>
          <c:showVal val="0"/>
          <c:showCatName val="0"/>
          <c:showSerName val="0"/>
          <c:showPercent val="0"/>
          <c:showBubbleSize val="0"/>
        </c:dLbls>
        <c:gapWidth val="219"/>
        <c:overlap val="-27"/>
        <c:axId val="942216015"/>
        <c:axId val="942216975"/>
      </c:barChart>
      <c:catAx>
        <c:axId val="94221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16975"/>
        <c:crosses val="autoZero"/>
        <c:auto val="1"/>
        <c:lblAlgn val="ctr"/>
        <c:lblOffset val="100"/>
        <c:noMultiLvlLbl val="0"/>
      </c:catAx>
      <c:valAx>
        <c:axId val="94221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1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TABLE'!$BF$3</c:f>
              <c:strCache>
                <c:ptCount val="1"/>
                <c:pt idx="0">
                  <c:v>Sum of Years_of_Professional_Experience_in_Field</c:v>
                </c:pt>
              </c:strCache>
            </c:strRef>
          </c:tx>
          <c:spPr>
            <a:solidFill>
              <a:schemeClr val="accent1"/>
            </a:solidFill>
            <a:ln>
              <a:noFill/>
            </a:ln>
            <a:effectLst/>
          </c:spPr>
          <c:invertIfNegative val="0"/>
          <c:cat>
            <c:strRef>
              <c:f>'PIVOT TABLE'!$BE$4:$BE$22</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'PIVOT TABLE'!$BF$4:$BF$22</c:f>
              <c:numCache>
                <c:formatCode>General</c:formatCode>
                <c:ptCount val="18"/>
                <c:pt idx="0">
                  <c:v>182</c:v>
                </c:pt>
                <c:pt idx="1">
                  <c:v>231</c:v>
                </c:pt>
                <c:pt idx="2">
                  <c:v>178</c:v>
                </c:pt>
                <c:pt idx="3">
                  <c:v>224</c:v>
                </c:pt>
                <c:pt idx="4">
                  <c:v>183</c:v>
                </c:pt>
                <c:pt idx="5">
                  <c:v>271</c:v>
                </c:pt>
                <c:pt idx="6">
                  <c:v>194</c:v>
                </c:pt>
                <c:pt idx="7">
                  <c:v>151</c:v>
                </c:pt>
                <c:pt idx="8">
                  <c:v>177</c:v>
                </c:pt>
                <c:pt idx="9">
                  <c:v>236</c:v>
                </c:pt>
                <c:pt idx="10">
                  <c:v>230</c:v>
                </c:pt>
                <c:pt idx="11">
                  <c:v>213</c:v>
                </c:pt>
                <c:pt idx="12">
                  <c:v>263</c:v>
                </c:pt>
                <c:pt idx="13">
                  <c:v>223</c:v>
                </c:pt>
                <c:pt idx="14">
                  <c:v>270</c:v>
                </c:pt>
                <c:pt idx="15">
                  <c:v>200</c:v>
                </c:pt>
                <c:pt idx="16">
                  <c:v>229</c:v>
                </c:pt>
                <c:pt idx="17">
                  <c:v>149</c:v>
                </c:pt>
              </c:numCache>
            </c:numRef>
          </c:val>
          <c:extLst>
            <c:ext xmlns:c16="http://schemas.microsoft.com/office/drawing/2014/chart" uri="{C3380CC4-5D6E-409C-BE32-E72D297353CC}">
              <c16:uniqueId val="{00000000-49DD-4E27-9143-6FC80892B1FB}"/>
            </c:ext>
          </c:extLst>
        </c:ser>
        <c:ser>
          <c:idx val="1"/>
          <c:order val="1"/>
          <c:tx>
            <c:strRef>
              <c:f>'PIVOT TABLE'!$BG$3</c:f>
              <c:strCache>
                <c:ptCount val="1"/>
                <c:pt idx="0">
                  <c:v>Sum of TOTAL_COMPENSATION</c:v>
                </c:pt>
              </c:strCache>
            </c:strRef>
          </c:tx>
          <c:spPr>
            <a:solidFill>
              <a:schemeClr val="accent2"/>
            </a:solidFill>
            <a:ln>
              <a:noFill/>
            </a:ln>
            <a:effectLst/>
          </c:spPr>
          <c:invertIfNegative val="0"/>
          <c:cat>
            <c:strRef>
              <c:f>'PIVOT TABLE'!$BE$4:$BE$22</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'PIVOT TABLE'!$BG$4:$BG$22</c:f>
              <c:numCache>
                <c:formatCode>General</c:formatCode>
                <c:ptCount val="18"/>
                <c:pt idx="0">
                  <c:v>6412530</c:v>
                </c:pt>
                <c:pt idx="1">
                  <c:v>11377089</c:v>
                </c:pt>
                <c:pt idx="2">
                  <c:v>13944317</c:v>
                </c:pt>
                <c:pt idx="3">
                  <c:v>15521489</c:v>
                </c:pt>
                <c:pt idx="4">
                  <c:v>16231791</c:v>
                </c:pt>
                <c:pt idx="5">
                  <c:v>10946052</c:v>
                </c:pt>
                <c:pt idx="6">
                  <c:v>15357063</c:v>
                </c:pt>
                <c:pt idx="7">
                  <c:v>11102424</c:v>
                </c:pt>
                <c:pt idx="8">
                  <c:v>12807316</c:v>
                </c:pt>
                <c:pt idx="9">
                  <c:v>14347448</c:v>
                </c:pt>
                <c:pt idx="10">
                  <c:v>12740384</c:v>
                </c:pt>
                <c:pt idx="11">
                  <c:v>17644693</c:v>
                </c:pt>
                <c:pt idx="12">
                  <c:v>16048178</c:v>
                </c:pt>
                <c:pt idx="13">
                  <c:v>11431422</c:v>
                </c:pt>
                <c:pt idx="14">
                  <c:v>23641362</c:v>
                </c:pt>
                <c:pt idx="15">
                  <c:v>10994312</c:v>
                </c:pt>
                <c:pt idx="16">
                  <c:v>11470410</c:v>
                </c:pt>
                <c:pt idx="17">
                  <c:v>356629</c:v>
                </c:pt>
              </c:numCache>
            </c:numRef>
          </c:val>
          <c:extLst>
            <c:ext xmlns:c16="http://schemas.microsoft.com/office/drawing/2014/chart" uri="{C3380CC4-5D6E-409C-BE32-E72D297353CC}">
              <c16:uniqueId val="{00000001-49DD-4E27-9143-6FC80892B1FB}"/>
            </c:ext>
          </c:extLst>
        </c:ser>
        <c:dLbls>
          <c:showLegendKey val="0"/>
          <c:showVal val="0"/>
          <c:showCatName val="0"/>
          <c:showSerName val="0"/>
          <c:showPercent val="0"/>
          <c:showBubbleSize val="0"/>
        </c:dLbls>
        <c:gapWidth val="219"/>
        <c:overlap val="-27"/>
        <c:axId val="899048111"/>
        <c:axId val="899041871"/>
      </c:barChart>
      <c:catAx>
        <c:axId val="89904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41871"/>
        <c:crosses val="autoZero"/>
        <c:auto val="1"/>
        <c:lblAlgn val="ctr"/>
        <c:lblOffset val="100"/>
        <c:noMultiLvlLbl val="0"/>
      </c:catAx>
      <c:valAx>
        <c:axId val="899041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4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(1).xlsx]PIVOT TABLE!QUERY 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TABLE'!$BO$3</c:f>
              <c:strCache>
                <c:ptCount val="1"/>
                <c:pt idx="0">
                  <c:v>Total</c:v>
                </c:pt>
              </c:strCache>
            </c:strRef>
          </c:tx>
          <c:spPr>
            <a:solidFill>
              <a:schemeClr val="accent1"/>
            </a:solidFill>
            <a:ln>
              <a:noFill/>
            </a:ln>
            <a:effectLst/>
          </c:spPr>
          <c:invertIfNegative val="0"/>
          <c:cat>
            <c:multiLvlStrRef>
              <c:f>'PIVOT TABLE'!$BL$4:$BN$229</c:f>
              <c:multiLvlStrCache>
                <c:ptCount val="183"/>
                <c:lvl>
                  <c:pt idx="0">
                    <c:v>Bachelor'S</c:v>
                  </c:pt>
                  <c:pt idx="1">
                    <c:v>Diploma</c:v>
                  </c:pt>
                  <c:pt idx="2">
                    <c:v>High School</c:v>
                  </c:pt>
                  <c:pt idx="3">
                    <c:v>Master'S</c:v>
                  </c:pt>
                  <c:pt idx="4">
                    <c:v>Other</c:v>
                  </c:pt>
                  <c:pt idx="5">
                    <c:v>Phd</c:v>
                  </c:pt>
                  <c:pt idx="6">
                    <c:v>Bachelor'S</c:v>
                  </c:pt>
                  <c:pt idx="7">
                    <c:v>Diploma</c:v>
                  </c:pt>
                  <c:pt idx="8">
                    <c:v>High School</c:v>
                  </c:pt>
                  <c:pt idx="9">
                    <c:v>Master'S</c:v>
                  </c:pt>
                  <c:pt idx="10">
                    <c:v>Other</c:v>
                  </c:pt>
                  <c:pt idx="11">
                    <c:v>Phd</c:v>
                  </c:pt>
                  <c:pt idx="12">
                    <c:v>Bachelor'S</c:v>
                  </c:pt>
                  <c:pt idx="13">
                    <c:v>Diploma</c:v>
                  </c:pt>
                  <c:pt idx="14">
                    <c:v>High School</c:v>
                  </c:pt>
                  <c:pt idx="15">
                    <c:v>Master'S</c:v>
                  </c:pt>
                  <c:pt idx="16">
                    <c:v>Other</c:v>
                  </c:pt>
                  <c:pt idx="17">
                    <c:v>Phd</c:v>
                  </c:pt>
                  <c:pt idx="18">
                    <c:v>Diploma</c:v>
                  </c:pt>
                  <c:pt idx="19">
                    <c:v>High School</c:v>
                  </c:pt>
                  <c:pt idx="20">
                    <c:v>Master'S</c:v>
                  </c:pt>
                  <c:pt idx="21">
                    <c:v>Other</c:v>
                  </c:pt>
                  <c:pt idx="22">
                    <c:v>Phd</c:v>
                  </c:pt>
                  <c:pt idx="23">
                    <c:v>Bachelor'S</c:v>
                  </c:pt>
                  <c:pt idx="24">
                    <c:v>Diploma</c:v>
                  </c:pt>
                  <c:pt idx="25">
                    <c:v>High School</c:v>
                  </c:pt>
                  <c:pt idx="26">
                    <c:v>Master'S</c:v>
                  </c:pt>
                  <c:pt idx="27">
                    <c:v>Other</c:v>
                  </c:pt>
                  <c:pt idx="28">
                    <c:v>Phd</c:v>
                  </c:pt>
                  <c:pt idx="29">
                    <c:v>Bachelor'S</c:v>
                  </c:pt>
                  <c:pt idx="30">
                    <c:v>Diploma</c:v>
                  </c:pt>
                  <c:pt idx="31">
                    <c:v>High School</c:v>
                  </c:pt>
                  <c:pt idx="32">
                    <c:v>Master'S</c:v>
                  </c:pt>
                  <c:pt idx="33">
                    <c:v>Other</c:v>
                  </c:pt>
                  <c:pt idx="34">
                    <c:v>Phd</c:v>
                  </c:pt>
                  <c:pt idx="35">
                    <c:v>Bachelor'S</c:v>
                  </c:pt>
                  <c:pt idx="36">
                    <c:v>Diploma</c:v>
                  </c:pt>
                  <c:pt idx="37">
                    <c:v>High School</c:v>
                  </c:pt>
                  <c:pt idx="38">
                    <c:v>Master'S</c:v>
                  </c:pt>
                  <c:pt idx="39">
                    <c:v>Other</c:v>
                  </c:pt>
                  <c:pt idx="40">
                    <c:v>Phd</c:v>
                  </c:pt>
                  <c:pt idx="41">
                    <c:v>Bachelor'S</c:v>
                  </c:pt>
                  <c:pt idx="42">
                    <c:v>Diploma</c:v>
                  </c:pt>
                  <c:pt idx="43">
                    <c:v>High School</c:v>
                  </c:pt>
                  <c:pt idx="44">
                    <c:v>Master'S</c:v>
                  </c:pt>
                  <c:pt idx="45">
                    <c:v>Other</c:v>
                  </c:pt>
                  <c:pt idx="46">
                    <c:v>Phd</c:v>
                  </c:pt>
                  <c:pt idx="47">
                    <c:v>Bachelor'S</c:v>
                  </c:pt>
                  <c:pt idx="48">
                    <c:v>Diploma</c:v>
                  </c:pt>
                  <c:pt idx="49">
                    <c:v>High School</c:v>
                  </c:pt>
                  <c:pt idx="50">
                    <c:v>Master'S</c:v>
                  </c:pt>
                  <c:pt idx="51">
                    <c:v>Other</c:v>
                  </c:pt>
                  <c:pt idx="52">
                    <c:v>Phd</c:v>
                  </c:pt>
                  <c:pt idx="53">
                    <c:v>Bachelor'S</c:v>
                  </c:pt>
                  <c:pt idx="54">
                    <c:v>Diploma</c:v>
                  </c:pt>
                  <c:pt idx="55">
                    <c:v>High School</c:v>
                  </c:pt>
                  <c:pt idx="56">
                    <c:v>Master'S</c:v>
                  </c:pt>
                  <c:pt idx="57">
                    <c:v>Other</c:v>
                  </c:pt>
                  <c:pt idx="58">
                    <c:v>Phd</c:v>
                  </c:pt>
                  <c:pt idx="59">
                    <c:v>Bachelor'S</c:v>
                  </c:pt>
                  <c:pt idx="60">
                    <c:v>Diploma</c:v>
                  </c:pt>
                  <c:pt idx="61">
                    <c:v>High School</c:v>
                  </c:pt>
                  <c:pt idx="62">
                    <c:v>Master'S</c:v>
                  </c:pt>
                  <c:pt idx="63">
                    <c:v>Other</c:v>
                  </c:pt>
                  <c:pt idx="64">
                    <c:v>Phd</c:v>
                  </c:pt>
                  <c:pt idx="65">
                    <c:v>Bachelor'S</c:v>
                  </c:pt>
                  <c:pt idx="66">
                    <c:v>Diploma</c:v>
                  </c:pt>
                  <c:pt idx="67">
                    <c:v>High School</c:v>
                  </c:pt>
                  <c:pt idx="68">
                    <c:v>Master'S</c:v>
                  </c:pt>
                  <c:pt idx="69">
                    <c:v>Other</c:v>
                  </c:pt>
                  <c:pt idx="70">
                    <c:v>Phd</c:v>
                  </c:pt>
                  <c:pt idx="71">
                    <c:v>Bachelor'S</c:v>
                  </c:pt>
                  <c:pt idx="72">
                    <c:v>Diploma</c:v>
                  </c:pt>
                  <c:pt idx="73">
                    <c:v>High School</c:v>
                  </c:pt>
                  <c:pt idx="74">
                    <c:v>Master'S</c:v>
                  </c:pt>
                  <c:pt idx="75">
                    <c:v>Other</c:v>
                  </c:pt>
                  <c:pt idx="76">
                    <c:v>Phd</c:v>
                  </c:pt>
                  <c:pt idx="77">
                    <c:v>Bachelor'S</c:v>
                  </c:pt>
                  <c:pt idx="78">
                    <c:v>Diploma</c:v>
                  </c:pt>
                  <c:pt idx="79">
                    <c:v>High School</c:v>
                  </c:pt>
                  <c:pt idx="80">
                    <c:v>Master'S</c:v>
                  </c:pt>
                  <c:pt idx="81">
                    <c:v>Other</c:v>
                  </c:pt>
                  <c:pt idx="82">
                    <c:v>Phd</c:v>
                  </c:pt>
                  <c:pt idx="83">
                    <c:v>Bachelor'S</c:v>
                  </c:pt>
                  <c:pt idx="84">
                    <c:v>Diploma</c:v>
                  </c:pt>
                  <c:pt idx="85">
                    <c:v>High School</c:v>
                  </c:pt>
                  <c:pt idx="86">
                    <c:v>Master'S</c:v>
                  </c:pt>
                  <c:pt idx="87">
                    <c:v>Other</c:v>
                  </c:pt>
                  <c:pt idx="88">
                    <c:v>Phd</c:v>
                  </c:pt>
                  <c:pt idx="89">
                    <c:v>Bachelor'S</c:v>
                  </c:pt>
                  <c:pt idx="90">
                    <c:v>Diploma</c:v>
                  </c:pt>
                  <c:pt idx="91">
                    <c:v>High School</c:v>
                  </c:pt>
                  <c:pt idx="92">
                    <c:v>Master'S</c:v>
                  </c:pt>
                  <c:pt idx="93">
                    <c:v>Other</c:v>
                  </c:pt>
                  <c:pt idx="94">
                    <c:v>Phd</c:v>
                  </c:pt>
                  <c:pt idx="95">
                    <c:v>Bachelor'S</c:v>
                  </c:pt>
                  <c:pt idx="96">
                    <c:v>Diploma</c:v>
                  </c:pt>
                  <c:pt idx="97">
                    <c:v>High School</c:v>
                  </c:pt>
                  <c:pt idx="98">
                    <c:v>Master'S</c:v>
                  </c:pt>
                  <c:pt idx="99">
                    <c:v>Other</c:v>
                  </c:pt>
                  <c:pt idx="100">
                    <c:v>Phd</c:v>
                  </c:pt>
                  <c:pt idx="101">
                    <c:v>Bachelor'S</c:v>
                  </c:pt>
                  <c:pt idx="102">
                    <c:v>Diploma</c:v>
                  </c:pt>
                  <c:pt idx="103">
                    <c:v>High School</c:v>
                  </c:pt>
                  <c:pt idx="104">
                    <c:v>Master'S</c:v>
                  </c:pt>
                  <c:pt idx="105">
                    <c:v>Other</c:v>
                  </c:pt>
                  <c:pt idx="106">
                    <c:v>Phd</c:v>
                  </c:pt>
                  <c:pt idx="107">
                    <c:v>Bachelor'S</c:v>
                  </c:pt>
                  <c:pt idx="108">
                    <c:v>Diploma</c:v>
                  </c:pt>
                  <c:pt idx="109">
                    <c:v>High School</c:v>
                  </c:pt>
                  <c:pt idx="110">
                    <c:v>Master'S</c:v>
                  </c:pt>
                  <c:pt idx="111">
                    <c:v>Other</c:v>
                  </c:pt>
                  <c:pt idx="112">
                    <c:v>Phd</c:v>
                  </c:pt>
                  <c:pt idx="113">
                    <c:v>Bachelor'S</c:v>
                  </c:pt>
                  <c:pt idx="114">
                    <c:v>Diploma</c:v>
                  </c:pt>
                  <c:pt idx="115">
                    <c:v>High School</c:v>
                  </c:pt>
                  <c:pt idx="116">
                    <c:v>Master'S</c:v>
                  </c:pt>
                  <c:pt idx="117">
                    <c:v>Other</c:v>
                  </c:pt>
                  <c:pt idx="118">
                    <c:v>Phd</c:v>
                  </c:pt>
                  <c:pt idx="119">
                    <c:v>Bachelor'S</c:v>
                  </c:pt>
                  <c:pt idx="120">
                    <c:v>Diploma</c:v>
                  </c:pt>
                  <c:pt idx="121">
                    <c:v>High School</c:v>
                  </c:pt>
                  <c:pt idx="122">
                    <c:v>Master'S</c:v>
                  </c:pt>
                  <c:pt idx="123">
                    <c:v>Other</c:v>
                  </c:pt>
                  <c:pt idx="124">
                    <c:v>Phd</c:v>
                  </c:pt>
                  <c:pt idx="125">
                    <c:v>Bachelor'S</c:v>
                  </c:pt>
                  <c:pt idx="126">
                    <c:v>Diploma</c:v>
                  </c:pt>
                  <c:pt idx="127">
                    <c:v>High School</c:v>
                  </c:pt>
                  <c:pt idx="128">
                    <c:v>Master'S</c:v>
                  </c:pt>
                  <c:pt idx="129">
                    <c:v>Other</c:v>
                  </c:pt>
                  <c:pt idx="130">
                    <c:v>Phd</c:v>
                  </c:pt>
                  <c:pt idx="131">
                    <c:v>Bachelor'S</c:v>
                  </c:pt>
                  <c:pt idx="132">
                    <c:v>Diploma</c:v>
                  </c:pt>
                  <c:pt idx="133">
                    <c:v>High School</c:v>
                  </c:pt>
                  <c:pt idx="134">
                    <c:v>Master'S</c:v>
                  </c:pt>
                  <c:pt idx="135">
                    <c:v>Other</c:v>
                  </c:pt>
                  <c:pt idx="136">
                    <c:v>Phd</c:v>
                  </c:pt>
                  <c:pt idx="137">
                    <c:v>Bachelor'S</c:v>
                  </c:pt>
                  <c:pt idx="138">
                    <c:v>Diploma</c:v>
                  </c:pt>
                  <c:pt idx="139">
                    <c:v>High School</c:v>
                  </c:pt>
                  <c:pt idx="140">
                    <c:v>Master'S</c:v>
                  </c:pt>
                  <c:pt idx="141">
                    <c:v>Other</c:v>
                  </c:pt>
                  <c:pt idx="142">
                    <c:v>Phd</c:v>
                  </c:pt>
                  <c:pt idx="143">
                    <c:v>Bachelor'S</c:v>
                  </c:pt>
                  <c:pt idx="144">
                    <c:v>Diploma</c:v>
                  </c:pt>
                  <c:pt idx="145">
                    <c:v>High School</c:v>
                  </c:pt>
                  <c:pt idx="146">
                    <c:v>Master'S</c:v>
                  </c:pt>
                  <c:pt idx="147">
                    <c:v>Other</c:v>
                  </c:pt>
                  <c:pt idx="148">
                    <c:v>Phd</c:v>
                  </c:pt>
                  <c:pt idx="149">
                    <c:v>Bachelor'S</c:v>
                  </c:pt>
                  <c:pt idx="150">
                    <c:v>Diploma</c:v>
                  </c:pt>
                  <c:pt idx="151">
                    <c:v>Master'S</c:v>
                  </c:pt>
                  <c:pt idx="152">
                    <c:v>Phd</c:v>
                  </c:pt>
                  <c:pt idx="153">
                    <c:v>Bachelor'S</c:v>
                  </c:pt>
                  <c:pt idx="154">
                    <c:v>Diploma</c:v>
                  </c:pt>
                  <c:pt idx="155">
                    <c:v>High School</c:v>
                  </c:pt>
                  <c:pt idx="156">
                    <c:v>Master'S</c:v>
                  </c:pt>
                  <c:pt idx="157">
                    <c:v>Other</c:v>
                  </c:pt>
                  <c:pt idx="158">
                    <c:v>Phd</c:v>
                  </c:pt>
                  <c:pt idx="159">
                    <c:v>Bachelor'S</c:v>
                  </c:pt>
                  <c:pt idx="160">
                    <c:v>Diploma</c:v>
                  </c:pt>
                  <c:pt idx="161">
                    <c:v>High School</c:v>
                  </c:pt>
                  <c:pt idx="162">
                    <c:v>Master'S</c:v>
                  </c:pt>
                  <c:pt idx="163">
                    <c:v>Other</c:v>
                  </c:pt>
                  <c:pt idx="164">
                    <c:v>Phd</c:v>
                  </c:pt>
                  <c:pt idx="165">
                    <c:v>Bachelor'S</c:v>
                  </c:pt>
                  <c:pt idx="166">
                    <c:v>Diploma</c:v>
                  </c:pt>
                  <c:pt idx="167">
                    <c:v>High School</c:v>
                  </c:pt>
                  <c:pt idx="168">
                    <c:v>Master'S</c:v>
                  </c:pt>
                  <c:pt idx="169">
                    <c:v>Other</c:v>
                  </c:pt>
                  <c:pt idx="170">
                    <c:v>Phd</c:v>
                  </c:pt>
                  <c:pt idx="171">
                    <c:v>Bachelor'S</c:v>
                  </c:pt>
                  <c:pt idx="172">
                    <c:v>Diploma</c:v>
                  </c:pt>
                  <c:pt idx="173">
                    <c:v>High School</c:v>
                  </c:pt>
                  <c:pt idx="174">
                    <c:v>Master'S</c:v>
                  </c:pt>
                  <c:pt idx="175">
                    <c:v>Other</c:v>
                  </c:pt>
                  <c:pt idx="176">
                    <c:v>Phd</c:v>
                  </c:pt>
                  <c:pt idx="177">
                    <c:v>Bachelor'S</c:v>
                  </c:pt>
                  <c:pt idx="178">
                    <c:v>Diploma</c:v>
                  </c:pt>
                  <c:pt idx="179">
                    <c:v>High School</c:v>
                  </c:pt>
                  <c:pt idx="180">
                    <c:v>Master'S</c:v>
                  </c:pt>
                  <c:pt idx="181">
                    <c:v>Other</c:v>
                  </c:pt>
                  <c:pt idx="182">
                    <c:v>Phd</c:v>
                  </c:pt>
                </c:lvl>
                <c:lvl>
                  <c:pt idx="0">
                    <c:v>Female</c:v>
                  </c:pt>
                  <c:pt idx="6">
                    <c:v>Male</c:v>
                  </c:pt>
                  <c:pt idx="12">
                    <c:v>Unknown</c:v>
                  </c:pt>
                  <c:pt idx="18">
                    <c:v>Female</c:v>
                  </c:pt>
                  <c:pt idx="23">
                    <c:v>Male</c:v>
                  </c:pt>
                  <c:pt idx="29">
                    <c:v>Unknown</c:v>
                  </c:pt>
                  <c:pt idx="35">
                    <c:v>Female</c:v>
                  </c:pt>
                  <c:pt idx="41">
                    <c:v>Male</c:v>
                  </c:pt>
                  <c:pt idx="47">
                    <c:v>Unknown</c:v>
                  </c:pt>
                  <c:pt idx="53">
                    <c:v>Female</c:v>
                  </c:pt>
                  <c:pt idx="59">
                    <c:v>Male</c:v>
                  </c:pt>
                  <c:pt idx="65">
                    <c:v>Unknown</c:v>
                  </c:pt>
                  <c:pt idx="71">
                    <c:v>Female</c:v>
                  </c:pt>
                  <c:pt idx="77">
                    <c:v>Male</c:v>
                  </c:pt>
                  <c:pt idx="83">
                    <c:v>Unknown</c:v>
                  </c:pt>
                  <c:pt idx="89">
                    <c:v>Female</c:v>
                  </c:pt>
                  <c:pt idx="95">
                    <c:v>Male</c:v>
                  </c:pt>
                  <c:pt idx="101">
                    <c:v>Unknown</c:v>
                  </c:pt>
                  <c:pt idx="107">
                    <c:v>Female</c:v>
                  </c:pt>
                  <c:pt idx="113">
                    <c:v>Male</c:v>
                  </c:pt>
                  <c:pt idx="119">
                    <c:v>Unknown</c:v>
                  </c:pt>
                  <c:pt idx="125">
                    <c:v>Female</c:v>
                  </c:pt>
                  <c:pt idx="131">
                    <c:v>Male</c:v>
                  </c:pt>
                  <c:pt idx="137">
                    <c:v>Unknown</c:v>
                  </c:pt>
                  <c:pt idx="143">
                    <c:v>Female</c:v>
                  </c:pt>
                  <c:pt idx="149">
                    <c:v>Male</c:v>
                  </c:pt>
                  <c:pt idx="153">
                    <c:v>Unknown</c:v>
                  </c:pt>
                  <c:pt idx="159">
                    <c:v>Female</c:v>
                  </c:pt>
                  <c:pt idx="165">
                    <c:v>Male</c:v>
                  </c:pt>
                  <c:pt idx="171">
                    <c:v>Unknown</c:v>
                  </c:pt>
                  <c:pt idx="177">
                    <c:v>Unknown</c:v>
                  </c:pt>
                </c:lvl>
                <c:lvl>
                  <c:pt idx="0">
                    <c:v>Banking</c:v>
                  </c:pt>
                  <c:pt idx="18">
                    <c:v>Consulting</c:v>
                  </c:pt>
                  <c:pt idx="35">
                    <c:v>Education</c:v>
                  </c:pt>
                  <c:pt idx="53">
                    <c:v>Finance</c:v>
                  </c:pt>
                  <c:pt idx="71">
                    <c:v>Government</c:v>
                  </c:pt>
                  <c:pt idx="89">
                    <c:v>Health Care</c:v>
                  </c:pt>
                  <c:pt idx="107">
                    <c:v>Information Technology</c:v>
                  </c:pt>
                  <c:pt idx="125">
                    <c:v>Manufacturing</c:v>
                  </c:pt>
                  <c:pt idx="143">
                    <c:v>Retail</c:v>
                  </c:pt>
                  <c:pt idx="159">
                    <c:v>Telecom</c:v>
                  </c:pt>
                  <c:pt idx="177">
                    <c:v>Unknown</c:v>
                  </c:pt>
                </c:lvl>
              </c:multiLvlStrCache>
            </c:multiLvlStrRef>
          </c:cat>
          <c:val>
            <c:numRef>
              <c:f>'PIVOT TABLE'!$BO$4:$BO$229</c:f>
              <c:numCache>
                <c:formatCode>General</c:formatCode>
                <c:ptCount val="183"/>
                <c:pt idx="0">
                  <c:v>483663.5</c:v>
                </c:pt>
                <c:pt idx="1">
                  <c:v>161751</c:v>
                </c:pt>
                <c:pt idx="2">
                  <c:v>116603.2</c:v>
                </c:pt>
                <c:pt idx="3">
                  <c:v>96978.5</c:v>
                </c:pt>
                <c:pt idx="4">
                  <c:v>57075.67</c:v>
                </c:pt>
                <c:pt idx="5">
                  <c:v>72200</c:v>
                </c:pt>
                <c:pt idx="6">
                  <c:v>1390558</c:v>
                </c:pt>
                <c:pt idx="7">
                  <c:v>69384</c:v>
                </c:pt>
                <c:pt idx="8">
                  <c:v>70214</c:v>
                </c:pt>
                <c:pt idx="9">
                  <c:v>276326.67</c:v>
                </c:pt>
                <c:pt idx="10">
                  <c:v>349476</c:v>
                </c:pt>
                <c:pt idx="11">
                  <c:v>100323.67</c:v>
                </c:pt>
                <c:pt idx="12">
                  <c:v>336913.6</c:v>
                </c:pt>
                <c:pt idx="13">
                  <c:v>142807.76999999999</c:v>
                </c:pt>
                <c:pt idx="14">
                  <c:v>184818.5</c:v>
                </c:pt>
                <c:pt idx="15">
                  <c:v>525455.5</c:v>
                </c:pt>
                <c:pt idx="16">
                  <c:v>427127.38</c:v>
                </c:pt>
                <c:pt idx="17">
                  <c:v>237587.27</c:v>
                </c:pt>
                <c:pt idx="18">
                  <c:v>478955</c:v>
                </c:pt>
                <c:pt idx="19">
                  <c:v>94189</c:v>
                </c:pt>
                <c:pt idx="20">
                  <c:v>99412.67</c:v>
                </c:pt>
                <c:pt idx="21">
                  <c:v>248952.4</c:v>
                </c:pt>
                <c:pt idx="22">
                  <c:v>110025.5</c:v>
                </c:pt>
                <c:pt idx="23">
                  <c:v>460868</c:v>
                </c:pt>
                <c:pt idx="24">
                  <c:v>94346</c:v>
                </c:pt>
                <c:pt idx="25">
                  <c:v>114080.75</c:v>
                </c:pt>
                <c:pt idx="26">
                  <c:v>424521.75</c:v>
                </c:pt>
                <c:pt idx="27">
                  <c:v>60457.5</c:v>
                </c:pt>
                <c:pt idx="28">
                  <c:v>889821</c:v>
                </c:pt>
                <c:pt idx="29">
                  <c:v>58826.17</c:v>
                </c:pt>
                <c:pt idx="30">
                  <c:v>171855.14</c:v>
                </c:pt>
                <c:pt idx="31">
                  <c:v>387749</c:v>
                </c:pt>
                <c:pt idx="32">
                  <c:v>74830.2</c:v>
                </c:pt>
                <c:pt idx="33">
                  <c:v>323456.13</c:v>
                </c:pt>
                <c:pt idx="34">
                  <c:v>168501.6</c:v>
                </c:pt>
                <c:pt idx="35">
                  <c:v>57569.5</c:v>
                </c:pt>
                <c:pt idx="36">
                  <c:v>508713.88</c:v>
                </c:pt>
                <c:pt idx="37">
                  <c:v>86234.25</c:v>
                </c:pt>
                <c:pt idx="38">
                  <c:v>39781.800000000003</c:v>
                </c:pt>
                <c:pt idx="39">
                  <c:v>89697.29</c:v>
                </c:pt>
                <c:pt idx="40">
                  <c:v>90685</c:v>
                </c:pt>
                <c:pt idx="41">
                  <c:v>56053</c:v>
                </c:pt>
                <c:pt idx="42">
                  <c:v>36988.5</c:v>
                </c:pt>
                <c:pt idx="43">
                  <c:v>334892.5</c:v>
                </c:pt>
                <c:pt idx="44">
                  <c:v>283724.57</c:v>
                </c:pt>
                <c:pt idx="45">
                  <c:v>360778</c:v>
                </c:pt>
                <c:pt idx="46">
                  <c:v>384740.6</c:v>
                </c:pt>
                <c:pt idx="47">
                  <c:v>347822.43</c:v>
                </c:pt>
                <c:pt idx="48">
                  <c:v>79017.75</c:v>
                </c:pt>
                <c:pt idx="49">
                  <c:v>215071.75</c:v>
                </c:pt>
                <c:pt idx="50">
                  <c:v>352443.45</c:v>
                </c:pt>
                <c:pt idx="51">
                  <c:v>132401.35</c:v>
                </c:pt>
                <c:pt idx="52">
                  <c:v>243206.15</c:v>
                </c:pt>
                <c:pt idx="53">
                  <c:v>73416</c:v>
                </c:pt>
                <c:pt idx="54">
                  <c:v>89258</c:v>
                </c:pt>
                <c:pt idx="55">
                  <c:v>115078.5</c:v>
                </c:pt>
                <c:pt idx="56">
                  <c:v>93038.8</c:v>
                </c:pt>
                <c:pt idx="57">
                  <c:v>328710.33</c:v>
                </c:pt>
                <c:pt idx="58">
                  <c:v>116556.5</c:v>
                </c:pt>
                <c:pt idx="59">
                  <c:v>297532.79999999999</c:v>
                </c:pt>
                <c:pt idx="60">
                  <c:v>437866.5</c:v>
                </c:pt>
                <c:pt idx="61">
                  <c:v>85282.67</c:v>
                </c:pt>
                <c:pt idx="62">
                  <c:v>415217.33</c:v>
                </c:pt>
                <c:pt idx="63">
                  <c:v>142530</c:v>
                </c:pt>
                <c:pt idx="64">
                  <c:v>122121.71</c:v>
                </c:pt>
                <c:pt idx="65">
                  <c:v>76122.33</c:v>
                </c:pt>
                <c:pt idx="66">
                  <c:v>89658.67</c:v>
                </c:pt>
                <c:pt idx="67">
                  <c:v>105687.67</c:v>
                </c:pt>
                <c:pt idx="68">
                  <c:v>450052.57</c:v>
                </c:pt>
                <c:pt idx="69">
                  <c:v>391410.33</c:v>
                </c:pt>
                <c:pt idx="70">
                  <c:v>465602</c:v>
                </c:pt>
                <c:pt idx="71">
                  <c:v>46745.5</c:v>
                </c:pt>
                <c:pt idx="72">
                  <c:v>133544</c:v>
                </c:pt>
                <c:pt idx="73">
                  <c:v>388787</c:v>
                </c:pt>
                <c:pt idx="74">
                  <c:v>93498.5</c:v>
                </c:pt>
                <c:pt idx="75">
                  <c:v>72087</c:v>
                </c:pt>
                <c:pt idx="76">
                  <c:v>135515</c:v>
                </c:pt>
                <c:pt idx="77">
                  <c:v>341241.33</c:v>
                </c:pt>
                <c:pt idx="78">
                  <c:v>106509</c:v>
                </c:pt>
                <c:pt idx="79">
                  <c:v>446629.25</c:v>
                </c:pt>
                <c:pt idx="80">
                  <c:v>95997</c:v>
                </c:pt>
                <c:pt idx="81">
                  <c:v>59988.33</c:v>
                </c:pt>
                <c:pt idx="82">
                  <c:v>304816.59999999998</c:v>
                </c:pt>
                <c:pt idx="83">
                  <c:v>123507.5</c:v>
                </c:pt>
                <c:pt idx="84">
                  <c:v>104948.2</c:v>
                </c:pt>
                <c:pt idx="85">
                  <c:v>403415.11</c:v>
                </c:pt>
                <c:pt idx="86">
                  <c:v>295919.45</c:v>
                </c:pt>
                <c:pt idx="87">
                  <c:v>145685</c:v>
                </c:pt>
                <c:pt idx="88">
                  <c:v>97446.33</c:v>
                </c:pt>
                <c:pt idx="89">
                  <c:v>298786.59999999998</c:v>
                </c:pt>
                <c:pt idx="90">
                  <c:v>62597.5</c:v>
                </c:pt>
                <c:pt idx="91">
                  <c:v>69754.429999999993</c:v>
                </c:pt>
                <c:pt idx="92">
                  <c:v>178033.17</c:v>
                </c:pt>
                <c:pt idx="93">
                  <c:v>242007.33</c:v>
                </c:pt>
                <c:pt idx="94">
                  <c:v>448000</c:v>
                </c:pt>
                <c:pt idx="95">
                  <c:v>92115.5</c:v>
                </c:pt>
                <c:pt idx="96">
                  <c:v>439844.67</c:v>
                </c:pt>
                <c:pt idx="97">
                  <c:v>302147.7</c:v>
                </c:pt>
                <c:pt idx="98">
                  <c:v>245030</c:v>
                </c:pt>
                <c:pt idx="99">
                  <c:v>163960.25</c:v>
                </c:pt>
                <c:pt idx="100">
                  <c:v>259724.22</c:v>
                </c:pt>
                <c:pt idx="101">
                  <c:v>255718.1</c:v>
                </c:pt>
                <c:pt idx="102">
                  <c:v>836463.33</c:v>
                </c:pt>
                <c:pt idx="103">
                  <c:v>142387.42000000001</c:v>
                </c:pt>
                <c:pt idx="104">
                  <c:v>102481.74</c:v>
                </c:pt>
                <c:pt idx="105">
                  <c:v>276961.75</c:v>
                </c:pt>
                <c:pt idx="106">
                  <c:v>229112.73</c:v>
                </c:pt>
                <c:pt idx="107">
                  <c:v>66559.14</c:v>
                </c:pt>
                <c:pt idx="108">
                  <c:v>322385.77</c:v>
                </c:pt>
                <c:pt idx="109">
                  <c:v>117974.78</c:v>
                </c:pt>
                <c:pt idx="110">
                  <c:v>268030.33</c:v>
                </c:pt>
                <c:pt idx="111">
                  <c:v>487052.5</c:v>
                </c:pt>
                <c:pt idx="112">
                  <c:v>155486.70000000001</c:v>
                </c:pt>
                <c:pt idx="113">
                  <c:v>295882.44</c:v>
                </c:pt>
                <c:pt idx="114">
                  <c:v>610828.5</c:v>
                </c:pt>
                <c:pt idx="115">
                  <c:v>367133.13</c:v>
                </c:pt>
                <c:pt idx="116">
                  <c:v>420452.14</c:v>
                </c:pt>
                <c:pt idx="117">
                  <c:v>160539.79999999999</c:v>
                </c:pt>
                <c:pt idx="118">
                  <c:v>223853.27</c:v>
                </c:pt>
                <c:pt idx="119">
                  <c:v>207146.06</c:v>
                </c:pt>
                <c:pt idx="120">
                  <c:v>190183.6</c:v>
                </c:pt>
                <c:pt idx="121">
                  <c:v>341637.59</c:v>
                </c:pt>
                <c:pt idx="122">
                  <c:v>303217</c:v>
                </c:pt>
                <c:pt idx="123">
                  <c:v>182723.5</c:v>
                </c:pt>
                <c:pt idx="124">
                  <c:v>204250.71</c:v>
                </c:pt>
                <c:pt idx="125">
                  <c:v>65431.5</c:v>
                </c:pt>
                <c:pt idx="126">
                  <c:v>406168</c:v>
                </c:pt>
                <c:pt idx="127">
                  <c:v>646537.4</c:v>
                </c:pt>
                <c:pt idx="128">
                  <c:v>42017.33</c:v>
                </c:pt>
                <c:pt idx="129">
                  <c:v>73385</c:v>
                </c:pt>
                <c:pt idx="130">
                  <c:v>162985</c:v>
                </c:pt>
                <c:pt idx="131">
                  <c:v>66480.5</c:v>
                </c:pt>
                <c:pt idx="132">
                  <c:v>901701.5</c:v>
                </c:pt>
                <c:pt idx="133">
                  <c:v>368244.5</c:v>
                </c:pt>
                <c:pt idx="134">
                  <c:v>94676</c:v>
                </c:pt>
                <c:pt idx="135">
                  <c:v>465289.5</c:v>
                </c:pt>
                <c:pt idx="136">
                  <c:v>310080</c:v>
                </c:pt>
                <c:pt idx="137">
                  <c:v>75151.600000000006</c:v>
                </c:pt>
                <c:pt idx="138">
                  <c:v>291277.75</c:v>
                </c:pt>
                <c:pt idx="139">
                  <c:v>69645.399999999994</c:v>
                </c:pt>
                <c:pt idx="140">
                  <c:v>49871.67</c:v>
                </c:pt>
                <c:pt idx="141">
                  <c:v>88774</c:v>
                </c:pt>
                <c:pt idx="142">
                  <c:v>86544.5</c:v>
                </c:pt>
                <c:pt idx="143">
                  <c:v>86579.33</c:v>
                </c:pt>
                <c:pt idx="144">
                  <c:v>340655</c:v>
                </c:pt>
                <c:pt idx="145">
                  <c:v>99020</c:v>
                </c:pt>
                <c:pt idx="146">
                  <c:v>92419</c:v>
                </c:pt>
                <c:pt idx="147">
                  <c:v>333632.2</c:v>
                </c:pt>
                <c:pt idx="148">
                  <c:v>113419</c:v>
                </c:pt>
                <c:pt idx="149">
                  <c:v>253971.20000000001</c:v>
                </c:pt>
                <c:pt idx="150">
                  <c:v>128269.5</c:v>
                </c:pt>
                <c:pt idx="151">
                  <c:v>94158</c:v>
                </c:pt>
                <c:pt idx="152">
                  <c:v>28098</c:v>
                </c:pt>
                <c:pt idx="153">
                  <c:v>151847.44</c:v>
                </c:pt>
                <c:pt idx="154">
                  <c:v>219507.86</c:v>
                </c:pt>
                <c:pt idx="155">
                  <c:v>59000</c:v>
                </c:pt>
                <c:pt idx="156">
                  <c:v>285739.40000000002</c:v>
                </c:pt>
                <c:pt idx="157">
                  <c:v>206909.5</c:v>
                </c:pt>
                <c:pt idx="158">
                  <c:v>70574</c:v>
                </c:pt>
                <c:pt idx="159">
                  <c:v>109167.5</c:v>
                </c:pt>
                <c:pt idx="160">
                  <c:v>130907</c:v>
                </c:pt>
                <c:pt idx="161">
                  <c:v>87564</c:v>
                </c:pt>
                <c:pt idx="162">
                  <c:v>111056</c:v>
                </c:pt>
                <c:pt idx="163">
                  <c:v>663874.75</c:v>
                </c:pt>
                <c:pt idx="164">
                  <c:v>430779.25</c:v>
                </c:pt>
                <c:pt idx="165">
                  <c:v>566192.5</c:v>
                </c:pt>
                <c:pt idx="166">
                  <c:v>100178.75</c:v>
                </c:pt>
                <c:pt idx="167">
                  <c:v>61149</c:v>
                </c:pt>
                <c:pt idx="168">
                  <c:v>1327065</c:v>
                </c:pt>
                <c:pt idx="169">
                  <c:v>105609.67</c:v>
                </c:pt>
                <c:pt idx="170">
                  <c:v>699193.5</c:v>
                </c:pt>
                <c:pt idx="171">
                  <c:v>83889</c:v>
                </c:pt>
                <c:pt idx="172">
                  <c:v>345045.5</c:v>
                </c:pt>
                <c:pt idx="173">
                  <c:v>79264.5</c:v>
                </c:pt>
                <c:pt idx="174">
                  <c:v>86623.4</c:v>
                </c:pt>
                <c:pt idx="175">
                  <c:v>374146.88</c:v>
                </c:pt>
                <c:pt idx="176">
                  <c:v>88201</c:v>
                </c:pt>
                <c:pt idx="177">
                  <c:v>5288.33</c:v>
                </c:pt>
                <c:pt idx="178">
                  <c:v>44887</c:v>
                </c:pt>
                <c:pt idx="179">
                  <c:v>15612</c:v>
                </c:pt>
                <c:pt idx="180">
                  <c:v>2692.5</c:v>
                </c:pt>
                <c:pt idx="181">
                  <c:v>9157</c:v>
                </c:pt>
                <c:pt idx="182">
                  <c:v>5479.8</c:v>
                </c:pt>
              </c:numCache>
            </c:numRef>
          </c:val>
          <c:extLst>
            <c:ext xmlns:c16="http://schemas.microsoft.com/office/drawing/2014/chart" uri="{C3380CC4-5D6E-409C-BE32-E72D297353CC}">
              <c16:uniqueId val="{00000000-3C83-49DE-A675-D3CC65147CBA}"/>
            </c:ext>
          </c:extLst>
        </c:ser>
        <c:dLbls>
          <c:showLegendKey val="0"/>
          <c:showVal val="0"/>
          <c:showCatName val="0"/>
          <c:showSerName val="0"/>
          <c:showPercent val="0"/>
          <c:showBubbleSize val="0"/>
        </c:dLbls>
        <c:gapWidth val="219"/>
        <c:overlap val="-27"/>
        <c:axId val="899064911"/>
        <c:axId val="899065391"/>
      </c:barChart>
      <c:catAx>
        <c:axId val="89906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65391"/>
        <c:crosses val="autoZero"/>
        <c:auto val="1"/>
        <c:lblAlgn val="ctr"/>
        <c:lblOffset val="100"/>
        <c:noMultiLvlLbl val="0"/>
      </c:catAx>
      <c:valAx>
        <c:axId val="89906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6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pivot'!$D$3</c:f>
              <c:strCache>
                <c:ptCount val="1"/>
                <c:pt idx="0">
                  <c:v>Total</c:v>
                </c:pt>
              </c:strCache>
            </c:strRef>
          </c:tx>
          <c:spPr>
            <a:solidFill>
              <a:schemeClr val="accent1"/>
            </a:solidFill>
            <a:ln>
              <a:noFill/>
            </a:ln>
            <a:effectLst/>
          </c:spPr>
          <c:invertIfNegative val="0"/>
          <c:cat>
            <c:multiLvlStrRef>
              <c:f>'power pivot'!$B$4:$C$35</c:f>
              <c:multiLvlStrCache>
                <c:ptCount val="31"/>
                <c:lvl>
                  <c:pt idx="0">
                    <c:v>Female</c:v>
                  </c:pt>
                  <c:pt idx="1">
                    <c:v>Male</c:v>
                  </c:pt>
                  <c:pt idx="2">
                    <c:v>Unknown</c:v>
                  </c:pt>
                  <c:pt idx="3">
                    <c:v>Female</c:v>
                  </c:pt>
                  <c:pt idx="4">
                    <c:v>Male</c:v>
                  </c:pt>
                  <c:pt idx="5">
                    <c:v>Unknown</c:v>
                  </c:pt>
                  <c:pt idx="6">
                    <c:v>Female</c:v>
                  </c:pt>
                  <c:pt idx="7">
                    <c:v>Male</c:v>
                  </c:pt>
                  <c:pt idx="8">
                    <c:v>Unknown</c:v>
                  </c:pt>
                  <c:pt idx="9">
                    <c:v>Female</c:v>
                  </c:pt>
                  <c:pt idx="10">
                    <c:v>Male</c:v>
                  </c:pt>
                  <c:pt idx="11">
                    <c:v>Unknown</c:v>
                  </c:pt>
                  <c:pt idx="12">
                    <c:v>Female</c:v>
                  </c:pt>
                  <c:pt idx="13">
                    <c:v>Male</c:v>
                  </c:pt>
                  <c:pt idx="14">
                    <c:v>Unknown</c:v>
                  </c:pt>
                  <c:pt idx="15">
                    <c:v>Female</c:v>
                  </c:pt>
                  <c:pt idx="16">
                    <c:v>Male</c:v>
                  </c:pt>
                  <c:pt idx="17">
                    <c:v>Unknown</c:v>
                  </c:pt>
                  <c:pt idx="18">
                    <c:v>Female</c:v>
                  </c:pt>
                  <c:pt idx="19">
                    <c:v>Male</c:v>
                  </c:pt>
                  <c:pt idx="20">
                    <c:v>Unknown</c:v>
                  </c:pt>
                  <c:pt idx="21">
                    <c:v>Female</c:v>
                  </c:pt>
                  <c:pt idx="22">
                    <c:v>Male</c:v>
                  </c:pt>
                  <c:pt idx="23">
                    <c:v>Unknown</c:v>
                  </c:pt>
                  <c:pt idx="24">
                    <c:v>Female</c:v>
                  </c:pt>
                  <c:pt idx="25">
                    <c:v>Male</c:v>
                  </c:pt>
                  <c:pt idx="26">
                    <c:v>Unknown</c:v>
                  </c:pt>
                  <c:pt idx="27">
                    <c:v>Female</c:v>
                  </c:pt>
                  <c:pt idx="28">
                    <c:v>Male</c:v>
                  </c:pt>
                  <c:pt idx="29">
                    <c:v>Unknown</c:v>
                  </c:pt>
                  <c:pt idx="30">
                    <c:v>Unknown</c:v>
                  </c:pt>
                </c:lvl>
                <c:lvl>
                  <c:pt idx="0">
                    <c:v>Banking</c:v>
                  </c:pt>
                  <c:pt idx="3">
                    <c:v>Consulting</c:v>
                  </c:pt>
                  <c:pt idx="6">
                    <c:v>Education</c:v>
                  </c:pt>
                  <c:pt idx="9">
                    <c:v>Finance</c:v>
                  </c:pt>
                  <c:pt idx="12">
                    <c:v>Government</c:v>
                  </c:pt>
                  <c:pt idx="15">
                    <c:v>Health Care</c:v>
                  </c:pt>
                  <c:pt idx="18">
                    <c:v>Information Technology</c:v>
                  </c:pt>
                  <c:pt idx="21">
                    <c:v>Manufacturing</c:v>
                  </c:pt>
                  <c:pt idx="24">
                    <c:v>Retail</c:v>
                  </c:pt>
                  <c:pt idx="27">
                    <c:v>Telecom</c:v>
                  </c:pt>
                  <c:pt idx="30">
                    <c:v>Unknown</c:v>
                  </c:pt>
                </c:lvl>
              </c:multiLvlStrCache>
            </c:multiLvlStrRef>
          </c:cat>
          <c:val>
            <c:numRef>
              <c:f>'power pivot'!$D$4:$D$35</c:f>
              <c:numCache>
                <c:formatCode>General</c:formatCode>
                <c:ptCount val="31"/>
                <c:pt idx="0">
                  <c:v>142096.18</c:v>
                </c:pt>
                <c:pt idx="1">
                  <c:v>254860.07</c:v>
                </c:pt>
                <c:pt idx="2">
                  <c:v>275836.53000000003</c:v>
                </c:pt>
                <c:pt idx="3">
                  <c:v>182560.83</c:v>
                </c:pt>
                <c:pt idx="4">
                  <c:v>268883.94</c:v>
                </c:pt>
                <c:pt idx="5">
                  <c:v>197464.2</c:v>
                </c:pt>
                <c:pt idx="6">
                  <c:v>201750.44</c:v>
                </c:pt>
                <c:pt idx="7">
                  <c:v>290772.69</c:v>
                </c:pt>
                <c:pt idx="8">
                  <c:v>219950.84</c:v>
                </c:pt>
                <c:pt idx="9">
                  <c:v>131707.76999999999</c:v>
                </c:pt>
                <c:pt idx="10">
                  <c:v>217295.96</c:v>
                </c:pt>
                <c:pt idx="11">
                  <c:v>263444.39</c:v>
                </c:pt>
                <c:pt idx="12">
                  <c:v>129845.85</c:v>
                </c:pt>
                <c:pt idx="13">
                  <c:v>259463.84</c:v>
                </c:pt>
                <c:pt idx="14">
                  <c:v>222466.72</c:v>
                </c:pt>
                <c:pt idx="15">
                  <c:v>205919.03</c:v>
                </c:pt>
                <c:pt idx="16">
                  <c:v>245739.05</c:v>
                </c:pt>
                <c:pt idx="17">
                  <c:v>290714.78999999998</c:v>
                </c:pt>
                <c:pt idx="18">
                  <c:v>233484.39</c:v>
                </c:pt>
                <c:pt idx="19">
                  <c:v>293136.48</c:v>
                </c:pt>
                <c:pt idx="20">
                  <c:v>238824.31</c:v>
                </c:pt>
                <c:pt idx="21">
                  <c:v>307446.2</c:v>
                </c:pt>
                <c:pt idx="22">
                  <c:v>344957</c:v>
                </c:pt>
                <c:pt idx="23">
                  <c:v>109421.04</c:v>
                </c:pt>
                <c:pt idx="24">
                  <c:v>204193.8</c:v>
                </c:pt>
                <c:pt idx="25">
                  <c:v>174280.9</c:v>
                </c:pt>
                <c:pt idx="26">
                  <c:v>205357.21</c:v>
                </c:pt>
                <c:pt idx="27">
                  <c:v>312937.71000000002</c:v>
                </c:pt>
                <c:pt idx="28">
                  <c:v>421606</c:v>
                </c:pt>
                <c:pt idx="29">
                  <c:v>190358.3</c:v>
                </c:pt>
                <c:pt idx="30">
                  <c:v>11887.63</c:v>
                </c:pt>
              </c:numCache>
            </c:numRef>
          </c:val>
          <c:extLst>
            <c:ext xmlns:c16="http://schemas.microsoft.com/office/drawing/2014/chart" uri="{C3380CC4-5D6E-409C-BE32-E72D297353CC}">
              <c16:uniqueId val="{00000000-5D8A-4B0B-955D-805E335D0DEB}"/>
            </c:ext>
          </c:extLst>
        </c:ser>
        <c:dLbls>
          <c:showLegendKey val="0"/>
          <c:showVal val="0"/>
          <c:showCatName val="0"/>
          <c:showSerName val="0"/>
          <c:showPercent val="0"/>
          <c:showBubbleSize val="0"/>
        </c:dLbls>
        <c:gapWidth val="219"/>
        <c:overlap val="-27"/>
        <c:axId val="1126171232"/>
        <c:axId val="1126172672"/>
      </c:barChart>
      <c:catAx>
        <c:axId val="112617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172672"/>
        <c:crosses val="autoZero"/>
        <c:auto val="1"/>
        <c:lblAlgn val="ctr"/>
        <c:lblOffset val="100"/>
        <c:noMultiLvlLbl val="0"/>
      </c:catAx>
      <c:valAx>
        <c:axId val="112617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17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pivot'!$H$3</c:f>
              <c:strCache>
                <c:ptCount val="1"/>
                <c:pt idx="0">
                  <c:v>Total</c:v>
                </c:pt>
              </c:strCache>
            </c:strRef>
          </c:tx>
          <c:spPr>
            <a:solidFill>
              <a:schemeClr val="accent1"/>
            </a:solidFill>
            <a:ln>
              <a:noFill/>
            </a:ln>
            <a:effectLst/>
          </c:spPr>
          <c:invertIfNegative val="0"/>
          <c:cat>
            <c:strRef>
              <c:f>'power pivot'!$G$4:$G$22</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'power pivot'!$H$4:$H$22</c:f>
              <c:numCache>
                <c:formatCode>General</c:formatCode>
                <c:ptCount val="18"/>
                <c:pt idx="0">
                  <c:v>6412530</c:v>
                </c:pt>
                <c:pt idx="1">
                  <c:v>11377089</c:v>
                </c:pt>
                <c:pt idx="2">
                  <c:v>13944317</c:v>
                </c:pt>
                <c:pt idx="3">
                  <c:v>15521489</c:v>
                </c:pt>
                <c:pt idx="4">
                  <c:v>16231791</c:v>
                </c:pt>
                <c:pt idx="5">
                  <c:v>10946052</c:v>
                </c:pt>
                <c:pt idx="6">
                  <c:v>15357063</c:v>
                </c:pt>
                <c:pt idx="7">
                  <c:v>11102424</c:v>
                </c:pt>
                <c:pt idx="8">
                  <c:v>12807316</c:v>
                </c:pt>
                <c:pt idx="9">
                  <c:v>14347448</c:v>
                </c:pt>
                <c:pt idx="10">
                  <c:v>12740384</c:v>
                </c:pt>
                <c:pt idx="11">
                  <c:v>17644693</c:v>
                </c:pt>
                <c:pt idx="12">
                  <c:v>16048178</c:v>
                </c:pt>
                <c:pt idx="13">
                  <c:v>11431422</c:v>
                </c:pt>
                <c:pt idx="14">
                  <c:v>23641362</c:v>
                </c:pt>
                <c:pt idx="15">
                  <c:v>10994312</c:v>
                </c:pt>
                <c:pt idx="16">
                  <c:v>11470410</c:v>
                </c:pt>
                <c:pt idx="17">
                  <c:v>356629</c:v>
                </c:pt>
              </c:numCache>
            </c:numRef>
          </c:val>
          <c:extLst>
            <c:ext xmlns:c16="http://schemas.microsoft.com/office/drawing/2014/chart" uri="{C3380CC4-5D6E-409C-BE32-E72D297353CC}">
              <c16:uniqueId val="{00000000-8406-4846-8836-0C9F132EBB6C}"/>
            </c:ext>
          </c:extLst>
        </c:ser>
        <c:dLbls>
          <c:showLegendKey val="0"/>
          <c:showVal val="0"/>
          <c:showCatName val="0"/>
          <c:showSerName val="0"/>
          <c:showPercent val="0"/>
          <c:showBubbleSize val="0"/>
        </c:dLbls>
        <c:gapWidth val="219"/>
        <c:overlap val="-27"/>
        <c:axId val="1442869376"/>
        <c:axId val="1442870816"/>
      </c:barChart>
      <c:catAx>
        <c:axId val="144286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870816"/>
        <c:crosses val="autoZero"/>
        <c:auto val="1"/>
        <c:lblAlgn val="ctr"/>
        <c:lblOffset val="100"/>
        <c:noMultiLvlLbl val="0"/>
      </c:catAx>
      <c:valAx>
        <c:axId val="144287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86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pivot'!$K$3</c:f>
              <c:strCache>
                <c:ptCount val="1"/>
                <c:pt idx="0">
                  <c:v>Sum of AVG_SALRAY</c:v>
                </c:pt>
              </c:strCache>
            </c:strRef>
          </c:tx>
          <c:spPr>
            <a:solidFill>
              <a:schemeClr val="accent1"/>
            </a:solidFill>
            <a:ln>
              <a:noFill/>
            </a:ln>
            <a:effectLst/>
          </c:spPr>
          <c:invertIfNegative val="0"/>
          <c:cat>
            <c:strRef>
              <c:f>'power pivot'!$J$4:$J$10</c:f>
              <c:strCache>
                <c:ptCount val="6"/>
                <c:pt idx="0">
                  <c:v>Bachelor'S</c:v>
                </c:pt>
                <c:pt idx="1">
                  <c:v>Diploma</c:v>
                </c:pt>
                <c:pt idx="2">
                  <c:v>High School</c:v>
                </c:pt>
                <c:pt idx="3">
                  <c:v>Master'S</c:v>
                </c:pt>
                <c:pt idx="4">
                  <c:v>Other</c:v>
                </c:pt>
                <c:pt idx="5">
                  <c:v>Phd</c:v>
                </c:pt>
              </c:strCache>
            </c:strRef>
          </c:cat>
          <c:val>
            <c:numRef>
              <c:f>'power pivot'!$K$4:$K$10</c:f>
              <c:numCache>
                <c:formatCode>General</c:formatCode>
                <c:ptCount val="6"/>
                <c:pt idx="0">
                  <c:v>197831.67999999999</c:v>
                </c:pt>
                <c:pt idx="1">
                  <c:v>288130.21000000002</c:v>
                </c:pt>
                <c:pt idx="2">
                  <c:v>231351.42</c:v>
                </c:pt>
                <c:pt idx="3">
                  <c:v>237045.17</c:v>
                </c:pt>
                <c:pt idx="4">
                  <c:v>226404.39</c:v>
                </c:pt>
                <c:pt idx="5">
                  <c:v>218293.31</c:v>
                </c:pt>
              </c:numCache>
            </c:numRef>
          </c:val>
          <c:extLst>
            <c:ext xmlns:c16="http://schemas.microsoft.com/office/drawing/2014/chart" uri="{C3380CC4-5D6E-409C-BE32-E72D297353CC}">
              <c16:uniqueId val="{00000000-1108-4BB7-B520-73251FC192D1}"/>
            </c:ext>
          </c:extLst>
        </c:ser>
        <c:ser>
          <c:idx val="1"/>
          <c:order val="1"/>
          <c:tx>
            <c:strRef>
              <c:f>'power pivot'!$L$3</c:f>
              <c:strCache>
                <c:ptCount val="1"/>
                <c:pt idx="0">
                  <c:v>Sum of MAX_SALARY</c:v>
                </c:pt>
              </c:strCache>
            </c:strRef>
          </c:tx>
          <c:spPr>
            <a:solidFill>
              <a:schemeClr val="accent2"/>
            </a:solidFill>
            <a:ln>
              <a:noFill/>
            </a:ln>
            <a:effectLst/>
          </c:spPr>
          <c:invertIfNegative val="0"/>
          <c:cat>
            <c:strRef>
              <c:f>'power pivot'!$J$4:$J$10</c:f>
              <c:strCache>
                <c:ptCount val="6"/>
                <c:pt idx="0">
                  <c:v>Bachelor'S</c:v>
                </c:pt>
                <c:pt idx="1">
                  <c:v>Diploma</c:v>
                </c:pt>
                <c:pt idx="2">
                  <c:v>High School</c:v>
                </c:pt>
                <c:pt idx="3">
                  <c:v>Master'S</c:v>
                </c:pt>
                <c:pt idx="4">
                  <c:v>Other</c:v>
                </c:pt>
                <c:pt idx="5">
                  <c:v>Phd</c:v>
                </c:pt>
              </c:strCache>
            </c:strRef>
          </c:cat>
          <c:val>
            <c:numRef>
              <c:f>'power pivot'!$L$4:$L$10</c:f>
              <c:numCache>
                <c:formatCode>General</c:formatCode>
                <c:ptCount val="6"/>
                <c:pt idx="0">
                  <c:v>1433016</c:v>
                </c:pt>
                <c:pt idx="1">
                  <c:v>7204471</c:v>
                </c:pt>
                <c:pt idx="2">
                  <c:v>1504980</c:v>
                </c:pt>
                <c:pt idx="3">
                  <c:v>1862812</c:v>
                </c:pt>
                <c:pt idx="4">
                  <c:v>1682198</c:v>
                </c:pt>
                <c:pt idx="5">
                  <c:v>1770290</c:v>
                </c:pt>
              </c:numCache>
            </c:numRef>
          </c:val>
          <c:extLst>
            <c:ext xmlns:c16="http://schemas.microsoft.com/office/drawing/2014/chart" uri="{C3380CC4-5D6E-409C-BE32-E72D297353CC}">
              <c16:uniqueId val="{00000001-1108-4BB7-B520-73251FC192D1}"/>
            </c:ext>
          </c:extLst>
        </c:ser>
        <c:ser>
          <c:idx val="2"/>
          <c:order val="2"/>
          <c:tx>
            <c:strRef>
              <c:f>'power pivot'!$M$3</c:f>
              <c:strCache>
                <c:ptCount val="1"/>
                <c:pt idx="0">
                  <c:v>Sum of MIN_SALARY</c:v>
                </c:pt>
              </c:strCache>
            </c:strRef>
          </c:tx>
          <c:spPr>
            <a:solidFill>
              <a:schemeClr val="accent3"/>
            </a:solidFill>
            <a:ln>
              <a:noFill/>
            </a:ln>
            <a:effectLst/>
          </c:spPr>
          <c:invertIfNegative val="0"/>
          <c:cat>
            <c:strRef>
              <c:f>'power pivot'!$J$4:$J$10</c:f>
              <c:strCache>
                <c:ptCount val="6"/>
                <c:pt idx="0">
                  <c:v>Bachelor'S</c:v>
                </c:pt>
                <c:pt idx="1">
                  <c:v>Diploma</c:v>
                </c:pt>
                <c:pt idx="2">
                  <c:v>High School</c:v>
                </c:pt>
                <c:pt idx="3">
                  <c:v>Master'S</c:v>
                </c:pt>
                <c:pt idx="4">
                  <c:v>Other</c:v>
                </c:pt>
                <c:pt idx="5">
                  <c:v>Phd</c:v>
                </c:pt>
              </c:strCache>
            </c:strRef>
          </c:cat>
          <c:val>
            <c:numRef>
              <c:f>'power pivot'!$M$4:$M$10</c:f>
              <c:numCache>
                <c:formatCode>General</c:formatCode>
                <c:ptCount val="6"/>
                <c:pt idx="0">
                  <c:v>0</c:v>
                </c:pt>
                <c:pt idx="1">
                  <c:v>0</c:v>
                </c:pt>
                <c:pt idx="2">
                  <c:v>8133</c:v>
                </c:pt>
                <c:pt idx="3">
                  <c:v>0</c:v>
                </c:pt>
                <c:pt idx="4">
                  <c:v>0</c:v>
                </c:pt>
                <c:pt idx="5">
                  <c:v>0</c:v>
                </c:pt>
              </c:numCache>
            </c:numRef>
          </c:val>
          <c:extLst>
            <c:ext xmlns:c16="http://schemas.microsoft.com/office/drawing/2014/chart" uri="{C3380CC4-5D6E-409C-BE32-E72D297353CC}">
              <c16:uniqueId val="{00000002-1108-4BB7-B520-73251FC192D1}"/>
            </c:ext>
          </c:extLst>
        </c:ser>
        <c:dLbls>
          <c:showLegendKey val="0"/>
          <c:showVal val="0"/>
          <c:showCatName val="0"/>
          <c:showSerName val="0"/>
          <c:showPercent val="0"/>
          <c:showBubbleSize val="0"/>
        </c:dLbls>
        <c:gapWidth val="219"/>
        <c:overlap val="-27"/>
        <c:axId val="1045973232"/>
        <c:axId val="1045970352"/>
      </c:barChart>
      <c:catAx>
        <c:axId val="104597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970352"/>
        <c:crosses val="autoZero"/>
        <c:auto val="1"/>
        <c:lblAlgn val="ctr"/>
        <c:lblOffset val="100"/>
        <c:noMultiLvlLbl val="0"/>
      </c:catAx>
      <c:valAx>
        <c:axId val="104597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97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'power pivot'!$R$3</c:f>
              <c:strCache>
                <c:ptCount val="1"/>
                <c:pt idx="0">
                  <c:v>Total</c:v>
                </c:pt>
              </c:strCache>
            </c:strRef>
          </c:tx>
          <c:spPr>
            <a:solidFill>
              <a:schemeClr val="accent1"/>
            </a:solidFill>
            <a:ln>
              <a:noFill/>
            </a:ln>
            <a:effectLst/>
          </c:spPr>
          <c:invertIfNegative val="0"/>
          <c:cat>
            <c:multiLvlStrRef>
              <c:f>'power pivot'!$P$4:$Q$98</c:f>
              <c:multiLvlStrCache>
                <c:ptCount val="94"/>
                <c:lvl>
                  <c:pt idx="0">
                    <c:v>1</c:v>
                  </c:pt>
                  <c:pt idx="1">
                    <c:v>11</c:v>
                  </c:pt>
                  <c:pt idx="2">
                    <c:v>2</c:v>
                  </c:pt>
                  <c:pt idx="3">
                    <c:v>3</c:v>
                  </c:pt>
                  <c:pt idx="4">
                    <c:v>4</c:v>
                  </c:pt>
                  <c:pt idx="5">
                    <c:v>5</c:v>
                  </c:pt>
                  <c:pt idx="6">
                    <c:v>6</c:v>
                  </c:pt>
                  <c:pt idx="7">
                    <c:v>7</c:v>
                  </c:pt>
                  <c:pt idx="8">
                    <c:v>1</c:v>
                  </c:pt>
                  <c:pt idx="9">
                    <c:v>10</c:v>
                  </c:pt>
                  <c:pt idx="10">
                    <c:v>2</c:v>
                  </c:pt>
                  <c:pt idx="11">
                    <c:v>3</c:v>
                  </c:pt>
                  <c:pt idx="12">
                    <c:v>4</c:v>
                  </c:pt>
                  <c:pt idx="13">
                    <c:v>5</c:v>
                  </c:pt>
                  <c:pt idx="14">
                    <c:v>6</c:v>
                  </c:pt>
                  <c:pt idx="15">
                    <c:v>7</c:v>
                  </c:pt>
                  <c:pt idx="16">
                    <c:v>1</c:v>
                  </c:pt>
                  <c:pt idx="17">
                    <c:v>11</c:v>
                  </c:pt>
                  <c:pt idx="18">
                    <c:v>14</c:v>
                  </c:pt>
                  <c:pt idx="19">
                    <c:v>2</c:v>
                  </c:pt>
                  <c:pt idx="20">
                    <c:v>3</c:v>
                  </c:pt>
                  <c:pt idx="21">
                    <c:v>4</c:v>
                  </c:pt>
                  <c:pt idx="22">
                    <c:v>5</c:v>
                  </c:pt>
                  <c:pt idx="23">
                    <c:v>6</c:v>
                  </c:pt>
                  <c:pt idx="24">
                    <c:v>7</c:v>
                  </c:pt>
                  <c:pt idx="25">
                    <c:v>8</c:v>
                  </c:pt>
                  <c:pt idx="26">
                    <c:v>9</c:v>
                  </c:pt>
                  <c:pt idx="27">
                    <c:v>1</c:v>
                  </c:pt>
                  <c:pt idx="28">
                    <c:v>10</c:v>
                  </c:pt>
                  <c:pt idx="29">
                    <c:v>2</c:v>
                  </c:pt>
                  <c:pt idx="30">
                    <c:v>3</c:v>
                  </c:pt>
                  <c:pt idx="31">
                    <c:v>4</c:v>
                  </c:pt>
                  <c:pt idx="32">
                    <c:v>5</c:v>
                  </c:pt>
                  <c:pt idx="33">
                    <c:v>7</c:v>
                  </c:pt>
                  <c:pt idx="34">
                    <c:v>8</c:v>
                  </c:pt>
                  <c:pt idx="35">
                    <c:v>1</c:v>
                  </c:pt>
                  <c:pt idx="36">
                    <c:v>2</c:v>
                  </c:pt>
                  <c:pt idx="37">
                    <c:v>3</c:v>
                  </c:pt>
                  <c:pt idx="38">
                    <c:v>4</c:v>
                  </c:pt>
                  <c:pt idx="39">
                    <c:v>5</c:v>
                  </c:pt>
                  <c:pt idx="40">
                    <c:v>6</c:v>
                  </c:pt>
                  <c:pt idx="41">
                    <c:v>7</c:v>
                  </c:pt>
                  <c:pt idx="42">
                    <c:v>9</c:v>
                  </c:pt>
                  <c:pt idx="43">
                    <c:v>1</c:v>
                  </c:pt>
                  <c:pt idx="44">
                    <c:v>11</c:v>
                  </c:pt>
                  <c:pt idx="45">
                    <c:v>13</c:v>
                  </c:pt>
                  <c:pt idx="46">
                    <c:v>14</c:v>
                  </c:pt>
                  <c:pt idx="47">
                    <c:v>2</c:v>
                  </c:pt>
                  <c:pt idx="48">
                    <c:v>4</c:v>
                  </c:pt>
                  <c:pt idx="49">
                    <c:v>5</c:v>
                  </c:pt>
                  <c:pt idx="50">
                    <c:v>6</c:v>
                  </c:pt>
                  <c:pt idx="51">
                    <c:v>8</c:v>
                  </c:pt>
                  <c:pt idx="52">
                    <c:v>9</c:v>
                  </c:pt>
                  <c:pt idx="53">
                    <c:v>1</c:v>
                  </c:pt>
                  <c:pt idx="54">
                    <c:v>10</c:v>
                  </c:pt>
                  <c:pt idx="55">
                    <c:v>11</c:v>
                  </c:pt>
                  <c:pt idx="56">
                    <c:v>12</c:v>
                  </c:pt>
                  <c:pt idx="57">
                    <c:v>13</c:v>
                  </c:pt>
                  <c:pt idx="58">
                    <c:v>16</c:v>
                  </c:pt>
                  <c:pt idx="59">
                    <c:v>17</c:v>
                  </c:pt>
                  <c:pt idx="60">
                    <c:v>19</c:v>
                  </c:pt>
                  <c:pt idx="61">
                    <c:v>2</c:v>
                  </c:pt>
                  <c:pt idx="62">
                    <c:v>24</c:v>
                  </c:pt>
                  <c:pt idx="63">
                    <c:v>3</c:v>
                  </c:pt>
                  <c:pt idx="64">
                    <c:v>4</c:v>
                  </c:pt>
                  <c:pt idx="65">
                    <c:v>6</c:v>
                  </c:pt>
                  <c:pt idx="66">
                    <c:v>7</c:v>
                  </c:pt>
                  <c:pt idx="67">
                    <c:v>8</c:v>
                  </c:pt>
                  <c:pt idx="68">
                    <c:v>9</c:v>
                  </c:pt>
                  <c:pt idx="69">
                    <c:v>1</c:v>
                  </c:pt>
                  <c:pt idx="70">
                    <c:v>2</c:v>
                  </c:pt>
                  <c:pt idx="71">
                    <c:v>3</c:v>
                  </c:pt>
                  <c:pt idx="72">
                    <c:v>4</c:v>
                  </c:pt>
                  <c:pt idx="73">
                    <c:v>5</c:v>
                  </c:pt>
                  <c:pt idx="74">
                    <c:v>8</c:v>
                  </c:pt>
                  <c:pt idx="75">
                    <c:v>1</c:v>
                  </c:pt>
                  <c:pt idx="76">
                    <c:v>2</c:v>
                  </c:pt>
                  <c:pt idx="77">
                    <c:v>3</c:v>
                  </c:pt>
                  <c:pt idx="78">
                    <c:v>4</c:v>
                  </c:pt>
                  <c:pt idx="79">
                    <c:v>5</c:v>
                  </c:pt>
                  <c:pt idx="80">
                    <c:v>6</c:v>
                  </c:pt>
                  <c:pt idx="81">
                    <c:v>7</c:v>
                  </c:pt>
                  <c:pt idx="82">
                    <c:v>8</c:v>
                  </c:pt>
                  <c:pt idx="83">
                    <c:v>1</c:v>
                  </c:pt>
                  <c:pt idx="84">
                    <c:v>2</c:v>
                  </c:pt>
                  <c:pt idx="85">
                    <c:v>3</c:v>
                  </c:pt>
                  <c:pt idx="86">
                    <c:v>4</c:v>
                  </c:pt>
                  <c:pt idx="87">
                    <c:v>5</c:v>
                  </c:pt>
                  <c:pt idx="88">
                    <c:v>6</c:v>
                  </c:pt>
                  <c:pt idx="89">
                    <c:v>1</c:v>
                  </c:pt>
                  <c:pt idx="90">
                    <c:v>2</c:v>
                  </c:pt>
                  <c:pt idx="91">
                    <c:v>3</c:v>
                  </c:pt>
                  <c:pt idx="92">
                    <c:v>4</c:v>
                  </c:pt>
                  <c:pt idx="93">
                    <c:v>5</c:v>
                  </c:pt>
                </c:lvl>
                <c:lvl>
                  <c:pt idx="0">
                    <c:v>Banking</c:v>
                  </c:pt>
                  <c:pt idx="8">
                    <c:v>Consulting</c:v>
                  </c:pt>
                  <c:pt idx="16">
                    <c:v>Education</c:v>
                  </c:pt>
                  <c:pt idx="27">
                    <c:v>Finance</c:v>
                  </c:pt>
                  <c:pt idx="35">
                    <c:v>Government</c:v>
                  </c:pt>
                  <c:pt idx="43">
                    <c:v>Health Care</c:v>
                  </c:pt>
                  <c:pt idx="53">
                    <c:v>Information Technology</c:v>
                  </c:pt>
                  <c:pt idx="69">
                    <c:v>Manufacturing</c:v>
                  </c:pt>
                  <c:pt idx="75">
                    <c:v>Retail</c:v>
                  </c:pt>
                  <c:pt idx="83">
                    <c:v>Telecom</c:v>
                  </c:pt>
                  <c:pt idx="89">
                    <c:v>Unknown</c:v>
                  </c:pt>
                </c:lvl>
              </c:multiLvlStrCache>
            </c:multiLvlStrRef>
          </c:cat>
          <c:val>
            <c:numRef>
              <c:f>'power pivot'!$R$4:$R$98</c:f>
              <c:numCache>
                <c:formatCode>General</c:formatCode>
                <c:ptCount val="94"/>
                <c:pt idx="0">
                  <c:v>62</c:v>
                </c:pt>
                <c:pt idx="1">
                  <c:v>0</c:v>
                </c:pt>
                <c:pt idx="2">
                  <c:v>60</c:v>
                </c:pt>
                <c:pt idx="3">
                  <c:v>40</c:v>
                </c:pt>
                <c:pt idx="4">
                  <c:v>23</c:v>
                </c:pt>
                <c:pt idx="5">
                  <c:v>23</c:v>
                </c:pt>
                <c:pt idx="6">
                  <c:v>7</c:v>
                </c:pt>
                <c:pt idx="7">
                  <c:v>1</c:v>
                </c:pt>
                <c:pt idx="8">
                  <c:v>61</c:v>
                </c:pt>
                <c:pt idx="9">
                  <c:v>0</c:v>
                </c:pt>
                <c:pt idx="10">
                  <c:v>77</c:v>
                </c:pt>
                <c:pt idx="11">
                  <c:v>55</c:v>
                </c:pt>
                <c:pt idx="12">
                  <c:v>14</c:v>
                </c:pt>
                <c:pt idx="13">
                  <c:v>11</c:v>
                </c:pt>
                <c:pt idx="14">
                  <c:v>1</c:v>
                </c:pt>
                <c:pt idx="15">
                  <c:v>4</c:v>
                </c:pt>
                <c:pt idx="16">
                  <c:v>43</c:v>
                </c:pt>
                <c:pt idx="17">
                  <c:v>6</c:v>
                </c:pt>
                <c:pt idx="18">
                  <c:v>0</c:v>
                </c:pt>
                <c:pt idx="19">
                  <c:v>53</c:v>
                </c:pt>
                <c:pt idx="20">
                  <c:v>75</c:v>
                </c:pt>
                <c:pt idx="21">
                  <c:v>18</c:v>
                </c:pt>
                <c:pt idx="22">
                  <c:v>20</c:v>
                </c:pt>
                <c:pt idx="23">
                  <c:v>16</c:v>
                </c:pt>
                <c:pt idx="24">
                  <c:v>26</c:v>
                </c:pt>
                <c:pt idx="25">
                  <c:v>20</c:v>
                </c:pt>
                <c:pt idx="26">
                  <c:v>4</c:v>
                </c:pt>
                <c:pt idx="27">
                  <c:v>57</c:v>
                </c:pt>
                <c:pt idx="28">
                  <c:v>9</c:v>
                </c:pt>
                <c:pt idx="29">
                  <c:v>37</c:v>
                </c:pt>
                <c:pt idx="30">
                  <c:v>80</c:v>
                </c:pt>
                <c:pt idx="31">
                  <c:v>1</c:v>
                </c:pt>
                <c:pt idx="32">
                  <c:v>7</c:v>
                </c:pt>
                <c:pt idx="33">
                  <c:v>13</c:v>
                </c:pt>
                <c:pt idx="34">
                  <c:v>0</c:v>
                </c:pt>
                <c:pt idx="35">
                  <c:v>76</c:v>
                </c:pt>
                <c:pt idx="36">
                  <c:v>45</c:v>
                </c:pt>
                <c:pt idx="37">
                  <c:v>18</c:v>
                </c:pt>
                <c:pt idx="38">
                  <c:v>8</c:v>
                </c:pt>
                <c:pt idx="39">
                  <c:v>27</c:v>
                </c:pt>
                <c:pt idx="40">
                  <c:v>7</c:v>
                </c:pt>
                <c:pt idx="41">
                  <c:v>6</c:v>
                </c:pt>
                <c:pt idx="42">
                  <c:v>9</c:v>
                </c:pt>
                <c:pt idx="43">
                  <c:v>68</c:v>
                </c:pt>
                <c:pt idx="44">
                  <c:v>4</c:v>
                </c:pt>
                <c:pt idx="45">
                  <c:v>15</c:v>
                </c:pt>
                <c:pt idx="46">
                  <c:v>0</c:v>
                </c:pt>
                <c:pt idx="47">
                  <c:v>61</c:v>
                </c:pt>
                <c:pt idx="48">
                  <c:v>38</c:v>
                </c:pt>
                <c:pt idx="49">
                  <c:v>47</c:v>
                </c:pt>
                <c:pt idx="50">
                  <c:v>19</c:v>
                </c:pt>
                <c:pt idx="51">
                  <c:v>42</c:v>
                </c:pt>
                <c:pt idx="52">
                  <c:v>10</c:v>
                </c:pt>
                <c:pt idx="53">
                  <c:v>35</c:v>
                </c:pt>
                <c:pt idx="54">
                  <c:v>30</c:v>
                </c:pt>
                <c:pt idx="55">
                  <c:v>25</c:v>
                </c:pt>
                <c:pt idx="56">
                  <c:v>5</c:v>
                </c:pt>
                <c:pt idx="57">
                  <c:v>2</c:v>
                </c:pt>
                <c:pt idx="58">
                  <c:v>6</c:v>
                </c:pt>
                <c:pt idx="59">
                  <c:v>32</c:v>
                </c:pt>
                <c:pt idx="60">
                  <c:v>9</c:v>
                </c:pt>
                <c:pt idx="61">
                  <c:v>16</c:v>
                </c:pt>
                <c:pt idx="62">
                  <c:v>0</c:v>
                </c:pt>
                <c:pt idx="63">
                  <c:v>56</c:v>
                </c:pt>
                <c:pt idx="64">
                  <c:v>17</c:v>
                </c:pt>
                <c:pt idx="65">
                  <c:v>20</c:v>
                </c:pt>
                <c:pt idx="66">
                  <c:v>8</c:v>
                </c:pt>
                <c:pt idx="67">
                  <c:v>7</c:v>
                </c:pt>
                <c:pt idx="68">
                  <c:v>1</c:v>
                </c:pt>
                <c:pt idx="69">
                  <c:v>161</c:v>
                </c:pt>
                <c:pt idx="70">
                  <c:v>36</c:v>
                </c:pt>
                <c:pt idx="71">
                  <c:v>59</c:v>
                </c:pt>
                <c:pt idx="72">
                  <c:v>19</c:v>
                </c:pt>
                <c:pt idx="73">
                  <c:v>5</c:v>
                </c:pt>
                <c:pt idx="74">
                  <c:v>0</c:v>
                </c:pt>
                <c:pt idx="75">
                  <c:v>55</c:v>
                </c:pt>
                <c:pt idx="76">
                  <c:v>35</c:v>
                </c:pt>
                <c:pt idx="77">
                  <c:v>56</c:v>
                </c:pt>
                <c:pt idx="78">
                  <c:v>6</c:v>
                </c:pt>
                <c:pt idx="79">
                  <c:v>6</c:v>
                </c:pt>
                <c:pt idx="80">
                  <c:v>4</c:v>
                </c:pt>
                <c:pt idx="81">
                  <c:v>20</c:v>
                </c:pt>
                <c:pt idx="82">
                  <c:v>0</c:v>
                </c:pt>
                <c:pt idx="83">
                  <c:v>133</c:v>
                </c:pt>
                <c:pt idx="84">
                  <c:v>25</c:v>
                </c:pt>
                <c:pt idx="85">
                  <c:v>64</c:v>
                </c:pt>
                <c:pt idx="86">
                  <c:v>13</c:v>
                </c:pt>
                <c:pt idx="87">
                  <c:v>4</c:v>
                </c:pt>
                <c:pt idx="88">
                  <c:v>13</c:v>
                </c:pt>
                <c:pt idx="89">
                  <c:v>107</c:v>
                </c:pt>
                <c:pt idx="90">
                  <c:v>32</c:v>
                </c:pt>
                <c:pt idx="91">
                  <c:v>6</c:v>
                </c:pt>
                <c:pt idx="92">
                  <c:v>4</c:v>
                </c:pt>
                <c:pt idx="93">
                  <c:v>0</c:v>
                </c:pt>
              </c:numCache>
            </c:numRef>
          </c:val>
          <c:extLst>
            <c:ext xmlns:c16="http://schemas.microsoft.com/office/drawing/2014/chart" uri="{C3380CC4-5D6E-409C-BE32-E72D297353CC}">
              <c16:uniqueId val="{00000000-89C6-43CD-A499-F37A4B4F4605}"/>
            </c:ext>
          </c:extLst>
        </c:ser>
        <c:dLbls>
          <c:showLegendKey val="0"/>
          <c:showVal val="0"/>
          <c:showCatName val="0"/>
          <c:showSerName val="0"/>
          <c:showPercent val="0"/>
          <c:showBubbleSize val="0"/>
        </c:dLbls>
        <c:gapWidth val="150"/>
        <c:overlap val="100"/>
        <c:axId val="1089429344"/>
        <c:axId val="1089427424"/>
      </c:barChart>
      <c:catAx>
        <c:axId val="108942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27424"/>
        <c:crosses val="autoZero"/>
        <c:auto val="1"/>
        <c:lblAlgn val="ctr"/>
        <c:lblOffset val="100"/>
        <c:noMultiLvlLbl val="0"/>
      </c:catAx>
      <c:valAx>
        <c:axId val="108942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2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pivot'!$W$3</c:f>
              <c:strCache>
                <c:ptCount val="1"/>
                <c:pt idx="0">
                  <c:v>Total</c:v>
                </c:pt>
              </c:strCache>
            </c:strRef>
          </c:tx>
          <c:spPr>
            <a:solidFill>
              <a:schemeClr val="accent1"/>
            </a:solidFill>
            <a:ln>
              <a:noFill/>
            </a:ln>
            <a:effectLst/>
          </c:spPr>
          <c:invertIfNegative val="0"/>
          <c:cat>
            <c:multiLvlStrRef>
              <c:f>'power pivot'!$U$4:$V$19</c:f>
              <c:multiLvlStrCache>
                <c:ptCount val="15"/>
                <c:lvl>
                  <c:pt idx="0">
                    <c:v>18-24</c:v>
                  </c:pt>
                  <c:pt idx="1">
                    <c:v>25-34</c:v>
                  </c:pt>
                  <c:pt idx="2">
                    <c:v>35-44</c:v>
                  </c:pt>
                  <c:pt idx="3">
                    <c:v>45-54</c:v>
                  </c:pt>
                  <c:pt idx="4">
                    <c:v>55-64</c:v>
                  </c:pt>
                  <c:pt idx="5">
                    <c:v>18-24</c:v>
                  </c:pt>
                  <c:pt idx="6">
                    <c:v>25-34</c:v>
                  </c:pt>
                  <c:pt idx="7">
                    <c:v>35-44</c:v>
                  </c:pt>
                  <c:pt idx="8">
                    <c:v>45-54</c:v>
                  </c:pt>
                  <c:pt idx="9">
                    <c:v>55-64</c:v>
                  </c:pt>
                  <c:pt idx="10">
                    <c:v>18-24</c:v>
                  </c:pt>
                  <c:pt idx="11">
                    <c:v>25-34</c:v>
                  </c:pt>
                  <c:pt idx="12">
                    <c:v>35-44</c:v>
                  </c:pt>
                  <c:pt idx="13">
                    <c:v>45-54</c:v>
                  </c:pt>
                  <c:pt idx="14">
                    <c:v>55-64</c:v>
                  </c:pt>
                </c:lvl>
                <c:lvl>
                  <c:pt idx="0">
                    <c:v>Female</c:v>
                  </c:pt>
                  <c:pt idx="5">
                    <c:v>Male</c:v>
                  </c:pt>
                  <c:pt idx="10">
                    <c:v>Unknown</c:v>
                  </c:pt>
                </c:lvl>
              </c:multiLvlStrCache>
            </c:multiLvlStrRef>
          </c:cat>
          <c:val>
            <c:numRef>
              <c:f>'power pivot'!$W$4:$W$19</c:f>
              <c:numCache>
                <c:formatCode>General</c:formatCode>
                <c:ptCount val="15"/>
                <c:pt idx="0">
                  <c:v>97159.58</c:v>
                </c:pt>
                <c:pt idx="1">
                  <c:v>66512.89</c:v>
                </c:pt>
                <c:pt idx="2">
                  <c:v>65292.11</c:v>
                </c:pt>
                <c:pt idx="3">
                  <c:v>63403.19</c:v>
                </c:pt>
                <c:pt idx="4">
                  <c:v>77879.100000000006</c:v>
                </c:pt>
                <c:pt idx="5">
                  <c:v>74413.05</c:v>
                </c:pt>
                <c:pt idx="6">
                  <c:v>60667.54</c:v>
                </c:pt>
                <c:pt idx="7">
                  <c:v>61847.08</c:v>
                </c:pt>
                <c:pt idx="8">
                  <c:v>56822.13</c:v>
                </c:pt>
                <c:pt idx="9">
                  <c:v>57949.39</c:v>
                </c:pt>
                <c:pt idx="10">
                  <c:v>57609.48</c:v>
                </c:pt>
                <c:pt idx="11">
                  <c:v>63991.91</c:v>
                </c:pt>
                <c:pt idx="12">
                  <c:v>61938.92</c:v>
                </c:pt>
                <c:pt idx="13">
                  <c:v>63882.43</c:v>
                </c:pt>
                <c:pt idx="14">
                  <c:v>67465.03</c:v>
                </c:pt>
              </c:numCache>
            </c:numRef>
          </c:val>
          <c:extLst>
            <c:ext xmlns:c16="http://schemas.microsoft.com/office/drawing/2014/chart" uri="{C3380CC4-5D6E-409C-BE32-E72D297353CC}">
              <c16:uniqueId val="{00000000-B264-4B7D-9F86-E4CB82B5BD7F}"/>
            </c:ext>
          </c:extLst>
        </c:ser>
        <c:dLbls>
          <c:showLegendKey val="0"/>
          <c:showVal val="0"/>
          <c:showCatName val="0"/>
          <c:showSerName val="0"/>
          <c:showPercent val="0"/>
          <c:showBubbleSize val="0"/>
        </c:dLbls>
        <c:gapWidth val="219"/>
        <c:overlap val="-27"/>
        <c:axId val="1701177200"/>
        <c:axId val="302929792"/>
      </c:barChart>
      <c:catAx>
        <c:axId val="170117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29792"/>
        <c:crosses val="autoZero"/>
        <c:auto val="1"/>
        <c:lblAlgn val="ctr"/>
        <c:lblOffset val="100"/>
        <c:noMultiLvlLbl val="0"/>
      </c:catAx>
      <c:valAx>
        <c:axId val="30292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7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'power pivot'!$AB$3</c:f>
              <c:strCache>
                <c:ptCount val="1"/>
                <c:pt idx="0">
                  <c:v>Total</c:v>
                </c:pt>
              </c:strCache>
            </c:strRef>
          </c:tx>
          <c:spPr>
            <a:solidFill>
              <a:schemeClr val="accent1"/>
            </a:solidFill>
            <a:ln>
              <a:noFill/>
            </a:ln>
            <a:effectLst/>
          </c:spPr>
          <c:invertIfNegative val="0"/>
          <c:cat>
            <c:multiLvlStrRef>
              <c:f>'power pivot'!$Z$4:$AA$183</c:f>
              <c:multiLvlStrCache>
                <c:ptCount val="179"/>
                <c:lvl>
                  <c:pt idx="0">
                    <c:v>Australia</c:v>
                  </c:pt>
                  <c:pt idx="1">
                    <c:v>Canada</c:v>
                  </c:pt>
                  <c:pt idx="2">
                    <c:v>France</c:v>
                  </c:pt>
                  <c:pt idx="3">
                    <c:v>Germany</c:v>
                  </c:pt>
                  <c:pt idx="4">
                    <c:v>India</c:v>
                  </c:pt>
                  <c:pt idx="5">
                    <c:v>Netherlands</c:v>
                  </c:pt>
                  <c:pt idx="6">
                    <c:v>Singapore</c:v>
                  </c:pt>
                  <c:pt idx="7">
                    <c:v>Uae</c:v>
                  </c:pt>
                  <c:pt idx="8">
                    <c:v>United Kingdom</c:v>
                  </c:pt>
                  <c:pt idx="9">
                    <c:v>United States</c:v>
                  </c:pt>
                  <c:pt idx="10">
                    <c:v>Australia</c:v>
                  </c:pt>
                  <c:pt idx="11">
                    <c:v>Canada</c:v>
                  </c:pt>
                  <c:pt idx="12">
                    <c:v>France</c:v>
                  </c:pt>
                  <c:pt idx="13">
                    <c:v>Germany</c:v>
                  </c:pt>
                  <c:pt idx="14">
                    <c:v>India</c:v>
                  </c:pt>
                  <c:pt idx="15">
                    <c:v>Netherlands</c:v>
                  </c:pt>
                  <c:pt idx="16">
                    <c:v>Singapore</c:v>
                  </c:pt>
                  <c:pt idx="17">
                    <c:v>Uae</c:v>
                  </c:pt>
                  <c:pt idx="18">
                    <c:v>United Kingdom</c:v>
                  </c:pt>
                  <c:pt idx="19">
                    <c:v>United States</c:v>
                  </c:pt>
                  <c:pt idx="20">
                    <c:v>Australia</c:v>
                  </c:pt>
                  <c:pt idx="21">
                    <c:v>Canada</c:v>
                  </c:pt>
                  <c:pt idx="22">
                    <c:v>France</c:v>
                  </c:pt>
                  <c:pt idx="23">
                    <c:v>Germany</c:v>
                  </c:pt>
                  <c:pt idx="24">
                    <c:v>India</c:v>
                  </c:pt>
                  <c:pt idx="25">
                    <c:v>Netherlands</c:v>
                  </c:pt>
                  <c:pt idx="26">
                    <c:v>Singapore</c:v>
                  </c:pt>
                  <c:pt idx="27">
                    <c:v>Uae</c:v>
                  </c:pt>
                  <c:pt idx="28">
                    <c:v>United Kingdom</c:v>
                  </c:pt>
                  <c:pt idx="29">
                    <c:v>United States</c:v>
                  </c:pt>
                  <c:pt idx="30">
                    <c:v>Australia</c:v>
                  </c:pt>
                  <c:pt idx="31">
                    <c:v>Canada</c:v>
                  </c:pt>
                  <c:pt idx="32">
                    <c:v>France</c:v>
                  </c:pt>
                  <c:pt idx="33">
                    <c:v>Germany</c:v>
                  </c:pt>
                  <c:pt idx="34">
                    <c:v>India</c:v>
                  </c:pt>
                  <c:pt idx="35">
                    <c:v>Netherlands</c:v>
                  </c:pt>
                  <c:pt idx="36">
                    <c:v>Singapore</c:v>
                  </c:pt>
                  <c:pt idx="37">
                    <c:v>Uae</c:v>
                  </c:pt>
                  <c:pt idx="38">
                    <c:v>United Kingdom</c:v>
                  </c:pt>
                  <c:pt idx="39">
                    <c:v>United States</c:v>
                  </c:pt>
                  <c:pt idx="40">
                    <c:v>Australia</c:v>
                  </c:pt>
                  <c:pt idx="41">
                    <c:v>Canada</c:v>
                  </c:pt>
                  <c:pt idx="42">
                    <c:v>France</c:v>
                  </c:pt>
                  <c:pt idx="43">
                    <c:v>Germany</c:v>
                  </c:pt>
                  <c:pt idx="44">
                    <c:v>India</c:v>
                  </c:pt>
                  <c:pt idx="45">
                    <c:v>Netherlands</c:v>
                  </c:pt>
                  <c:pt idx="46">
                    <c:v>Singapore</c:v>
                  </c:pt>
                  <c:pt idx="47">
                    <c:v>Uae</c:v>
                  </c:pt>
                  <c:pt idx="48">
                    <c:v>United Kingdom</c:v>
                  </c:pt>
                  <c:pt idx="49">
                    <c:v>United States</c:v>
                  </c:pt>
                  <c:pt idx="50">
                    <c:v>Australia</c:v>
                  </c:pt>
                  <c:pt idx="51">
                    <c:v>Canada</c:v>
                  </c:pt>
                  <c:pt idx="52">
                    <c:v>France</c:v>
                  </c:pt>
                  <c:pt idx="53">
                    <c:v>Germany</c:v>
                  </c:pt>
                  <c:pt idx="54">
                    <c:v>India</c:v>
                  </c:pt>
                  <c:pt idx="55">
                    <c:v>Netherlands</c:v>
                  </c:pt>
                  <c:pt idx="56">
                    <c:v>Singapore</c:v>
                  </c:pt>
                  <c:pt idx="57">
                    <c:v>Uae</c:v>
                  </c:pt>
                  <c:pt idx="58">
                    <c:v>United Kingdom</c:v>
                  </c:pt>
                  <c:pt idx="59">
                    <c:v>United States</c:v>
                  </c:pt>
                  <c:pt idx="60">
                    <c:v>Australia</c:v>
                  </c:pt>
                  <c:pt idx="61">
                    <c:v>Canada</c:v>
                  </c:pt>
                  <c:pt idx="62">
                    <c:v>France</c:v>
                  </c:pt>
                  <c:pt idx="63">
                    <c:v>Germany</c:v>
                  </c:pt>
                  <c:pt idx="64">
                    <c:v>India</c:v>
                  </c:pt>
                  <c:pt idx="65">
                    <c:v>Netherlands</c:v>
                  </c:pt>
                  <c:pt idx="66">
                    <c:v>Singapore</c:v>
                  </c:pt>
                  <c:pt idx="67">
                    <c:v>Uae</c:v>
                  </c:pt>
                  <c:pt idx="68">
                    <c:v>United Kingdom</c:v>
                  </c:pt>
                  <c:pt idx="69">
                    <c:v>United States</c:v>
                  </c:pt>
                  <c:pt idx="70">
                    <c:v>Australia</c:v>
                  </c:pt>
                  <c:pt idx="71">
                    <c:v>Canada</c:v>
                  </c:pt>
                  <c:pt idx="72">
                    <c:v>France</c:v>
                  </c:pt>
                  <c:pt idx="73">
                    <c:v>Germany</c:v>
                  </c:pt>
                  <c:pt idx="74">
                    <c:v>India</c:v>
                  </c:pt>
                  <c:pt idx="75">
                    <c:v>Netherlands</c:v>
                  </c:pt>
                  <c:pt idx="76">
                    <c:v>Singapore</c:v>
                  </c:pt>
                  <c:pt idx="77">
                    <c:v>Uae</c:v>
                  </c:pt>
                  <c:pt idx="78">
                    <c:v>United Kingdom</c:v>
                  </c:pt>
                  <c:pt idx="79">
                    <c:v>United States</c:v>
                  </c:pt>
                  <c:pt idx="80">
                    <c:v>Australia</c:v>
                  </c:pt>
                  <c:pt idx="81">
                    <c:v>Canada</c:v>
                  </c:pt>
                  <c:pt idx="82">
                    <c:v>France</c:v>
                  </c:pt>
                  <c:pt idx="83">
                    <c:v>Germany</c:v>
                  </c:pt>
                  <c:pt idx="84">
                    <c:v>India</c:v>
                  </c:pt>
                  <c:pt idx="85">
                    <c:v>Netherlands</c:v>
                  </c:pt>
                  <c:pt idx="86">
                    <c:v>Singapore</c:v>
                  </c:pt>
                  <c:pt idx="87">
                    <c:v>Uae</c:v>
                  </c:pt>
                  <c:pt idx="88">
                    <c:v>United Kingdom</c:v>
                  </c:pt>
                  <c:pt idx="89">
                    <c:v>United States</c:v>
                  </c:pt>
                  <c:pt idx="90">
                    <c:v>Australia</c:v>
                  </c:pt>
                  <c:pt idx="91">
                    <c:v>Canada</c:v>
                  </c:pt>
                  <c:pt idx="92">
                    <c:v>France</c:v>
                  </c:pt>
                  <c:pt idx="93">
                    <c:v>Germany</c:v>
                  </c:pt>
                  <c:pt idx="94">
                    <c:v>India</c:v>
                  </c:pt>
                  <c:pt idx="95">
                    <c:v>Netherlands</c:v>
                  </c:pt>
                  <c:pt idx="96">
                    <c:v>Singapore</c:v>
                  </c:pt>
                  <c:pt idx="97">
                    <c:v>Uae</c:v>
                  </c:pt>
                  <c:pt idx="98">
                    <c:v>United Kingdom</c:v>
                  </c:pt>
                  <c:pt idx="99">
                    <c:v>United States</c:v>
                  </c:pt>
                  <c:pt idx="100">
                    <c:v>Australia</c:v>
                  </c:pt>
                  <c:pt idx="101">
                    <c:v>Canada</c:v>
                  </c:pt>
                  <c:pt idx="102">
                    <c:v>France</c:v>
                  </c:pt>
                  <c:pt idx="103">
                    <c:v>Germany</c:v>
                  </c:pt>
                  <c:pt idx="104">
                    <c:v>India</c:v>
                  </c:pt>
                  <c:pt idx="105">
                    <c:v>Netherlands</c:v>
                  </c:pt>
                  <c:pt idx="106">
                    <c:v>Singapore</c:v>
                  </c:pt>
                  <c:pt idx="107">
                    <c:v>Uae</c:v>
                  </c:pt>
                  <c:pt idx="108">
                    <c:v>United Kingdom</c:v>
                  </c:pt>
                  <c:pt idx="109">
                    <c:v>United States</c:v>
                  </c:pt>
                  <c:pt idx="110">
                    <c:v>Australia</c:v>
                  </c:pt>
                  <c:pt idx="111">
                    <c:v>Canada</c:v>
                  </c:pt>
                  <c:pt idx="112">
                    <c:v>France</c:v>
                  </c:pt>
                  <c:pt idx="113">
                    <c:v>Germany</c:v>
                  </c:pt>
                  <c:pt idx="114">
                    <c:v>India</c:v>
                  </c:pt>
                  <c:pt idx="115">
                    <c:v>Netherlands</c:v>
                  </c:pt>
                  <c:pt idx="116">
                    <c:v>Singapore</c:v>
                  </c:pt>
                  <c:pt idx="117">
                    <c:v>Uae</c:v>
                  </c:pt>
                  <c:pt idx="118">
                    <c:v>United Kingdom</c:v>
                  </c:pt>
                  <c:pt idx="119">
                    <c:v>United States</c:v>
                  </c:pt>
                  <c:pt idx="120">
                    <c:v>Australia</c:v>
                  </c:pt>
                  <c:pt idx="121">
                    <c:v>Canada</c:v>
                  </c:pt>
                  <c:pt idx="122">
                    <c:v>France</c:v>
                  </c:pt>
                  <c:pt idx="123">
                    <c:v>Germany</c:v>
                  </c:pt>
                  <c:pt idx="124">
                    <c:v>India</c:v>
                  </c:pt>
                  <c:pt idx="125">
                    <c:v>Netherlands</c:v>
                  </c:pt>
                  <c:pt idx="126">
                    <c:v>Singapore</c:v>
                  </c:pt>
                  <c:pt idx="127">
                    <c:v>Uae</c:v>
                  </c:pt>
                  <c:pt idx="128">
                    <c:v>United Kingdom</c:v>
                  </c:pt>
                  <c:pt idx="129">
                    <c:v>United States</c:v>
                  </c:pt>
                  <c:pt idx="130">
                    <c:v>Australia</c:v>
                  </c:pt>
                  <c:pt idx="131">
                    <c:v>Canada</c:v>
                  </c:pt>
                  <c:pt idx="132">
                    <c:v>France</c:v>
                  </c:pt>
                  <c:pt idx="133">
                    <c:v>Germany</c:v>
                  </c:pt>
                  <c:pt idx="134">
                    <c:v>India</c:v>
                  </c:pt>
                  <c:pt idx="135">
                    <c:v>Netherlands</c:v>
                  </c:pt>
                  <c:pt idx="136">
                    <c:v>Singapore</c:v>
                  </c:pt>
                  <c:pt idx="137">
                    <c:v>Uae</c:v>
                  </c:pt>
                  <c:pt idx="138">
                    <c:v>United Kingdom</c:v>
                  </c:pt>
                  <c:pt idx="139">
                    <c:v>United States</c:v>
                  </c:pt>
                  <c:pt idx="140">
                    <c:v>Australia</c:v>
                  </c:pt>
                  <c:pt idx="141">
                    <c:v>Canada</c:v>
                  </c:pt>
                  <c:pt idx="142">
                    <c:v>France</c:v>
                  </c:pt>
                  <c:pt idx="143">
                    <c:v>Germany</c:v>
                  </c:pt>
                  <c:pt idx="144">
                    <c:v>India</c:v>
                  </c:pt>
                  <c:pt idx="145">
                    <c:v>Netherlands</c:v>
                  </c:pt>
                  <c:pt idx="146">
                    <c:v>Singapore</c:v>
                  </c:pt>
                  <c:pt idx="147">
                    <c:v>Uae</c:v>
                  </c:pt>
                  <c:pt idx="148">
                    <c:v>United Kingdom</c:v>
                  </c:pt>
                  <c:pt idx="149">
                    <c:v>United States</c:v>
                  </c:pt>
                  <c:pt idx="150">
                    <c:v>Australia</c:v>
                  </c:pt>
                  <c:pt idx="151">
                    <c:v>France</c:v>
                  </c:pt>
                  <c:pt idx="152">
                    <c:v>Germany</c:v>
                  </c:pt>
                  <c:pt idx="153">
                    <c:v>India</c:v>
                  </c:pt>
                  <c:pt idx="154">
                    <c:v>Netherlands</c:v>
                  </c:pt>
                  <c:pt idx="155">
                    <c:v>Singapore</c:v>
                  </c:pt>
                  <c:pt idx="156">
                    <c:v>Uae</c:v>
                  </c:pt>
                  <c:pt idx="157">
                    <c:v>United Kingdom</c:v>
                  </c:pt>
                  <c:pt idx="158">
                    <c:v>United States</c:v>
                  </c:pt>
                  <c:pt idx="159">
                    <c:v>Australia</c:v>
                  </c:pt>
                  <c:pt idx="160">
                    <c:v>Canada</c:v>
                  </c:pt>
                  <c:pt idx="161">
                    <c:v>France</c:v>
                  </c:pt>
                  <c:pt idx="162">
                    <c:v>Germany</c:v>
                  </c:pt>
                  <c:pt idx="163">
                    <c:v>India</c:v>
                  </c:pt>
                  <c:pt idx="164">
                    <c:v>Netherlands</c:v>
                  </c:pt>
                  <c:pt idx="165">
                    <c:v>Singapore</c:v>
                  </c:pt>
                  <c:pt idx="166">
                    <c:v>Uae</c:v>
                  </c:pt>
                  <c:pt idx="167">
                    <c:v>United Kingdom</c:v>
                  </c:pt>
                  <c:pt idx="168">
                    <c:v>United States</c:v>
                  </c:pt>
                  <c:pt idx="169">
                    <c:v>Australia</c:v>
                  </c:pt>
                  <c:pt idx="170">
                    <c:v>Canada</c:v>
                  </c:pt>
                  <c:pt idx="171">
                    <c:v>France</c:v>
                  </c:pt>
                  <c:pt idx="172">
                    <c:v>Germany</c:v>
                  </c:pt>
                  <c:pt idx="173">
                    <c:v>India</c:v>
                  </c:pt>
                  <c:pt idx="174">
                    <c:v>Netherlands</c:v>
                  </c:pt>
                  <c:pt idx="175">
                    <c:v>Singapore</c:v>
                  </c:pt>
                  <c:pt idx="176">
                    <c:v>Uae</c:v>
                  </c:pt>
                  <c:pt idx="177">
                    <c:v>United Kingdom</c:v>
                  </c:pt>
                  <c:pt idx="178">
                    <c:v>United States</c:v>
                  </c:pt>
                </c:lvl>
                <c:lvl>
                  <c:pt idx="0">
                    <c:v>Accountant</c:v>
                  </c:pt>
                  <c:pt idx="10">
                    <c:v>Business Analyst</c:v>
                  </c:pt>
                  <c:pt idx="20">
                    <c:v>Data Analyst</c:v>
                  </c:pt>
                  <c:pt idx="30">
                    <c:v>Data Scientist</c:v>
                  </c:pt>
                  <c:pt idx="40">
                    <c:v>Developer</c:v>
                  </c:pt>
                  <c:pt idx="50">
                    <c:v>Devops Engineer</c:v>
                  </c:pt>
                  <c:pt idx="60">
                    <c:v>Doctor</c:v>
                  </c:pt>
                  <c:pt idx="70">
                    <c:v>Hr Manager</c:v>
                  </c:pt>
                  <c:pt idx="80">
                    <c:v>Nurse</c:v>
                  </c:pt>
                  <c:pt idx="90">
                    <c:v>Product Manager</c:v>
                  </c:pt>
                  <c:pt idx="100">
                    <c:v>Professor</c:v>
                  </c:pt>
                  <c:pt idx="110">
                    <c:v>Project Manager</c:v>
                  </c:pt>
                  <c:pt idx="120">
                    <c:v>Qa Engineer</c:v>
                  </c:pt>
                  <c:pt idx="130">
                    <c:v>Sales Executive</c:v>
                  </c:pt>
                  <c:pt idx="140">
                    <c:v>Software Engineer</c:v>
                  </c:pt>
                  <c:pt idx="150">
                    <c:v>System Administrator</c:v>
                  </c:pt>
                  <c:pt idx="159">
                    <c:v>Teacher</c:v>
                  </c:pt>
                  <c:pt idx="169">
                    <c:v>Unknown</c:v>
                  </c:pt>
                </c:lvl>
              </c:multiLvlStrCache>
            </c:multiLvlStrRef>
          </c:cat>
          <c:val>
            <c:numRef>
              <c:f>'power pivot'!$AB$4:$AB$183</c:f>
              <c:numCache>
                <c:formatCode>General</c:formatCode>
                <c:ptCount val="179"/>
                <c:pt idx="0">
                  <c:v>162985</c:v>
                </c:pt>
                <c:pt idx="1">
                  <c:v>63604</c:v>
                </c:pt>
                <c:pt idx="2">
                  <c:v>67912</c:v>
                </c:pt>
                <c:pt idx="3">
                  <c:v>113419</c:v>
                </c:pt>
                <c:pt idx="4">
                  <c:v>1027906</c:v>
                </c:pt>
                <c:pt idx="5">
                  <c:v>128497</c:v>
                </c:pt>
                <c:pt idx="6">
                  <c:v>491367</c:v>
                </c:pt>
                <c:pt idx="7">
                  <c:v>112117</c:v>
                </c:pt>
                <c:pt idx="8">
                  <c:v>131148</c:v>
                </c:pt>
                <c:pt idx="9">
                  <c:v>132659</c:v>
                </c:pt>
                <c:pt idx="10">
                  <c:v>118335</c:v>
                </c:pt>
                <c:pt idx="11">
                  <c:v>1051851</c:v>
                </c:pt>
                <c:pt idx="12">
                  <c:v>134177</c:v>
                </c:pt>
                <c:pt idx="13">
                  <c:v>292139</c:v>
                </c:pt>
                <c:pt idx="14">
                  <c:v>110747</c:v>
                </c:pt>
                <c:pt idx="15">
                  <c:v>340434</c:v>
                </c:pt>
                <c:pt idx="16">
                  <c:v>120480</c:v>
                </c:pt>
                <c:pt idx="17">
                  <c:v>287645</c:v>
                </c:pt>
                <c:pt idx="18">
                  <c:v>1589461</c:v>
                </c:pt>
                <c:pt idx="19">
                  <c:v>781125</c:v>
                </c:pt>
                <c:pt idx="20">
                  <c:v>1060080</c:v>
                </c:pt>
                <c:pt idx="21">
                  <c:v>120554</c:v>
                </c:pt>
                <c:pt idx="22">
                  <c:v>388787</c:v>
                </c:pt>
                <c:pt idx="23">
                  <c:v>112635</c:v>
                </c:pt>
                <c:pt idx="24">
                  <c:v>1053460</c:v>
                </c:pt>
                <c:pt idx="25">
                  <c:v>1504980</c:v>
                </c:pt>
                <c:pt idx="26">
                  <c:v>114112</c:v>
                </c:pt>
                <c:pt idx="27">
                  <c:v>887255</c:v>
                </c:pt>
                <c:pt idx="28">
                  <c:v>104191</c:v>
                </c:pt>
                <c:pt idx="29">
                  <c:v>997327</c:v>
                </c:pt>
                <c:pt idx="30">
                  <c:v>1228944</c:v>
                </c:pt>
                <c:pt idx="31">
                  <c:v>889821</c:v>
                </c:pt>
                <c:pt idx="32">
                  <c:v>1153310</c:v>
                </c:pt>
                <c:pt idx="33">
                  <c:v>136153</c:v>
                </c:pt>
                <c:pt idx="34">
                  <c:v>1093625</c:v>
                </c:pt>
                <c:pt idx="35">
                  <c:v>747946</c:v>
                </c:pt>
                <c:pt idx="36">
                  <c:v>643847</c:v>
                </c:pt>
                <c:pt idx="37">
                  <c:v>1161881</c:v>
                </c:pt>
                <c:pt idx="38">
                  <c:v>1183199</c:v>
                </c:pt>
                <c:pt idx="39">
                  <c:v>1044670</c:v>
                </c:pt>
                <c:pt idx="40">
                  <c:v>949689</c:v>
                </c:pt>
                <c:pt idx="41">
                  <c:v>1862812</c:v>
                </c:pt>
                <c:pt idx="42">
                  <c:v>662083</c:v>
                </c:pt>
                <c:pt idx="43">
                  <c:v>1083670</c:v>
                </c:pt>
                <c:pt idx="44">
                  <c:v>1184285</c:v>
                </c:pt>
                <c:pt idx="45">
                  <c:v>135847</c:v>
                </c:pt>
                <c:pt idx="46">
                  <c:v>850783</c:v>
                </c:pt>
                <c:pt idx="47">
                  <c:v>761314</c:v>
                </c:pt>
                <c:pt idx="48">
                  <c:v>1312230</c:v>
                </c:pt>
                <c:pt idx="49">
                  <c:v>132595</c:v>
                </c:pt>
                <c:pt idx="50">
                  <c:v>108810</c:v>
                </c:pt>
                <c:pt idx="51">
                  <c:v>827595</c:v>
                </c:pt>
                <c:pt idx="52">
                  <c:v>761881</c:v>
                </c:pt>
                <c:pt idx="53">
                  <c:v>792393</c:v>
                </c:pt>
                <c:pt idx="54">
                  <c:v>1059483</c:v>
                </c:pt>
                <c:pt idx="55">
                  <c:v>886987</c:v>
                </c:pt>
                <c:pt idx="56">
                  <c:v>87827</c:v>
                </c:pt>
                <c:pt idx="57">
                  <c:v>408650</c:v>
                </c:pt>
                <c:pt idx="58">
                  <c:v>104177</c:v>
                </c:pt>
                <c:pt idx="59">
                  <c:v>1135139</c:v>
                </c:pt>
                <c:pt idx="60">
                  <c:v>905623</c:v>
                </c:pt>
                <c:pt idx="61">
                  <c:v>137640</c:v>
                </c:pt>
                <c:pt idx="62">
                  <c:v>1034404</c:v>
                </c:pt>
                <c:pt idx="63">
                  <c:v>152389</c:v>
                </c:pt>
                <c:pt idx="64">
                  <c:v>1605179</c:v>
                </c:pt>
                <c:pt idx="65">
                  <c:v>44999</c:v>
                </c:pt>
                <c:pt idx="66">
                  <c:v>1431545</c:v>
                </c:pt>
                <c:pt idx="67">
                  <c:v>1049139</c:v>
                </c:pt>
                <c:pt idx="68">
                  <c:v>105126</c:v>
                </c:pt>
                <c:pt idx="69">
                  <c:v>1758591</c:v>
                </c:pt>
                <c:pt idx="70">
                  <c:v>1345015</c:v>
                </c:pt>
                <c:pt idx="71">
                  <c:v>1118846</c:v>
                </c:pt>
                <c:pt idx="72">
                  <c:v>921207</c:v>
                </c:pt>
                <c:pt idx="73">
                  <c:v>185603</c:v>
                </c:pt>
                <c:pt idx="74">
                  <c:v>103570</c:v>
                </c:pt>
                <c:pt idx="75">
                  <c:v>118059</c:v>
                </c:pt>
                <c:pt idx="76">
                  <c:v>680782</c:v>
                </c:pt>
                <c:pt idx="77">
                  <c:v>91961</c:v>
                </c:pt>
                <c:pt idx="78">
                  <c:v>1604314</c:v>
                </c:pt>
                <c:pt idx="79">
                  <c:v>1029393</c:v>
                </c:pt>
                <c:pt idx="80">
                  <c:v>115531</c:v>
                </c:pt>
                <c:pt idx="81">
                  <c:v>136845</c:v>
                </c:pt>
                <c:pt idx="82">
                  <c:v>1129378</c:v>
                </c:pt>
                <c:pt idx="83">
                  <c:v>1293101</c:v>
                </c:pt>
                <c:pt idx="84">
                  <c:v>140862</c:v>
                </c:pt>
                <c:pt idx="85">
                  <c:v>1228420</c:v>
                </c:pt>
                <c:pt idx="86">
                  <c:v>857663</c:v>
                </c:pt>
                <c:pt idx="87">
                  <c:v>679558</c:v>
                </c:pt>
                <c:pt idx="88">
                  <c:v>1242277</c:v>
                </c:pt>
                <c:pt idx="89">
                  <c:v>155440</c:v>
                </c:pt>
                <c:pt idx="90">
                  <c:v>1433016</c:v>
                </c:pt>
                <c:pt idx="91">
                  <c:v>89429</c:v>
                </c:pt>
                <c:pt idx="92">
                  <c:v>1511660</c:v>
                </c:pt>
                <c:pt idx="93">
                  <c:v>141393</c:v>
                </c:pt>
                <c:pt idx="94">
                  <c:v>1406820</c:v>
                </c:pt>
                <c:pt idx="95">
                  <c:v>141847</c:v>
                </c:pt>
                <c:pt idx="96">
                  <c:v>154109</c:v>
                </c:pt>
                <c:pt idx="97">
                  <c:v>754105</c:v>
                </c:pt>
                <c:pt idx="98">
                  <c:v>198105</c:v>
                </c:pt>
                <c:pt idx="99">
                  <c:v>1848440</c:v>
                </c:pt>
                <c:pt idx="100">
                  <c:v>119946</c:v>
                </c:pt>
                <c:pt idx="101">
                  <c:v>1284637</c:v>
                </c:pt>
                <c:pt idx="102">
                  <c:v>784946</c:v>
                </c:pt>
                <c:pt idx="103">
                  <c:v>88512</c:v>
                </c:pt>
                <c:pt idx="104">
                  <c:v>841088</c:v>
                </c:pt>
                <c:pt idx="105">
                  <c:v>1391977</c:v>
                </c:pt>
                <c:pt idx="106">
                  <c:v>151403</c:v>
                </c:pt>
                <c:pt idx="107">
                  <c:v>662686</c:v>
                </c:pt>
                <c:pt idx="108">
                  <c:v>109351</c:v>
                </c:pt>
                <c:pt idx="109">
                  <c:v>186278</c:v>
                </c:pt>
                <c:pt idx="110">
                  <c:v>1108097</c:v>
                </c:pt>
                <c:pt idx="111">
                  <c:v>161907</c:v>
                </c:pt>
                <c:pt idx="112">
                  <c:v>510250</c:v>
                </c:pt>
                <c:pt idx="113">
                  <c:v>1327065</c:v>
                </c:pt>
                <c:pt idx="114">
                  <c:v>111580</c:v>
                </c:pt>
                <c:pt idx="115">
                  <c:v>144225</c:v>
                </c:pt>
                <c:pt idx="116">
                  <c:v>1083811</c:v>
                </c:pt>
                <c:pt idx="117">
                  <c:v>1292279</c:v>
                </c:pt>
                <c:pt idx="118">
                  <c:v>114445</c:v>
                </c:pt>
                <c:pt idx="119">
                  <c:v>7204471</c:v>
                </c:pt>
                <c:pt idx="120">
                  <c:v>1158115</c:v>
                </c:pt>
                <c:pt idx="121">
                  <c:v>1359515</c:v>
                </c:pt>
                <c:pt idx="122">
                  <c:v>103399</c:v>
                </c:pt>
                <c:pt idx="123">
                  <c:v>151385</c:v>
                </c:pt>
                <c:pt idx="124">
                  <c:v>1731882</c:v>
                </c:pt>
                <c:pt idx="125">
                  <c:v>834635</c:v>
                </c:pt>
                <c:pt idx="126">
                  <c:v>631040</c:v>
                </c:pt>
                <c:pt idx="127">
                  <c:v>100727</c:v>
                </c:pt>
                <c:pt idx="128">
                  <c:v>151798</c:v>
                </c:pt>
                <c:pt idx="129">
                  <c:v>1746397</c:v>
                </c:pt>
                <c:pt idx="130">
                  <c:v>1193049</c:v>
                </c:pt>
                <c:pt idx="131">
                  <c:v>129208</c:v>
                </c:pt>
                <c:pt idx="132">
                  <c:v>202192</c:v>
                </c:pt>
                <c:pt idx="133">
                  <c:v>127323</c:v>
                </c:pt>
                <c:pt idx="134">
                  <c:v>147632</c:v>
                </c:pt>
                <c:pt idx="135">
                  <c:v>1427390</c:v>
                </c:pt>
                <c:pt idx="136">
                  <c:v>72144</c:v>
                </c:pt>
                <c:pt idx="137">
                  <c:v>1408560</c:v>
                </c:pt>
                <c:pt idx="138">
                  <c:v>94346</c:v>
                </c:pt>
                <c:pt idx="139">
                  <c:v>162868</c:v>
                </c:pt>
                <c:pt idx="140">
                  <c:v>1682198</c:v>
                </c:pt>
                <c:pt idx="141">
                  <c:v>1770308</c:v>
                </c:pt>
                <c:pt idx="142">
                  <c:v>1222088</c:v>
                </c:pt>
                <c:pt idx="143">
                  <c:v>1148449</c:v>
                </c:pt>
                <c:pt idx="144">
                  <c:v>1770290</c:v>
                </c:pt>
                <c:pt idx="145">
                  <c:v>508143</c:v>
                </c:pt>
                <c:pt idx="146">
                  <c:v>89122</c:v>
                </c:pt>
                <c:pt idx="147">
                  <c:v>1194561</c:v>
                </c:pt>
                <c:pt idx="148">
                  <c:v>165651</c:v>
                </c:pt>
                <c:pt idx="149">
                  <c:v>1204054</c:v>
                </c:pt>
                <c:pt idx="150">
                  <c:v>616677</c:v>
                </c:pt>
                <c:pt idx="151">
                  <c:v>172429</c:v>
                </c:pt>
                <c:pt idx="152">
                  <c:v>1724710</c:v>
                </c:pt>
                <c:pt idx="153">
                  <c:v>1614940</c:v>
                </c:pt>
                <c:pt idx="154">
                  <c:v>1281442</c:v>
                </c:pt>
                <c:pt idx="155">
                  <c:v>122459</c:v>
                </c:pt>
                <c:pt idx="156">
                  <c:v>102557</c:v>
                </c:pt>
                <c:pt idx="157">
                  <c:v>667758</c:v>
                </c:pt>
                <c:pt idx="158">
                  <c:v>1036801</c:v>
                </c:pt>
                <c:pt idx="159">
                  <c:v>874531</c:v>
                </c:pt>
                <c:pt idx="160">
                  <c:v>122833</c:v>
                </c:pt>
                <c:pt idx="161">
                  <c:v>1055397</c:v>
                </c:pt>
                <c:pt idx="162">
                  <c:v>79969</c:v>
                </c:pt>
                <c:pt idx="163">
                  <c:v>622809</c:v>
                </c:pt>
                <c:pt idx="164">
                  <c:v>1009631</c:v>
                </c:pt>
                <c:pt idx="165">
                  <c:v>874835</c:v>
                </c:pt>
                <c:pt idx="166">
                  <c:v>59113</c:v>
                </c:pt>
                <c:pt idx="167">
                  <c:v>832913</c:v>
                </c:pt>
                <c:pt idx="168">
                  <c:v>540941</c:v>
                </c:pt>
                <c:pt idx="169">
                  <c:v>0</c:v>
                </c:pt>
                <c:pt idx="170">
                  <c:v>14329</c:v>
                </c:pt>
                <c:pt idx="171">
                  <c:v>15612</c:v>
                </c:pt>
                <c:pt idx="172">
                  <c:v>14340</c:v>
                </c:pt>
                <c:pt idx="173">
                  <c:v>5948</c:v>
                </c:pt>
                <c:pt idx="174">
                  <c:v>2286</c:v>
                </c:pt>
                <c:pt idx="175">
                  <c:v>12992</c:v>
                </c:pt>
                <c:pt idx="176">
                  <c:v>165208</c:v>
                </c:pt>
                <c:pt idx="177">
                  <c:v>32069</c:v>
                </c:pt>
                <c:pt idx="178">
                  <c:v>23628</c:v>
                </c:pt>
              </c:numCache>
            </c:numRef>
          </c:val>
          <c:extLst>
            <c:ext xmlns:c16="http://schemas.microsoft.com/office/drawing/2014/chart" uri="{C3380CC4-5D6E-409C-BE32-E72D297353CC}">
              <c16:uniqueId val="{00000000-FDA0-41A4-962A-87FB931A204A}"/>
            </c:ext>
          </c:extLst>
        </c:ser>
        <c:dLbls>
          <c:showLegendKey val="0"/>
          <c:showVal val="0"/>
          <c:showCatName val="0"/>
          <c:showSerName val="0"/>
          <c:showPercent val="0"/>
          <c:showBubbleSize val="0"/>
        </c:dLbls>
        <c:gapWidth val="150"/>
        <c:overlap val="100"/>
        <c:axId val="1451878112"/>
        <c:axId val="1451880032"/>
      </c:barChart>
      <c:catAx>
        <c:axId val="145187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80032"/>
        <c:crosses val="autoZero"/>
        <c:auto val="1"/>
        <c:lblAlgn val="ctr"/>
        <c:lblOffset val="100"/>
        <c:noMultiLvlLbl val="0"/>
      </c:catAx>
      <c:valAx>
        <c:axId val="145188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7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'power pivot'!$AG$3</c:f>
              <c:strCache>
                <c:ptCount val="1"/>
                <c:pt idx="0">
                  <c:v>Total</c:v>
                </c:pt>
              </c:strCache>
            </c:strRef>
          </c:tx>
          <c:spPr>
            <a:solidFill>
              <a:schemeClr val="accent1"/>
            </a:solidFill>
            <a:ln>
              <a:noFill/>
            </a:ln>
            <a:effectLst/>
          </c:spPr>
          <c:invertIfNegative val="0"/>
          <c:cat>
            <c:multiLvlStrRef>
              <c:f>'power pivot'!$AE$4:$AF$312</c:f>
              <c:multiLvlStrCache>
                <c:ptCount val="308"/>
                <c:lvl>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pt idx="10">
                    <c:v>Banking</c:v>
                  </c:pt>
                  <c:pt idx="11">
                    <c:v>Consulting</c:v>
                  </c:pt>
                  <c:pt idx="12">
                    <c:v>Education</c:v>
                  </c:pt>
                  <c:pt idx="13">
                    <c:v>Finance</c:v>
                  </c:pt>
                  <c:pt idx="14">
                    <c:v>Government</c:v>
                  </c:pt>
                  <c:pt idx="15">
                    <c:v>Health Care</c:v>
                  </c:pt>
                  <c:pt idx="16">
                    <c:v>Information Technology</c:v>
                  </c:pt>
                  <c:pt idx="17">
                    <c:v>Retail</c:v>
                  </c:pt>
                  <c:pt idx="18">
                    <c:v>Telecom</c:v>
                  </c:pt>
                  <c:pt idx="19">
                    <c:v>Banking</c:v>
                  </c:pt>
                  <c:pt idx="20">
                    <c:v>Education</c:v>
                  </c:pt>
                  <c:pt idx="21">
                    <c:v>Finance</c:v>
                  </c:pt>
                  <c:pt idx="22">
                    <c:v>Information Technology</c:v>
                  </c:pt>
                  <c:pt idx="23">
                    <c:v>Banking</c:v>
                  </c:pt>
                  <c:pt idx="24">
                    <c:v>Consulting</c:v>
                  </c:pt>
                  <c:pt idx="25">
                    <c:v>Education</c:v>
                  </c:pt>
                  <c:pt idx="26">
                    <c:v>Finance</c:v>
                  </c:pt>
                  <c:pt idx="27">
                    <c:v>Government</c:v>
                  </c:pt>
                  <c:pt idx="28">
                    <c:v>Health Care</c:v>
                  </c:pt>
                  <c:pt idx="29">
                    <c:v>Information Technology</c:v>
                  </c:pt>
                  <c:pt idx="30">
                    <c:v>Manufacturing</c:v>
                  </c:pt>
                  <c:pt idx="31">
                    <c:v>Education</c:v>
                  </c:pt>
                  <c:pt idx="32">
                    <c:v>Finance</c:v>
                  </c:pt>
                  <c:pt idx="33">
                    <c:v>Health Care</c:v>
                  </c:pt>
                  <c:pt idx="34">
                    <c:v>Information Technology</c:v>
                  </c:pt>
                  <c:pt idx="35">
                    <c:v>Manufacturing</c:v>
                  </c:pt>
                  <c:pt idx="36">
                    <c:v>Retail</c:v>
                  </c:pt>
                  <c:pt idx="37">
                    <c:v>Telecom</c:v>
                  </c:pt>
                  <c:pt idx="38">
                    <c:v>Banking</c:v>
                  </c:pt>
                  <c:pt idx="39">
                    <c:v>Consulting</c:v>
                  </c:pt>
                  <c:pt idx="40">
                    <c:v>Education</c:v>
                  </c:pt>
                  <c:pt idx="41">
                    <c:v>Finance</c:v>
                  </c:pt>
                  <c:pt idx="42">
                    <c:v>Government</c:v>
                  </c:pt>
                  <c:pt idx="43">
                    <c:v>Health Care</c:v>
                  </c:pt>
                  <c:pt idx="44">
                    <c:v>Information Technology</c:v>
                  </c:pt>
                  <c:pt idx="45">
                    <c:v>Manufacturing</c:v>
                  </c:pt>
                  <c:pt idx="46">
                    <c:v>Retail</c:v>
                  </c:pt>
                  <c:pt idx="47">
                    <c:v>Telecom</c:v>
                  </c:pt>
                  <c:pt idx="48">
                    <c:v>Banking</c:v>
                  </c:pt>
                  <c:pt idx="49">
                    <c:v>Consulting</c:v>
                  </c:pt>
                  <c:pt idx="50">
                    <c:v>Education</c:v>
                  </c:pt>
                  <c:pt idx="51">
                    <c:v>Finance</c:v>
                  </c:pt>
                  <c:pt idx="52">
                    <c:v>Health Care</c:v>
                  </c:pt>
                  <c:pt idx="53">
                    <c:v>Information Technology</c:v>
                  </c:pt>
                  <c:pt idx="54">
                    <c:v>Retail</c:v>
                  </c:pt>
                  <c:pt idx="55">
                    <c:v>Telecom</c:v>
                  </c:pt>
                  <c:pt idx="56">
                    <c:v>Banking</c:v>
                  </c:pt>
                  <c:pt idx="57">
                    <c:v>Consulting</c:v>
                  </c:pt>
                  <c:pt idx="58">
                    <c:v>Education</c:v>
                  </c:pt>
                  <c:pt idx="59">
                    <c:v>Finance</c:v>
                  </c:pt>
                  <c:pt idx="60">
                    <c:v>Government</c:v>
                  </c:pt>
                  <c:pt idx="61">
                    <c:v>Health Care</c:v>
                  </c:pt>
                  <c:pt idx="62">
                    <c:v>Information Technology</c:v>
                  </c:pt>
                  <c:pt idx="63">
                    <c:v>Manufacturing</c:v>
                  </c:pt>
                  <c:pt idx="64">
                    <c:v>Retail</c:v>
                  </c:pt>
                  <c:pt idx="65">
                    <c:v>Telecom</c:v>
                  </c:pt>
                  <c:pt idx="66">
                    <c:v>Banking</c:v>
                  </c:pt>
                  <c:pt idx="67">
                    <c:v>Education</c:v>
                  </c:pt>
                  <c:pt idx="68">
                    <c:v>Finance</c:v>
                  </c:pt>
                  <c:pt idx="69">
                    <c:v>Health Care</c:v>
                  </c:pt>
                  <c:pt idx="70">
                    <c:v>Information Technology</c:v>
                  </c:pt>
                  <c:pt idx="71">
                    <c:v>Retail</c:v>
                  </c:pt>
                  <c:pt idx="72">
                    <c:v>Banking</c:v>
                  </c:pt>
                  <c:pt idx="73">
                    <c:v>Consulting</c:v>
                  </c:pt>
                  <c:pt idx="74">
                    <c:v>Education</c:v>
                  </c:pt>
                  <c:pt idx="75">
                    <c:v>Finance</c:v>
                  </c:pt>
                  <c:pt idx="76">
                    <c:v>Government</c:v>
                  </c:pt>
                  <c:pt idx="77">
                    <c:v>Health Care</c:v>
                  </c:pt>
                  <c:pt idx="78">
                    <c:v>Information Technology</c:v>
                  </c:pt>
                  <c:pt idx="79">
                    <c:v>Manufacturing</c:v>
                  </c:pt>
                  <c:pt idx="80">
                    <c:v>Retail</c:v>
                  </c:pt>
                  <c:pt idx="81">
                    <c:v>Telecom</c:v>
                  </c:pt>
                  <c:pt idx="82">
                    <c:v>Banking</c:v>
                  </c:pt>
                  <c:pt idx="83">
                    <c:v>Information Technology</c:v>
                  </c:pt>
                  <c:pt idx="84">
                    <c:v>Consulting</c:v>
                  </c:pt>
                  <c:pt idx="85">
                    <c:v>Education</c:v>
                  </c:pt>
                  <c:pt idx="86">
                    <c:v>Health Care</c:v>
                  </c:pt>
                  <c:pt idx="87">
                    <c:v>Information Technology</c:v>
                  </c:pt>
                  <c:pt idx="88">
                    <c:v>Retail</c:v>
                  </c:pt>
                  <c:pt idx="89">
                    <c:v>Banking</c:v>
                  </c:pt>
                  <c:pt idx="90">
                    <c:v>Education</c:v>
                  </c:pt>
                  <c:pt idx="91">
                    <c:v>Government</c:v>
                  </c:pt>
                  <c:pt idx="92">
                    <c:v>Health Care</c:v>
                  </c:pt>
                  <c:pt idx="93">
                    <c:v>Information Technology</c:v>
                  </c:pt>
                  <c:pt idx="94">
                    <c:v>Telecom</c:v>
                  </c:pt>
                  <c:pt idx="95">
                    <c:v>Banking</c:v>
                  </c:pt>
                  <c:pt idx="96">
                    <c:v>Consulting</c:v>
                  </c:pt>
                  <c:pt idx="97">
                    <c:v>Education</c:v>
                  </c:pt>
                  <c:pt idx="98">
                    <c:v>Finance</c:v>
                  </c:pt>
                  <c:pt idx="99">
                    <c:v>Government</c:v>
                  </c:pt>
                  <c:pt idx="100">
                    <c:v>Health Care</c:v>
                  </c:pt>
                  <c:pt idx="101">
                    <c:v>Information Technology</c:v>
                  </c:pt>
                  <c:pt idx="102">
                    <c:v>Manufacturing</c:v>
                  </c:pt>
                  <c:pt idx="103">
                    <c:v>Retail</c:v>
                  </c:pt>
                  <c:pt idx="104">
                    <c:v>Telecom</c:v>
                  </c:pt>
                  <c:pt idx="105">
                    <c:v>Banking</c:v>
                  </c:pt>
                  <c:pt idx="106">
                    <c:v>Consulting</c:v>
                  </c:pt>
                  <c:pt idx="107">
                    <c:v>Education</c:v>
                  </c:pt>
                  <c:pt idx="108">
                    <c:v>Government</c:v>
                  </c:pt>
                  <c:pt idx="109">
                    <c:v>Health Care</c:v>
                  </c:pt>
                  <c:pt idx="110">
                    <c:v>Information Technology</c:v>
                  </c:pt>
                  <c:pt idx="111">
                    <c:v>Manufacturing</c:v>
                  </c:pt>
                  <c:pt idx="112">
                    <c:v>Retail</c:v>
                  </c:pt>
                  <c:pt idx="113">
                    <c:v>Telecom</c:v>
                  </c:pt>
                  <c:pt idx="114">
                    <c:v>Banking</c:v>
                  </c:pt>
                  <c:pt idx="115">
                    <c:v>Consulting</c:v>
                  </c:pt>
                  <c:pt idx="116">
                    <c:v>Education</c:v>
                  </c:pt>
                  <c:pt idx="117">
                    <c:v>Finance</c:v>
                  </c:pt>
                  <c:pt idx="118">
                    <c:v>Government</c:v>
                  </c:pt>
                  <c:pt idx="119">
                    <c:v>Health Care</c:v>
                  </c:pt>
                  <c:pt idx="120">
                    <c:v>Information Technology</c:v>
                  </c:pt>
                  <c:pt idx="121">
                    <c:v>Manufacturing</c:v>
                  </c:pt>
                  <c:pt idx="122">
                    <c:v>Retail</c:v>
                  </c:pt>
                  <c:pt idx="123">
                    <c:v>Telecom</c:v>
                  </c:pt>
                  <c:pt idx="124">
                    <c:v>Consulting</c:v>
                  </c:pt>
                  <c:pt idx="125">
                    <c:v>Education</c:v>
                  </c:pt>
                  <c:pt idx="126">
                    <c:v>Finance</c:v>
                  </c:pt>
                  <c:pt idx="127">
                    <c:v>Government</c:v>
                  </c:pt>
                  <c:pt idx="128">
                    <c:v>Health Care</c:v>
                  </c:pt>
                  <c:pt idx="129">
                    <c:v>Information Technology</c:v>
                  </c:pt>
                  <c:pt idx="130">
                    <c:v>Manufacturing</c:v>
                  </c:pt>
                  <c:pt idx="131">
                    <c:v>Retail</c:v>
                  </c:pt>
                  <c:pt idx="132">
                    <c:v>Telecom</c:v>
                  </c:pt>
                  <c:pt idx="133">
                    <c:v>Banking</c:v>
                  </c:pt>
                  <c:pt idx="134">
                    <c:v>Consulting</c:v>
                  </c:pt>
                  <c:pt idx="135">
                    <c:v>Education</c:v>
                  </c:pt>
                  <c:pt idx="136">
                    <c:v>Finance</c:v>
                  </c:pt>
                  <c:pt idx="137">
                    <c:v>Health Care</c:v>
                  </c:pt>
                  <c:pt idx="138">
                    <c:v>Manufacturing</c:v>
                  </c:pt>
                  <c:pt idx="139">
                    <c:v>Telecom</c:v>
                  </c:pt>
                  <c:pt idx="140">
                    <c:v>Education</c:v>
                  </c:pt>
                  <c:pt idx="141">
                    <c:v>Government</c:v>
                  </c:pt>
                  <c:pt idx="142">
                    <c:v>Health Care</c:v>
                  </c:pt>
                  <c:pt idx="143">
                    <c:v>Information Technology</c:v>
                  </c:pt>
                  <c:pt idx="144">
                    <c:v>Manufacturing</c:v>
                  </c:pt>
                  <c:pt idx="145">
                    <c:v>Education</c:v>
                  </c:pt>
                  <c:pt idx="146">
                    <c:v>Finance</c:v>
                  </c:pt>
                  <c:pt idx="147">
                    <c:v>Information Technology</c:v>
                  </c:pt>
                  <c:pt idx="148">
                    <c:v>Retail</c:v>
                  </c:pt>
                  <c:pt idx="149">
                    <c:v>Finance</c:v>
                  </c:pt>
                  <c:pt idx="150">
                    <c:v>Government</c:v>
                  </c:pt>
                  <c:pt idx="151">
                    <c:v>Information Technology</c:v>
                  </c:pt>
                  <c:pt idx="152">
                    <c:v>Retail</c:v>
                  </c:pt>
                  <c:pt idx="153">
                    <c:v>Consulting</c:v>
                  </c:pt>
                  <c:pt idx="154">
                    <c:v>Education</c:v>
                  </c:pt>
                  <c:pt idx="155">
                    <c:v>Finance</c:v>
                  </c:pt>
                  <c:pt idx="156">
                    <c:v>Government</c:v>
                  </c:pt>
                  <c:pt idx="157">
                    <c:v>Health Care</c:v>
                  </c:pt>
                  <c:pt idx="158">
                    <c:v>Information Technology</c:v>
                  </c:pt>
                  <c:pt idx="159">
                    <c:v>Manufacturing</c:v>
                  </c:pt>
                  <c:pt idx="160">
                    <c:v>Retail</c:v>
                  </c:pt>
                  <c:pt idx="161">
                    <c:v>Telecom</c:v>
                  </c:pt>
                  <c:pt idx="162">
                    <c:v>Banking</c:v>
                  </c:pt>
                  <c:pt idx="163">
                    <c:v>Consulting</c:v>
                  </c:pt>
                  <c:pt idx="164">
                    <c:v>Education</c:v>
                  </c:pt>
                  <c:pt idx="165">
                    <c:v>Finance</c:v>
                  </c:pt>
                  <c:pt idx="166">
                    <c:v>Health Care</c:v>
                  </c:pt>
                  <c:pt idx="167">
                    <c:v>Information Technology</c:v>
                  </c:pt>
                  <c:pt idx="168">
                    <c:v>Manufacturing</c:v>
                  </c:pt>
                  <c:pt idx="169">
                    <c:v>Retail</c:v>
                  </c:pt>
                  <c:pt idx="170">
                    <c:v>Telecom</c:v>
                  </c:pt>
                  <c:pt idx="171">
                    <c:v>Consulting</c:v>
                  </c:pt>
                  <c:pt idx="172">
                    <c:v>Education</c:v>
                  </c:pt>
                  <c:pt idx="173">
                    <c:v>Finance</c:v>
                  </c:pt>
                  <c:pt idx="174">
                    <c:v>Health Care</c:v>
                  </c:pt>
                  <c:pt idx="175">
                    <c:v>Information Technology</c:v>
                  </c:pt>
                  <c:pt idx="176">
                    <c:v>Manufacturing</c:v>
                  </c:pt>
                  <c:pt idx="177">
                    <c:v>Telecom</c:v>
                  </c:pt>
                  <c:pt idx="178">
                    <c:v>Banking</c:v>
                  </c:pt>
                  <c:pt idx="179">
                    <c:v>Consulting</c:v>
                  </c:pt>
                  <c:pt idx="180">
                    <c:v>Education</c:v>
                  </c:pt>
                  <c:pt idx="181">
                    <c:v>Finance</c:v>
                  </c:pt>
                  <c:pt idx="182">
                    <c:v>Government</c:v>
                  </c:pt>
                  <c:pt idx="183">
                    <c:v>Health Care</c:v>
                  </c:pt>
                  <c:pt idx="184">
                    <c:v>Information Technology</c:v>
                  </c:pt>
                  <c:pt idx="185">
                    <c:v>Manufacturing</c:v>
                  </c:pt>
                  <c:pt idx="186">
                    <c:v>Retail</c:v>
                  </c:pt>
                  <c:pt idx="187">
                    <c:v>Banking</c:v>
                  </c:pt>
                  <c:pt idx="188">
                    <c:v>Education</c:v>
                  </c:pt>
                  <c:pt idx="189">
                    <c:v>Finance</c:v>
                  </c:pt>
                  <c:pt idx="190">
                    <c:v>Information Technology</c:v>
                  </c:pt>
                  <c:pt idx="191">
                    <c:v>Retail</c:v>
                  </c:pt>
                  <c:pt idx="192">
                    <c:v>Banking</c:v>
                  </c:pt>
                  <c:pt idx="193">
                    <c:v>Education</c:v>
                  </c:pt>
                  <c:pt idx="194">
                    <c:v>Finance</c:v>
                  </c:pt>
                  <c:pt idx="195">
                    <c:v>Government</c:v>
                  </c:pt>
                  <c:pt idx="196">
                    <c:v>Health Care</c:v>
                  </c:pt>
                  <c:pt idx="197">
                    <c:v>Information Technology</c:v>
                  </c:pt>
                  <c:pt idx="198">
                    <c:v>Retail</c:v>
                  </c:pt>
                  <c:pt idx="199">
                    <c:v>Telecom</c:v>
                  </c:pt>
                  <c:pt idx="200">
                    <c:v>Education</c:v>
                  </c:pt>
                  <c:pt idx="201">
                    <c:v>Finance</c:v>
                  </c:pt>
                  <c:pt idx="202">
                    <c:v>Government</c:v>
                  </c:pt>
                  <c:pt idx="203">
                    <c:v>Health Care</c:v>
                  </c:pt>
                  <c:pt idx="204">
                    <c:v>Information Technology</c:v>
                  </c:pt>
                  <c:pt idx="205">
                    <c:v>Manufacturing</c:v>
                  </c:pt>
                  <c:pt idx="206">
                    <c:v>Retail</c:v>
                  </c:pt>
                  <c:pt idx="207">
                    <c:v>Banking</c:v>
                  </c:pt>
                  <c:pt idx="208">
                    <c:v>Consulting</c:v>
                  </c:pt>
                  <c:pt idx="209">
                    <c:v>Education</c:v>
                  </c:pt>
                  <c:pt idx="210">
                    <c:v>Finance</c:v>
                  </c:pt>
                  <c:pt idx="211">
                    <c:v>Government</c:v>
                  </c:pt>
                  <c:pt idx="212">
                    <c:v>Health Care</c:v>
                  </c:pt>
                  <c:pt idx="213">
                    <c:v>Information Technology</c:v>
                  </c:pt>
                  <c:pt idx="214">
                    <c:v>Manufacturing</c:v>
                  </c:pt>
                  <c:pt idx="215">
                    <c:v>Retail</c:v>
                  </c:pt>
                  <c:pt idx="216">
                    <c:v>Telecom</c:v>
                  </c:pt>
                  <c:pt idx="217">
                    <c:v>Banking</c:v>
                  </c:pt>
                  <c:pt idx="218">
                    <c:v>Consulting</c:v>
                  </c:pt>
                  <c:pt idx="219">
                    <c:v>Finance</c:v>
                  </c:pt>
                  <c:pt idx="220">
                    <c:v>Government</c:v>
                  </c:pt>
                  <c:pt idx="221">
                    <c:v>Health Care</c:v>
                  </c:pt>
                  <c:pt idx="222">
                    <c:v>Information Technology</c:v>
                  </c:pt>
                  <c:pt idx="223">
                    <c:v>Telecom</c:v>
                  </c:pt>
                  <c:pt idx="224">
                    <c:v>Banking</c:v>
                  </c:pt>
                  <c:pt idx="225">
                    <c:v>Consulting</c:v>
                  </c:pt>
                  <c:pt idx="226">
                    <c:v>Education</c:v>
                  </c:pt>
                  <c:pt idx="227">
                    <c:v>Finance</c:v>
                  </c:pt>
                  <c:pt idx="228">
                    <c:v>Government</c:v>
                  </c:pt>
                  <c:pt idx="229">
                    <c:v>Health Care</c:v>
                  </c:pt>
                  <c:pt idx="230">
                    <c:v>Information Technology</c:v>
                  </c:pt>
                  <c:pt idx="231">
                    <c:v>Manufacturing</c:v>
                  </c:pt>
                  <c:pt idx="232">
                    <c:v>Retail</c:v>
                  </c:pt>
                  <c:pt idx="233">
                    <c:v>Telecom</c:v>
                  </c:pt>
                  <c:pt idx="234">
                    <c:v>Consulting</c:v>
                  </c:pt>
                  <c:pt idx="235">
                    <c:v>Education</c:v>
                  </c:pt>
                  <c:pt idx="236">
                    <c:v>Finance</c:v>
                  </c:pt>
                  <c:pt idx="237">
                    <c:v>Government</c:v>
                  </c:pt>
                  <c:pt idx="238">
                    <c:v>Health Care</c:v>
                  </c:pt>
                  <c:pt idx="239">
                    <c:v>Information Technology</c:v>
                  </c:pt>
                  <c:pt idx="240">
                    <c:v>Telecom</c:v>
                  </c:pt>
                  <c:pt idx="241">
                    <c:v>Banking</c:v>
                  </c:pt>
                  <c:pt idx="242">
                    <c:v>Consulting</c:v>
                  </c:pt>
                  <c:pt idx="243">
                    <c:v>Education</c:v>
                  </c:pt>
                  <c:pt idx="244">
                    <c:v>Finance</c:v>
                  </c:pt>
                  <c:pt idx="245">
                    <c:v>Government</c:v>
                  </c:pt>
                  <c:pt idx="246">
                    <c:v>Health Care</c:v>
                  </c:pt>
                  <c:pt idx="247">
                    <c:v>Information Technology</c:v>
                  </c:pt>
                  <c:pt idx="248">
                    <c:v>Manufacturing</c:v>
                  </c:pt>
                  <c:pt idx="249">
                    <c:v>Retail</c:v>
                  </c:pt>
                  <c:pt idx="250">
                    <c:v>Telecom</c:v>
                  </c:pt>
                  <c:pt idx="251">
                    <c:v>Banking</c:v>
                  </c:pt>
                  <c:pt idx="252">
                    <c:v>Consulting</c:v>
                  </c:pt>
                  <c:pt idx="253">
                    <c:v>Education</c:v>
                  </c:pt>
                  <c:pt idx="254">
                    <c:v>Finance</c:v>
                  </c:pt>
                  <c:pt idx="255">
                    <c:v>Information Technology</c:v>
                  </c:pt>
                  <c:pt idx="256">
                    <c:v>Manufacturing</c:v>
                  </c:pt>
                  <c:pt idx="257">
                    <c:v>Telecom</c:v>
                  </c:pt>
                  <c:pt idx="258">
                    <c:v>Information Technology</c:v>
                  </c:pt>
                  <c:pt idx="259">
                    <c:v>Manufacturing</c:v>
                  </c:pt>
                  <c:pt idx="260">
                    <c:v>Retail</c:v>
                  </c:pt>
                  <c:pt idx="261">
                    <c:v>Telecom</c:v>
                  </c:pt>
                  <c:pt idx="262">
                    <c:v>Banking</c:v>
                  </c:pt>
                  <c:pt idx="263">
                    <c:v>Consulting</c:v>
                  </c:pt>
                  <c:pt idx="264">
                    <c:v>Education</c:v>
                  </c:pt>
                  <c:pt idx="265">
                    <c:v>Finance</c:v>
                  </c:pt>
                  <c:pt idx="266">
                    <c:v>Health Care</c:v>
                  </c:pt>
                  <c:pt idx="267">
                    <c:v>Information Technology</c:v>
                  </c:pt>
                  <c:pt idx="268">
                    <c:v>Manufacturing</c:v>
                  </c:pt>
                  <c:pt idx="269">
                    <c:v>Telecom</c:v>
                  </c:pt>
                  <c:pt idx="270">
                    <c:v>Banking</c:v>
                  </c:pt>
                  <c:pt idx="271">
                    <c:v>Consulting</c:v>
                  </c:pt>
                  <c:pt idx="272">
                    <c:v>Education</c:v>
                  </c:pt>
                  <c:pt idx="273">
                    <c:v>Finance</c:v>
                  </c:pt>
                  <c:pt idx="274">
                    <c:v>Government</c:v>
                  </c:pt>
                  <c:pt idx="275">
                    <c:v>Health Care</c:v>
                  </c:pt>
                  <c:pt idx="276">
                    <c:v>Information Technology</c:v>
                  </c:pt>
                  <c:pt idx="277">
                    <c:v>Manufacturing</c:v>
                  </c:pt>
                  <c:pt idx="278">
                    <c:v>Retail</c:v>
                  </c:pt>
                  <c:pt idx="279">
                    <c:v>Telecom</c:v>
                  </c:pt>
                  <c:pt idx="280">
                    <c:v>Banking</c:v>
                  </c:pt>
                  <c:pt idx="281">
                    <c:v>Consulting</c:v>
                  </c:pt>
                  <c:pt idx="282">
                    <c:v>Education</c:v>
                  </c:pt>
                  <c:pt idx="283">
                    <c:v>Finance</c:v>
                  </c:pt>
                  <c:pt idx="284">
                    <c:v>Government</c:v>
                  </c:pt>
                  <c:pt idx="285">
                    <c:v>Health Care</c:v>
                  </c:pt>
                  <c:pt idx="286">
                    <c:v>Information Technology</c:v>
                  </c:pt>
                  <c:pt idx="287">
                    <c:v>Manufacturing</c:v>
                  </c:pt>
                  <c:pt idx="288">
                    <c:v>Banking</c:v>
                  </c:pt>
                  <c:pt idx="289">
                    <c:v>Education</c:v>
                  </c:pt>
                  <c:pt idx="290">
                    <c:v>Finance</c:v>
                  </c:pt>
                  <c:pt idx="291">
                    <c:v>Government</c:v>
                  </c:pt>
                  <c:pt idx="292">
                    <c:v>Health Care</c:v>
                  </c:pt>
                  <c:pt idx="293">
                    <c:v>Information Technology</c:v>
                  </c:pt>
                  <c:pt idx="294">
                    <c:v>Manufacturing</c:v>
                  </c:pt>
                  <c:pt idx="295">
                    <c:v>Retail</c:v>
                  </c:pt>
                  <c:pt idx="296">
                    <c:v>Telecom</c:v>
                  </c:pt>
                  <c:pt idx="297">
                    <c:v>Unknown</c:v>
                  </c:pt>
                  <c:pt idx="298">
                    <c:v>Banking</c:v>
                  </c:pt>
                  <c:pt idx="299">
                    <c:v>Consulting</c:v>
                  </c:pt>
                  <c:pt idx="300">
                    <c:v>Education</c:v>
                  </c:pt>
                  <c:pt idx="301">
                    <c:v>Finance</c:v>
                  </c:pt>
                  <c:pt idx="302">
                    <c:v>Government</c:v>
                  </c:pt>
                  <c:pt idx="303">
                    <c:v>Health Care</c:v>
                  </c:pt>
                  <c:pt idx="304">
                    <c:v>Information Technology</c:v>
                  </c:pt>
                  <c:pt idx="305">
                    <c:v>Manufacturing</c:v>
                  </c:pt>
                  <c:pt idx="306">
                    <c:v>Retail</c:v>
                  </c:pt>
                  <c:pt idx="307">
                    <c:v>Telecom</c:v>
                  </c:pt>
                </c:lvl>
                <c:lvl>
                  <c:pt idx="0">
                    <c:v>Abu Dhabi</c:v>
                  </c:pt>
                  <c:pt idx="10">
                    <c:v>Amsterdam</c:v>
                  </c:pt>
                  <c:pt idx="19">
                    <c:v>Austin</c:v>
                  </c:pt>
                  <c:pt idx="23">
                    <c:v>Belfast</c:v>
                  </c:pt>
                  <c:pt idx="31">
                    <c:v>Bengaluru</c:v>
                  </c:pt>
                  <c:pt idx="38">
                    <c:v>Berlin</c:v>
                  </c:pt>
                  <c:pt idx="48">
                    <c:v>Boston</c:v>
                  </c:pt>
                  <c:pt idx="56">
                    <c:v>Brisbane</c:v>
                  </c:pt>
                  <c:pt idx="66">
                    <c:v>Buffalo</c:v>
                  </c:pt>
                  <c:pt idx="72">
                    <c:v>Cardiff</c:v>
                  </c:pt>
                  <c:pt idx="82">
                    <c:v>Chennai</c:v>
                  </c:pt>
                  <c:pt idx="84">
                    <c:v>Coimbatore</c:v>
                  </c:pt>
                  <c:pt idx="89">
                    <c:v>Dallas</c:v>
                  </c:pt>
                  <c:pt idx="95">
                    <c:v>Dubai</c:v>
                  </c:pt>
                  <c:pt idx="105">
                    <c:v>Edinburgh</c:v>
                  </c:pt>
                  <c:pt idx="114">
                    <c:v>Frankfurt</c:v>
                  </c:pt>
                  <c:pt idx="124">
                    <c:v>Hyderabad</c:v>
                  </c:pt>
                  <c:pt idx="133">
                    <c:v>London</c:v>
                  </c:pt>
                  <c:pt idx="140">
                    <c:v>Los Angeles</c:v>
                  </c:pt>
                  <c:pt idx="145">
                    <c:v>Madurai</c:v>
                  </c:pt>
                  <c:pt idx="149">
                    <c:v>Manchester</c:v>
                  </c:pt>
                  <c:pt idx="153">
                    <c:v>Melbourne</c:v>
                  </c:pt>
                  <c:pt idx="162">
                    <c:v>Montreal</c:v>
                  </c:pt>
                  <c:pt idx="171">
                    <c:v>Mumbai</c:v>
                  </c:pt>
                  <c:pt idx="178">
                    <c:v>Munich</c:v>
                  </c:pt>
                  <c:pt idx="187">
                    <c:v>Mysore</c:v>
                  </c:pt>
                  <c:pt idx="192">
                    <c:v>New Delhi</c:v>
                  </c:pt>
                  <c:pt idx="200">
                    <c:v>New York City</c:v>
                  </c:pt>
                  <c:pt idx="207">
                    <c:v>Nice</c:v>
                  </c:pt>
                  <c:pt idx="217">
                    <c:v>Ottawa</c:v>
                  </c:pt>
                  <c:pt idx="224">
                    <c:v>Paris</c:v>
                  </c:pt>
                  <c:pt idx="234">
                    <c:v>Pune</c:v>
                  </c:pt>
                  <c:pt idx="241">
                    <c:v>Rotterdam</c:v>
                  </c:pt>
                  <c:pt idx="251">
                    <c:v>San Francisco</c:v>
                  </c:pt>
                  <c:pt idx="258">
                    <c:v>San Jose</c:v>
                  </c:pt>
                  <c:pt idx="262">
                    <c:v>Seattle</c:v>
                  </c:pt>
                  <c:pt idx="270">
                    <c:v>Singapore</c:v>
                  </c:pt>
                  <c:pt idx="280">
                    <c:v>Sydney</c:v>
                  </c:pt>
                  <c:pt idx="288">
                    <c:v>Toronto</c:v>
                  </c:pt>
                  <c:pt idx="297">
                    <c:v>Unknown</c:v>
                  </c:pt>
                  <c:pt idx="298">
                    <c:v>Vancouver</c:v>
                  </c:pt>
                </c:lvl>
              </c:multiLvlStrCache>
            </c:multiLvlStrRef>
          </c:cat>
          <c:val>
            <c:numRef>
              <c:f>'power pivot'!$AG$4:$AG$312</c:f>
              <c:numCache>
                <c:formatCode>General</c:formatCode>
                <c:ptCount val="308"/>
                <c:pt idx="0">
                  <c:v>236205</c:v>
                </c:pt>
                <c:pt idx="1">
                  <c:v>110386.5</c:v>
                </c:pt>
                <c:pt idx="2">
                  <c:v>369673.25</c:v>
                </c:pt>
                <c:pt idx="3">
                  <c:v>315611.75</c:v>
                </c:pt>
                <c:pt idx="4">
                  <c:v>175455.5</c:v>
                </c:pt>
                <c:pt idx="5">
                  <c:v>285251</c:v>
                </c:pt>
                <c:pt idx="6">
                  <c:v>135903.29</c:v>
                </c:pt>
                <c:pt idx="7">
                  <c:v>48855.75</c:v>
                </c:pt>
                <c:pt idx="8">
                  <c:v>439179</c:v>
                </c:pt>
                <c:pt idx="9">
                  <c:v>113777.5</c:v>
                </c:pt>
                <c:pt idx="10">
                  <c:v>169284.43</c:v>
                </c:pt>
                <c:pt idx="11">
                  <c:v>89909</c:v>
                </c:pt>
                <c:pt idx="12">
                  <c:v>329644.71000000002</c:v>
                </c:pt>
                <c:pt idx="13">
                  <c:v>91554.67</c:v>
                </c:pt>
                <c:pt idx="14">
                  <c:v>523671.67</c:v>
                </c:pt>
                <c:pt idx="15">
                  <c:v>179228.6</c:v>
                </c:pt>
                <c:pt idx="16">
                  <c:v>305846.5</c:v>
                </c:pt>
                <c:pt idx="17">
                  <c:v>78422</c:v>
                </c:pt>
                <c:pt idx="18">
                  <c:v>114315</c:v>
                </c:pt>
                <c:pt idx="19">
                  <c:v>110513</c:v>
                </c:pt>
                <c:pt idx="20">
                  <c:v>108512</c:v>
                </c:pt>
                <c:pt idx="21">
                  <c:v>94952</c:v>
                </c:pt>
                <c:pt idx="22">
                  <c:v>1746397</c:v>
                </c:pt>
                <c:pt idx="23">
                  <c:v>92519.33</c:v>
                </c:pt>
                <c:pt idx="24">
                  <c:v>409733.5</c:v>
                </c:pt>
                <c:pt idx="25">
                  <c:v>68235.25</c:v>
                </c:pt>
                <c:pt idx="26">
                  <c:v>76222.33</c:v>
                </c:pt>
                <c:pt idx="27">
                  <c:v>82923.67</c:v>
                </c:pt>
                <c:pt idx="28">
                  <c:v>304497.2</c:v>
                </c:pt>
                <c:pt idx="29">
                  <c:v>493960.25</c:v>
                </c:pt>
                <c:pt idx="30">
                  <c:v>107893</c:v>
                </c:pt>
                <c:pt idx="31">
                  <c:v>85772</c:v>
                </c:pt>
                <c:pt idx="32">
                  <c:v>85084</c:v>
                </c:pt>
                <c:pt idx="33">
                  <c:v>82588.289999999994</c:v>
                </c:pt>
                <c:pt idx="34">
                  <c:v>120444</c:v>
                </c:pt>
                <c:pt idx="35">
                  <c:v>1053460</c:v>
                </c:pt>
                <c:pt idx="36">
                  <c:v>58724</c:v>
                </c:pt>
                <c:pt idx="37">
                  <c:v>88386.5</c:v>
                </c:pt>
                <c:pt idx="38">
                  <c:v>87947.17</c:v>
                </c:pt>
                <c:pt idx="39">
                  <c:v>55919</c:v>
                </c:pt>
                <c:pt idx="40">
                  <c:v>691011.5</c:v>
                </c:pt>
                <c:pt idx="41">
                  <c:v>99163</c:v>
                </c:pt>
                <c:pt idx="42">
                  <c:v>142664</c:v>
                </c:pt>
                <c:pt idx="43">
                  <c:v>328158.5</c:v>
                </c:pt>
                <c:pt idx="44">
                  <c:v>76500.429999999993</c:v>
                </c:pt>
                <c:pt idx="45">
                  <c:v>968581</c:v>
                </c:pt>
                <c:pt idx="46">
                  <c:v>99496</c:v>
                </c:pt>
                <c:pt idx="47">
                  <c:v>73028</c:v>
                </c:pt>
                <c:pt idx="48">
                  <c:v>828194</c:v>
                </c:pt>
                <c:pt idx="49">
                  <c:v>735695</c:v>
                </c:pt>
                <c:pt idx="50">
                  <c:v>101850.25</c:v>
                </c:pt>
                <c:pt idx="51">
                  <c:v>446051</c:v>
                </c:pt>
                <c:pt idx="52">
                  <c:v>73193.75</c:v>
                </c:pt>
                <c:pt idx="53">
                  <c:v>285383.86</c:v>
                </c:pt>
                <c:pt idx="54">
                  <c:v>419529.67</c:v>
                </c:pt>
                <c:pt idx="55">
                  <c:v>90286</c:v>
                </c:pt>
                <c:pt idx="56">
                  <c:v>350129</c:v>
                </c:pt>
                <c:pt idx="57">
                  <c:v>114313.5</c:v>
                </c:pt>
                <c:pt idx="58">
                  <c:v>647147</c:v>
                </c:pt>
                <c:pt idx="59">
                  <c:v>89874.75</c:v>
                </c:pt>
                <c:pt idx="60">
                  <c:v>119583.86</c:v>
                </c:pt>
                <c:pt idx="61">
                  <c:v>65164</c:v>
                </c:pt>
                <c:pt idx="62">
                  <c:v>245521.1</c:v>
                </c:pt>
                <c:pt idx="63">
                  <c:v>142996</c:v>
                </c:pt>
                <c:pt idx="64">
                  <c:v>128969</c:v>
                </c:pt>
                <c:pt idx="65">
                  <c:v>135049</c:v>
                </c:pt>
                <c:pt idx="66">
                  <c:v>582032</c:v>
                </c:pt>
                <c:pt idx="67">
                  <c:v>635991</c:v>
                </c:pt>
                <c:pt idx="68">
                  <c:v>70985</c:v>
                </c:pt>
                <c:pt idx="69">
                  <c:v>2807966.33</c:v>
                </c:pt>
                <c:pt idx="70">
                  <c:v>995921.25</c:v>
                </c:pt>
                <c:pt idx="71">
                  <c:v>98759.33</c:v>
                </c:pt>
                <c:pt idx="72">
                  <c:v>89928</c:v>
                </c:pt>
                <c:pt idx="73">
                  <c:v>88115.75</c:v>
                </c:pt>
                <c:pt idx="74">
                  <c:v>97274</c:v>
                </c:pt>
                <c:pt idx="75">
                  <c:v>127894</c:v>
                </c:pt>
                <c:pt idx="76">
                  <c:v>68484.67</c:v>
                </c:pt>
                <c:pt idx="77">
                  <c:v>109406</c:v>
                </c:pt>
                <c:pt idx="78">
                  <c:v>277121.5</c:v>
                </c:pt>
                <c:pt idx="79">
                  <c:v>100167</c:v>
                </c:pt>
                <c:pt idx="80">
                  <c:v>593703.32999999996</c:v>
                </c:pt>
                <c:pt idx="81">
                  <c:v>322438</c:v>
                </c:pt>
                <c:pt idx="82">
                  <c:v>40672</c:v>
                </c:pt>
                <c:pt idx="83">
                  <c:v>105321</c:v>
                </c:pt>
                <c:pt idx="84">
                  <c:v>34227</c:v>
                </c:pt>
                <c:pt idx="85">
                  <c:v>5100</c:v>
                </c:pt>
                <c:pt idx="86">
                  <c:v>161534</c:v>
                </c:pt>
                <c:pt idx="87">
                  <c:v>266695.33</c:v>
                </c:pt>
                <c:pt idx="88">
                  <c:v>90289</c:v>
                </c:pt>
                <c:pt idx="89">
                  <c:v>19831</c:v>
                </c:pt>
                <c:pt idx="90">
                  <c:v>95016</c:v>
                </c:pt>
                <c:pt idx="91">
                  <c:v>79242</c:v>
                </c:pt>
                <c:pt idx="92">
                  <c:v>113735.5</c:v>
                </c:pt>
                <c:pt idx="93">
                  <c:v>89103.33</c:v>
                </c:pt>
                <c:pt idx="94">
                  <c:v>91112</c:v>
                </c:pt>
                <c:pt idx="95">
                  <c:v>117838</c:v>
                </c:pt>
                <c:pt idx="96">
                  <c:v>66543.8</c:v>
                </c:pt>
                <c:pt idx="97">
                  <c:v>172084.88</c:v>
                </c:pt>
                <c:pt idx="98">
                  <c:v>73908.5</c:v>
                </c:pt>
                <c:pt idx="99">
                  <c:v>118243</c:v>
                </c:pt>
                <c:pt idx="100">
                  <c:v>487334.33</c:v>
                </c:pt>
                <c:pt idx="101">
                  <c:v>368377.2</c:v>
                </c:pt>
                <c:pt idx="102">
                  <c:v>270348.83</c:v>
                </c:pt>
                <c:pt idx="103">
                  <c:v>64450.5</c:v>
                </c:pt>
                <c:pt idx="104">
                  <c:v>57145</c:v>
                </c:pt>
                <c:pt idx="105">
                  <c:v>46807</c:v>
                </c:pt>
                <c:pt idx="106">
                  <c:v>74816</c:v>
                </c:pt>
                <c:pt idx="107">
                  <c:v>89960</c:v>
                </c:pt>
                <c:pt idx="108">
                  <c:v>310637</c:v>
                </c:pt>
                <c:pt idx="109">
                  <c:v>137558</c:v>
                </c:pt>
                <c:pt idx="110">
                  <c:v>79017.83</c:v>
                </c:pt>
                <c:pt idx="111">
                  <c:v>468489</c:v>
                </c:pt>
                <c:pt idx="112">
                  <c:v>100387</c:v>
                </c:pt>
                <c:pt idx="113">
                  <c:v>86145.5</c:v>
                </c:pt>
                <c:pt idx="114">
                  <c:v>74429.5</c:v>
                </c:pt>
                <c:pt idx="115">
                  <c:v>75358.67</c:v>
                </c:pt>
                <c:pt idx="116">
                  <c:v>28400.25</c:v>
                </c:pt>
                <c:pt idx="117">
                  <c:v>488998</c:v>
                </c:pt>
                <c:pt idx="118">
                  <c:v>106678.5</c:v>
                </c:pt>
                <c:pt idx="119">
                  <c:v>74265.8</c:v>
                </c:pt>
                <c:pt idx="120">
                  <c:v>105196.67</c:v>
                </c:pt>
                <c:pt idx="121">
                  <c:v>84501</c:v>
                </c:pt>
                <c:pt idx="122">
                  <c:v>103374.75</c:v>
                </c:pt>
                <c:pt idx="123">
                  <c:v>727194</c:v>
                </c:pt>
                <c:pt idx="124">
                  <c:v>95033</c:v>
                </c:pt>
                <c:pt idx="125">
                  <c:v>98126.5</c:v>
                </c:pt>
                <c:pt idx="126">
                  <c:v>444054</c:v>
                </c:pt>
                <c:pt idx="127">
                  <c:v>427678</c:v>
                </c:pt>
                <c:pt idx="128">
                  <c:v>65139</c:v>
                </c:pt>
                <c:pt idx="129">
                  <c:v>76306.600000000006</c:v>
                </c:pt>
                <c:pt idx="130">
                  <c:v>57226</c:v>
                </c:pt>
                <c:pt idx="131">
                  <c:v>72742</c:v>
                </c:pt>
                <c:pt idx="132">
                  <c:v>123988</c:v>
                </c:pt>
                <c:pt idx="133">
                  <c:v>75632</c:v>
                </c:pt>
                <c:pt idx="134">
                  <c:v>146675</c:v>
                </c:pt>
                <c:pt idx="135">
                  <c:v>470428</c:v>
                </c:pt>
                <c:pt idx="136">
                  <c:v>131148</c:v>
                </c:pt>
                <c:pt idx="137">
                  <c:v>96261</c:v>
                </c:pt>
                <c:pt idx="138">
                  <c:v>44420</c:v>
                </c:pt>
                <c:pt idx="139">
                  <c:v>60453</c:v>
                </c:pt>
                <c:pt idx="140">
                  <c:v>145315</c:v>
                </c:pt>
                <c:pt idx="141">
                  <c:v>549996</c:v>
                </c:pt>
                <c:pt idx="142">
                  <c:v>1029393</c:v>
                </c:pt>
                <c:pt idx="143">
                  <c:v>91204</c:v>
                </c:pt>
                <c:pt idx="144">
                  <c:v>186278</c:v>
                </c:pt>
                <c:pt idx="145">
                  <c:v>101416</c:v>
                </c:pt>
                <c:pt idx="146">
                  <c:v>122130</c:v>
                </c:pt>
                <c:pt idx="147">
                  <c:v>55517.5</c:v>
                </c:pt>
                <c:pt idx="148">
                  <c:v>89358</c:v>
                </c:pt>
                <c:pt idx="149">
                  <c:v>229699.5</c:v>
                </c:pt>
                <c:pt idx="150">
                  <c:v>32971</c:v>
                </c:pt>
                <c:pt idx="151">
                  <c:v>366488</c:v>
                </c:pt>
                <c:pt idx="152">
                  <c:v>45819</c:v>
                </c:pt>
                <c:pt idx="153">
                  <c:v>361187.5</c:v>
                </c:pt>
                <c:pt idx="154">
                  <c:v>284423.59999999998</c:v>
                </c:pt>
                <c:pt idx="155">
                  <c:v>103796</c:v>
                </c:pt>
                <c:pt idx="156">
                  <c:v>193491.25</c:v>
                </c:pt>
                <c:pt idx="157">
                  <c:v>345645</c:v>
                </c:pt>
                <c:pt idx="158">
                  <c:v>501746.75</c:v>
                </c:pt>
                <c:pt idx="159">
                  <c:v>298403.75</c:v>
                </c:pt>
                <c:pt idx="160">
                  <c:v>250767</c:v>
                </c:pt>
                <c:pt idx="161">
                  <c:v>621987</c:v>
                </c:pt>
                <c:pt idx="162">
                  <c:v>129208</c:v>
                </c:pt>
                <c:pt idx="163">
                  <c:v>115273.5</c:v>
                </c:pt>
                <c:pt idx="164">
                  <c:v>205843.6</c:v>
                </c:pt>
                <c:pt idx="165">
                  <c:v>99825</c:v>
                </c:pt>
                <c:pt idx="166">
                  <c:v>291925.59999999998</c:v>
                </c:pt>
                <c:pt idx="167">
                  <c:v>86604.38</c:v>
                </c:pt>
                <c:pt idx="168">
                  <c:v>65253</c:v>
                </c:pt>
                <c:pt idx="169">
                  <c:v>71777</c:v>
                </c:pt>
                <c:pt idx="170">
                  <c:v>99098.33</c:v>
                </c:pt>
                <c:pt idx="171">
                  <c:v>87912</c:v>
                </c:pt>
                <c:pt idx="172">
                  <c:v>91974</c:v>
                </c:pt>
                <c:pt idx="173">
                  <c:v>95419</c:v>
                </c:pt>
                <c:pt idx="174">
                  <c:v>38252.5</c:v>
                </c:pt>
                <c:pt idx="175">
                  <c:v>80651</c:v>
                </c:pt>
                <c:pt idx="176">
                  <c:v>429876.5</c:v>
                </c:pt>
                <c:pt idx="177">
                  <c:v>1614940</c:v>
                </c:pt>
                <c:pt idx="178">
                  <c:v>179870.5</c:v>
                </c:pt>
                <c:pt idx="179">
                  <c:v>141393</c:v>
                </c:pt>
                <c:pt idx="180">
                  <c:v>622239.5</c:v>
                </c:pt>
                <c:pt idx="181">
                  <c:v>93134</c:v>
                </c:pt>
                <c:pt idx="182">
                  <c:v>97605.67</c:v>
                </c:pt>
                <c:pt idx="183">
                  <c:v>78530.5</c:v>
                </c:pt>
                <c:pt idx="184">
                  <c:v>78312</c:v>
                </c:pt>
                <c:pt idx="185">
                  <c:v>110406</c:v>
                </c:pt>
                <c:pt idx="186">
                  <c:v>84359</c:v>
                </c:pt>
                <c:pt idx="187">
                  <c:v>29298</c:v>
                </c:pt>
                <c:pt idx="188">
                  <c:v>556869.5</c:v>
                </c:pt>
                <c:pt idx="189">
                  <c:v>73978</c:v>
                </c:pt>
                <c:pt idx="190">
                  <c:v>750510</c:v>
                </c:pt>
                <c:pt idx="191">
                  <c:v>665818</c:v>
                </c:pt>
                <c:pt idx="192">
                  <c:v>85420</c:v>
                </c:pt>
                <c:pt idx="193">
                  <c:v>1668530.5</c:v>
                </c:pt>
                <c:pt idx="194">
                  <c:v>38703.5</c:v>
                </c:pt>
                <c:pt idx="195">
                  <c:v>93484</c:v>
                </c:pt>
                <c:pt idx="196">
                  <c:v>99744.5</c:v>
                </c:pt>
                <c:pt idx="197">
                  <c:v>492711.75</c:v>
                </c:pt>
                <c:pt idx="198">
                  <c:v>61138.5</c:v>
                </c:pt>
                <c:pt idx="199">
                  <c:v>645157.67000000004</c:v>
                </c:pt>
                <c:pt idx="200">
                  <c:v>50744</c:v>
                </c:pt>
                <c:pt idx="201">
                  <c:v>132595</c:v>
                </c:pt>
                <c:pt idx="202">
                  <c:v>116250</c:v>
                </c:pt>
                <c:pt idx="203">
                  <c:v>50613</c:v>
                </c:pt>
                <c:pt idx="204">
                  <c:v>317002</c:v>
                </c:pt>
                <c:pt idx="205">
                  <c:v>73463</c:v>
                </c:pt>
                <c:pt idx="206">
                  <c:v>61661</c:v>
                </c:pt>
                <c:pt idx="207">
                  <c:v>89822</c:v>
                </c:pt>
                <c:pt idx="208">
                  <c:v>251466</c:v>
                </c:pt>
                <c:pt idx="209">
                  <c:v>340936.5</c:v>
                </c:pt>
                <c:pt idx="210">
                  <c:v>393026.86</c:v>
                </c:pt>
                <c:pt idx="211">
                  <c:v>388787</c:v>
                </c:pt>
                <c:pt idx="212">
                  <c:v>303231.40000000002</c:v>
                </c:pt>
                <c:pt idx="213">
                  <c:v>136072.4</c:v>
                </c:pt>
                <c:pt idx="214">
                  <c:v>103479.5</c:v>
                </c:pt>
                <c:pt idx="215">
                  <c:v>95121</c:v>
                </c:pt>
                <c:pt idx="216">
                  <c:v>313415.33</c:v>
                </c:pt>
                <c:pt idx="217">
                  <c:v>1770308</c:v>
                </c:pt>
                <c:pt idx="218">
                  <c:v>889821</c:v>
                </c:pt>
                <c:pt idx="219">
                  <c:v>65874</c:v>
                </c:pt>
                <c:pt idx="220">
                  <c:v>63823.5</c:v>
                </c:pt>
                <c:pt idx="221">
                  <c:v>96718</c:v>
                </c:pt>
                <c:pt idx="222">
                  <c:v>299663.8</c:v>
                </c:pt>
                <c:pt idx="223">
                  <c:v>51776.75</c:v>
                </c:pt>
                <c:pt idx="224">
                  <c:v>929705</c:v>
                </c:pt>
                <c:pt idx="225">
                  <c:v>264256.5</c:v>
                </c:pt>
                <c:pt idx="226">
                  <c:v>80101.67</c:v>
                </c:pt>
                <c:pt idx="227">
                  <c:v>257056.8</c:v>
                </c:pt>
                <c:pt idx="228">
                  <c:v>101232</c:v>
                </c:pt>
                <c:pt idx="229">
                  <c:v>336436.25</c:v>
                </c:pt>
                <c:pt idx="230">
                  <c:v>157278</c:v>
                </c:pt>
                <c:pt idx="231">
                  <c:v>135784</c:v>
                </c:pt>
                <c:pt idx="232">
                  <c:v>136959.32999999999</c:v>
                </c:pt>
                <c:pt idx="233">
                  <c:v>458575.25</c:v>
                </c:pt>
                <c:pt idx="234">
                  <c:v>71087</c:v>
                </c:pt>
                <c:pt idx="235">
                  <c:v>68276.5</c:v>
                </c:pt>
                <c:pt idx="236">
                  <c:v>45870</c:v>
                </c:pt>
                <c:pt idx="237">
                  <c:v>105276</c:v>
                </c:pt>
                <c:pt idx="238">
                  <c:v>145106</c:v>
                </c:pt>
                <c:pt idx="239">
                  <c:v>63851</c:v>
                </c:pt>
                <c:pt idx="240">
                  <c:v>65186</c:v>
                </c:pt>
                <c:pt idx="241">
                  <c:v>181705.71</c:v>
                </c:pt>
                <c:pt idx="242">
                  <c:v>295810.43</c:v>
                </c:pt>
                <c:pt idx="243">
                  <c:v>105796.36</c:v>
                </c:pt>
                <c:pt idx="244">
                  <c:v>435444.5</c:v>
                </c:pt>
                <c:pt idx="245">
                  <c:v>446838.25</c:v>
                </c:pt>
                <c:pt idx="246">
                  <c:v>226385.85</c:v>
                </c:pt>
                <c:pt idx="247">
                  <c:v>192552.92</c:v>
                </c:pt>
                <c:pt idx="248">
                  <c:v>62316</c:v>
                </c:pt>
                <c:pt idx="249">
                  <c:v>1281442</c:v>
                </c:pt>
                <c:pt idx="250">
                  <c:v>738972</c:v>
                </c:pt>
                <c:pt idx="251">
                  <c:v>136976</c:v>
                </c:pt>
                <c:pt idx="252">
                  <c:v>311990</c:v>
                </c:pt>
                <c:pt idx="253">
                  <c:v>54873</c:v>
                </c:pt>
                <c:pt idx="254">
                  <c:v>949073</c:v>
                </c:pt>
                <c:pt idx="255">
                  <c:v>206022</c:v>
                </c:pt>
                <c:pt idx="256">
                  <c:v>890445</c:v>
                </c:pt>
                <c:pt idx="257">
                  <c:v>147238</c:v>
                </c:pt>
                <c:pt idx="258">
                  <c:v>101646.5</c:v>
                </c:pt>
                <c:pt idx="259">
                  <c:v>31434</c:v>
                </c:pt>
                <c:pt idx="260">
                  <c:v>65869</c:v>
                </c:pt>
                <c:pt idx="261">
                  <c:v>132659</c:v>
                </c:pt>
                <c:pt idx="262">
                  <c:v>269648</c:v>
                </c:pt>
                <c:pt idx="263">
                  <c:v>79278.5</c:v>
                </c:pt>
                <c:pt idx="264">
                  <c:v>33269</c:v>
                </c:pt>
                <c:pt idx="265">
                  <c:v>72393.600000000006</c:v>
                </c:pt>
                <c:pt idx="266">
                  <c:v>376285.6</c:v>
                </c:pt>
                <c:pt idx="267">
                  <c:v>45372.5</c:v>
                </c:pt>
                <c:pt idx="268">
                  <c:v>94983</c:v>
                </c:pt>
                <c:pt idx="269">
                  <c:v>487919.5</c:v>
                </c:pt>
                <c:pt idx="270">
                  <c:v>265900.33</c:v>
                </c:pt>
                <c:pt idx="271">
                  <c:v>91145.8</c:v>
                </c:pt>
                <c:pt idx="272">
                  <c:v>222176.07</c:v>
                </c:pt>
                <c:pt idx="273">
                  <c:v>62121.57</c:v>
                </c:pt>
                <c:pt idx="274">
                  <c:v>162362.57</c:v>
                </c:pt>
                <c:pt idx="275">
                  <c:v>79088.78</c:v>
                </c:pt>
                <c:pt idx="276">
                  <c:v>146343.89000000001</c:v>
                </c:pt>
                <c:pt idx="277">
                  <c:v>52802.5</c:v>
                </c:pt>
                <c:pt idx="278">
                  <c:v>85219.5</c:v>
                </c:pt>
                <c:pt idx="279">
                  <c:v>313587.33</c:v>
                </c:pt>
                <c:pt idx="280">
                  <c:v>526280</c:v>
                </c:pt>
                <c:pt idx="281">
                  <c:v>60018.33</c:v>
                </c:pt>
                <c:pt idx="282">
                  <c:v>82739</c:v>
                </c:pt>
                <c:pt idx="283">
                  <c:v>363014</c:v>
                </c:pt>
                <c:pt idx="284">
                  <c:v>441098</c:v>
                </c:pt>
                <c:pt idx="285">
                  <c:v>99883.75</c:v>
                </c:pt>
                <c:pt idx="286">
                  <c:v>477559.75</c:v>
                </c:pt>
                <c:pt idx="287">
                  <c:v>40774</c:v>
                </c:pt>
                <c:pt idx="288">
                  <c:v>70451</c:v>
                </c:pt>
                <c:pt idx="289">
                  <c:v>91404.75</c:v>
                </c:pt>
                <c:pt idx="290">
                  <c:v>101971</c:v>
                </c:pt>
                <c:pt idx="291">
                  <c:v>677552.33</c:v>
                </c:pt>
                <c:pt idx="292">
                  <c:v>100390</c:v>
                </c:pt>
                <c:pt idx="293">
                  <c:v>102720.33</c:v>
                </c:pt>
                <c:pt idx="294">
                  <c:v>69178.5</c:v>
                </c:pt>
                <c:pt idx="295">
                  <c:v>54347</c:v>
                </c:pt>
                <c:pt idx="296">
                  <c:v>61149</c:v>
                </c:pt>
                <c:pt idx="297">
                  <c:v>11887.63</c:v>
                </c:pt>
                <c:pt idx="298">
                  <c:v>348543</c:v>
                </c:pt>
                <c:pt idx="299">
                  <c:v>506123</c:v>
                </c:pt>
                <c:pt idx="300">
                  <c:v>58450.2</c:v>
                </c:pt>
                <c:pt idx="301">
                  <c:v>113879.5</c:v>
                </c:pt>
                <c:pt idx="302">
                  <c:v>103647.5</c:v>
                </c:pt>
                <c:pt idx="303">
                  <c:v>95971.5</c:v>
                </c:pt>
                <c:pt idx="304">
                  <c:v>304670.63</c:v>
                </c:pt>
                <c:pt idx="305">
                  <c:v>827595</c:v>
                </c:pt>
                <c:pt idx="306">
                  <c:v>574412.5</c:v>
                </c:pt>
                <c:pt idx="307">
                  <c:v>69638</c:v>
                </c:pt>
              </c:numCache>
            </c:numRef>
          </c:val>
          <c:extLst>
            <c:ext xmlns:c16="http://schemas.microsoft.com/office/drawing/2014/chart" uri="{C3380CC4-5D6E-409C-BE32-E72D297353CC}">
              <c16:uniqueId val="{00000000-D373-4EA1-938D-8C97F84F2E50}"/>
            </c:ext>
          </c:extLst>
        </c:ser>
        <c:dLbls>
          <c:showLegendKey val="0"/>
          <c:showVal val="0"/>
          <c:showCatName val="0"/>
          <c:showSerName val="0"/>
          <c:showPercent val="0"/>
          <c:showBubbleSize val="0"/>
        </c:dLbls>
        <c:gapWidth val="150"/>
        <c:overlap val="100"/>
        <c:axId val="1623613024"/>
        <c:axId val="1623612064"/>
      </c:barChart>
      <c:catAx>
        <c:axId val="162361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12064"/>
        <c:crosses val="autoZero"/>
        <c:auto val="1"/>
        <c:lblAlgn val="ctr"/>
        <c:lblOffset val="100"/>
        <c:noMultiLvlLbl val="0"/>
      </c:catAx>
      <c:valAx>
        <c:axId val="1623612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1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'power pivot'!$AK$3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6B5-4E72-9BBA-891665A1F6B2}"/>
              </c:ext>
            </c:extLst>
          </c:dPt>
          <c:dPt>
            <c:idx val="1"/>
            <c:bubble3D val="0"/>
            <c:spPr>
              <a:solidFill>
                <a:schemeClr val="accent2"/>
              </a:solidFill>
              <a:ln>
                <a:noFill/>
              </a:ln>
              <a:effectLst/>
            </c:spPr>
            <c:extLst>
              <c:ext xmlns:c16="http://schemas.microsoft.com/office/drawing/2014/chart" uri="{C3380CC4-5D6E-409C-BE32-E72D297353CC}">
                <c16:uniqueId val="{00000003-46B5-4E72-9BBA-891665A1F6B2}"/>
              </c:ext>
            </c:extLst>
          </c:dPt>
          <c:dPt>
            <c:idx val="2"/>
            <c:bubble3D val="0"/>
            <c:spPr>
              <a:solidFill>
                <a:schemeClr val="accent3"/>
              </a:solidFill>
              <a:ln>
                <a:noFill/>
              </a:ln>
              <a:effectLst/>
            </c:spPr>
            <c:extLst>
              <c:ext xmlns:c16="http://schemas.microsoft.com/office/drawing/2014/chart" uri="{C3380CC4-5D6E-409C-BE32-E72D297353CC}">
                <c16:uniqueId val="{00000005-46B5-4E72-9BBA-891665A1F6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pivot'!$AJ$4:$AJ$7</c:f>
              <c:strCache>
                <c:ptCount val="3"/>
                <c:pt idx="0">
                  <c:v>Female</c:v>
                </c:pt>
                <c:pt idx="1">
                  <c:v>Male</c:v>
                </c:pt>
                <c:pt idx="2">
                  <c:v>Unknown</c:v>
                </c:pt>
              </c:strCache>
            </c:strRef>
          </c:cat>
          <c:val>
            <c:numRef>
              <c:f>'power pivot'!$AK$4:$AK$7</c:f>
              <c:numCache>
                <c:formatCode>General</c:formatCode>
                <c:ptCount val="3"/>
                <c:pt idx="0">
                  <c:v>84.05</c:v>
                </c:pt>
                <c:pt idx="1">
                  <c:v>80</c:v>
                </c:pt>
                <c:pt idx="2">
                  <c:v>83.78</c:v>
                </c:pt>
              </c:numCache>
            </c:numRef>
          </c:val>
          <c:extLst>
            <c:ext xmlns:c16="http://schemas.microsoft.com/office/drawing/2014/chart" uri="{C3380CC4-5D6E-409C-BE32-E72D297353CC}">
              <c16:uniqueId val="{00000000-C532-480F-847D-9091953C9BA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pivot'!$AO$3</c:f>
              <c:strCache>
                <c:ptCount val="1"/>
                <c:pt idx="0">
                  <c:v>Sum of Years_of_Professional_Experience_in_Field</c:v>
                </c:pt>
              </c:strCache>
            </c:strRef>
          </c:tx>
          <c:spPr>
            <a:solidFill>
              <a:schemeClr val="accent1"/>
            </a:solidFill>
            <a:ln>
              <a:noFill/>
            </a:ln>
            <a:effectLst/>
          </c:spPr>
          <c:invertIfNegative val="0"/>
          <c:cat>
            <c:strRef>
              <c:f>'power pivot'!$AN$4:$AN$22</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'power pivot'!$AO$4:$AO$22</c:f>
              <c:numCache>
                <c:formatCode>General</c:formatCode>
                <c:ptCount val="18"/>
                <c:pt idx="0">
                  <c:v>182</c:v>
                </c:pt>
                <c:pt idx="1">
                  <c:v>231</c:v>
                </c:pt>
                <c:pt idx="2">
                  <c:v>178</c:v>
                </c:pt>
                <c:pt idx="3">
                  <c:v>224</c:v>
                </c:pt>
                <c:pt idx="4">
                  <c:v>183</c:v>
                </c:pt>
                <c:pt idx="5">
                  <c:v>271</c:v>
                </c:pt>
                <c:pt idx="6">
                  <c:v>194</c:v>
                </c:pt>
                <c:pt idx="7">
                  <c:v>151</c:v>
                </c:pt>
                <c:pt idx="8">
                  <c:v>177</c:v>
                </c:pt>
                <c:pt idx="9">
                  <c:v>236</c:v>
                </c:pt>
                <c:pt idx="10">
                  <c:v>230</c:v>
                </c:pt>
                <c:pt idx="11">
                  <c:v>213</c:v>
                </c:pt>
                <c:pt idx="12">
                  <c:v>263</c:v>
                </c:pt>
                <c:pt idx="13">
                  <c:v>223</c:v>
                </c:pt>
                <c:pt idx="14">
                  <c:v>270</c:v>
                </c:pt>
                <c:pt idx="15">
                  <c:v>200</c:v>
                </c:pt>
                <c:pt idx="16">
                  <c:v>229</c:v>
                </c:pt>
                <c:pt idx="17">
                  <c:v>149</c:v>
                </c:pt>
              </c:numCache>
            </c:numRef>
          </c:val>
          <c:extLst>
            <c:ext xmlns:c16="http://schemas.microsoft.com/office/drawing/2014/chart" uri="{C3380CC4-5D6E-409C-BE32-E72D297353CC}">
              <c16:uniqueId val="{00000000-FE81-460B-A668-F3CB8051F4F3}"/>
            </c:ext>
          </c:extLst>
        </c:ser>
        <c:ser>
          <c:idx val="1"/>
          <c:order val="1"/>
          <c:tx>
            <c:strRef>
              <c:f>'power pivot'!$AP$3</c:f>
              <c:strCache>
                <c:ptCount val="1"/>
                <c:pt idx="0">
                  <c:v>Sum of TOTAL_COMPENSATION</c:v>
                </c:pt>
              </c:strCache>
            </c:strRef>
          </c:tx>
          <c:spPr>
            <a:solidFill>
              <a:schemeClr val="accent2"/>
            </a:solidFill>
            <a:ln>
              <a:noFill/>
            </a:ln>
            <a:effectLst/>
          </c:spPr>
          <c:invertIfNegative val="0"/>
          <c:cat>
            <c:strRef>
              <c:f>'power pivot'!$AN$4:$AN$22</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'power pivot'!$AP$4:$AP$22</c:f>
              <c:numCache>
                <c:formatCode>General</c:formatCode>
                <c:ptCount val="18"/>
                <c:pt idx="0">
                  <c:v>6412530</c:v>
                </c:pt>
                <c:pt idx="1">
                  <c:v>11377089</c:v>
                </c:pt>
                <c:pt idx="2">
                  <c:v>13944317</c:v>
                </c:pt>
                <c:pt idx="3">
                  <c:v>15521489</c:v>
                </c:pt>
                <c:pt idx="4">
                  <c:v>16231791</c:v>
                </c:pt>
                <c:pt idx="5">
                  <c:v>10946052</c:v>
                </c:pt>
                <c:pt idx="6">
                  <c:v>15357063</c:v>
                </c:pt>
                <c:pt idx="7">
                  <c:v>11102424</c:v>
                </c:pt>
                <c:pt idx="8">
                  <c:v>12807316</c:v>
                </c:pt>
                <c:pt idx="9">
                  <c:v>14347448</c:v>
                </c:pt>
                <c:pt idx="10">
                  <c:v>12740384</c:v>
                </c:pt>
                <c:pt idx="11">
                  <c:v>17644693</c:v>
                </c:pt>
                <c:pt idx="12">
                  <c:v>16048178</c:v>
                </c:pt>
                <c:pt idx="13">
                  <c:v>11431422</c:v>
                </c:pt>
                <c:pt idx="14">
                  <c:v>23641362</c:v>
                </c:pt>
                <c:pt idx="15">
                  <c:v>10994312</c:v>
                </c:pt>
                <c:pt idx="16">
                  <c:v>11470410</c:v>
                </c:pt>
                <c:pt idx="17">
                  <c:v>356629</c:v>
                </c:pt>
              </c:numCache>
            </c:numRef>
          </c:val>
          <c:extLst>
            <c:ext xmlns:c16="http://schemas.microsoft.com/office/drawing/2014/chart" uri="{C3380CC4-5D6E-409C-BE32-E72D297353CC}">
              <c16:uniqueId val="{00000001-FE81-460B-A668-F3CB8051F4F3}"/>
            </c:ext>
          </c:extLst>
        </c:ser>
        <c:dLbls>
          <c:showLegendKey val="0"/>
          <c:showVal val="0"/>
          <c:showCatName val="0"/>
          <c:showSerName val="0"/>
          <c:showPercent val="0"/>
          <c:showBubbleSize val="0"/>
        </c:dLbls>
        <c:gapWidth val="219"/>
        <c:overlap val="-27"/>
        <c:axId val="1139107712"/>
        <c:axId val="1139108192"/>
      </c:barChart>
      <c:catAx>
        <c:axId val="113910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108192"/>
        <c:crosses val="autoZero"/>
        <c:auto val="1"/>
        <c:lblAlgn val="ctr"/>
        <c:lblOffset val="100"/>
        <c:noMultiLvlLbl val="0"/>
      </c:catAx>
      <c:valAx>
        <c:axId val="1139108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10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139103392"/>
        <c:axId val="1139108672"/>
      </c:barChart>
      <c:catAx>
        <c:axId val="11391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108672"/>
        <c:crosses val="autoZero"/>
        <c:auto val="1"/>
        <c:lblAlgn val="ctr"/>
        <c:lblOffset val="100"/>
        <c:noMultiLvlLbl val="0"/>
      </c:catAx>
      <c:valAx>
        <c:axId val="113910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10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pivot'!$H$3</c:f>
              <c:strCache>
                <c:ptCount val="1"/>
                <c:pt idx="0">
                  <c:v>Total</c:v>
                </c:pt>
              </c:strCache>
            </c:strRef>
          </c:tx>
          <c:spPr>
            <a:solidFill>
              <a:schemeClr val="accent1"/>
            </a:solidFill>
            <a:ln>
              <a:noFill/>
            </a:ln>
            <a:effectLst/>
          </c:spPr>
          <c:invertIfNegative val="0"/>
          <c:cat>
            <c:strRef>
              <c:f>'power pivot'!$G$4:$G$22</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'power pivot'!$H$4:$H$22</c:f>
              <c:numCache>
                <c:formatCode>General</c:formatCode>
                <c:ptCount val="18"/>
                <c:pt idx="0">
                  <c:v>6412530</c:v>
                </c:pt>
                <c:pt idx="1">
                  <c:v>11377089</c:v>
                </c:pt>
                <c:pt idx="2">
                  <c:v>13944317</c:v>
                </c:pt>
                <c:pt idx="3">
                  <c:v>15521489</c:v>
                </c:pt>
                <c:pt idx="4">
                  <c:v>16231791</c:v>
                </c:pt>
                <c:pt idx="5">
                  <c:v>10946052</c:v>
                </c:pt>
                <c:pt idx="6">
                  <c:v>15357063</c:v>
                </c:pt>
                <c:pt idx="7">
                  <c:v>11102424</c:v>
                </c:pt>
                <c:pt idx="8">
                  <c:v>12807316</c:v>
                </c:pt>
                <c:pt idx="9">
                  <c:v>14347448</c:v>
                </c:pt>
                <c:pt idx="10">
                  <c:v>12740384</c:v>
                </c:pt>
                <c:pt idx="11">
                  <c:v>17644693</c:v>
                </c:pt>
                <c:pt idx="12">
                  <c:v>16048178</c:v>
                </c:pt>
                <c:pt idx="13">
                  <c:v>11431422</c:v>
                </c:pt>
                <c:pt idx="14">
                  <c:v>23641362</c:v>
                </c:pt>
                <c:pt idx="15">
                  <c:v>10994312</c:v>
                </c:pt>
                <c:pt idx="16">
                  <c:v>11470410</c:v>
                </c:pt>
                <c:pt idx="17">
                  <c:v>356629</c:v>
                </c:pt>
              </c:numCache>
            </c:numRef>
          </c:val>
          <c:extLst>
            <c:ext xmlns:c16="http://schemas.microsoft.com/office/drawing/2014/chart" uri="{C3380CC4-5D6E-409C-BE32-E72D297353CC}">
              <c16:uniqueId val="{00000000-FB4D-4838-8D74-E571340BA76D}"/>
            </c:ext>
          </c:extLst>
        </c:ser>
        <c:dLbls>
          <c:showLegendKey val="0"/>
          <c:showVal val="0"/>
          <c:showCatName val="0"/>
          <c:showSerName val="0"/>
          <c:showPercent val="0"/>
          <c:showBubbleSize val="0"/>
        </c:dLbls>
        <c:gapWidth val="219"/>
        <c:overlap val="-27"/>
        <c:axId val="1442869376"/>
        <c:axId val="1442870816"/>
      </c:barChart>
      <c:catAx>
        <c:axId val="144286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870816"/>
        <c:crosses val="autoZero"/>
        <c:auto val="1"/>
        <c:lblAlgn val="ctr"/>
        <c:lblOffset val="100"/>
        <c:noMultiLvlLbl val="0"/>
      </c:catAx>
      <c:valAx>
        <c:axId val="144287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86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pivot'!$W$3</c:f>
              <c:strCache>
                <c:ptCount val="1"/>
                <c:pt idx="0">
                  <c:v>Total</c:v>
                </c:pt>
              </c:strCache>
            </c:strRef>
          </c:tx>
          <c:spPr>
            <a:solidFill>
              <a:schemeClr val="accent1"/>
            </a:solidFill>
            <a:ln>
              <a:noFill/>
            </a:ln>
            <a:effectLst/>
          </c:spPr>
          <c:invertIfNegative val="0"/>
          <c:cat>
            <c:multiLvlStrRef>
              <c:f>'power pivot'!$U$4:$V$19</c:f>
              <c:multiLvlStrCache>
                <c:ptCount val="15"/>
                <c:lvl>
                  <c:pt idx="0">
                    <c:v>18-24</c:v>
                  </c:pt>
                  <c:pt idx="1">
                    <c:v>25-34</c:v>
                  </c:pt>
                  <c:pt idx="2">
                    <c:v>35-44</c:v>
                  </c:pt>
                  <c:pt idx="3">
                    <c:v>45-54</c:v>
                  </c:pt>
                  <c:pt idx="4">
                    <c:v>55-64</c:v>
                  </c:pt>
                  <c:pt idx="5">
                    <c:v>18-24</c:v>
                  </c:pt>
                  <c:pt idx="6">
                    <c:v>25-34</c:v>
                  </c:pt>
                  <c:pt idx="7">
                    <c:v>35-44</c:v>
                  </c:pt>
                  <c:pt idx="8">
                    <c:v>45-54</c:v>
                  </c:pt>
                  <c:pt idx="9">
                    <c:v>55-64</c:v>
                  </c:pt>
                  <c:pt idx="10">
                    <c:v>18-24</c:v>
                  </c:pt>
                  <c:pt idx="11">
                    <c:v>25-34</c:v>
                  </c:pt>
                  <c:pt idx="12">
                    <c:v>35-44</c:v>
                  </c:pt>
                  <c:pt idx="13">
                    <c:v>45-54</c:v>
                  </c:pt>
                  <c:pt idx="14">
                    <c:v>55-64</c:v>
                  </c:pt>
                </c:lvl>
                <c:lvl>
                  <c:pt idx="0">
                    <c:v>Female</c:v>
                  </c:pt>
                  <c:pt idx="5">
                    <c:v>Male</c:v>
                  </c:pt>
                  <c:pt idx="10">
                    <c:v>Unknown</c:v>
                  </c:pt>
                </c:lvl>
              </c:multiLvlStrCache>
            </c:multiLvlStrRef>
          </c:cat>
          <c:val>
            <c:numRef>
              <c:f>'power pivot'!$W$4:$W$19</c:f>
              <c:numCache>
                <c:formatCode>General</c:formatCode>
                <c:ptCount val="15"/>
                <c:pt idx="0">
                  <c:v>97159.58</c:v>
                </c:pt>
                <c:pt idx="1">
                  <c:v>66512.89</c:v>
                </c:pt>
                <c:pt idx="2">
                  <c:v>65292.11</c:v>
                </c:pt>
                <c:pt idx="3">
                  <c:v>63403.19</c:v>
                </c:pt>
                <c:pt idx="4">
                  <c:v>77879.100000000006</c:v>
                </c:pt>
                <c:pt idx="5">
                  <c:v>74413.05</c:v>
                </c:pt>
                <c:pt idx="6">
                  <c:v>60667.54</c:v>
                </c:pt>
                <c:pt idx="7">
                  <c:v>61847.08</c:v>
                </c:pt>
                <c:pt idx="8">
                  <c:v>56822.13</c:v>
                </c:pt>
                <c:pt idx="9">
                  <c:v>57949.39</c:v>
                </c:pt>
                <c:pt idx="10">
                  <c:v>57609.48</c:v>
                </c:pt>
                <c:pt idx="11">
                  <c:v>63991.91</c:v>
                </c:pt>
                <c:pt idx="12">
                  <c:v>61938.92</c:v>
                </c:pt>
                <c:pt idx="13">
                  <c:v>63882.43</c:v>
                </c:pt>
                <c:pt idx="14">
                  <c:v>67465.03</c:v>
                </c:pt>
              </c:numCache>
            </c:numRef>
          </c:val>
          <c:extLst>
            <c:ext xmlns:c16="http://schemas.microsoft.com/office/drawing/2014/chart" uri="{C3380CC4-5D6E-409C-BE32-E72D297353CC}">
              <c16:uniqueId val="{00000000-544B-4CB5-A450-82AA742C1992}"/>
            </c:ext>
          </c:extLst>
        </c:ser>
        <c:dLbls>
          <c:showLegendKey val="0"/>
          <c:showVal val="0"/>
          <c:showCatName val="0"/>
          <c:showSerName val="0"/>
          <c:showPercent val="0"/>
          <c:showBubbleSize val="0"/>
        </c:dLbls>
        <c:gapWidth val="219"/>
        <c:overlap val="-27"/>
        <c:axId val="1701177200"/>
        <c:axId val="302929792"/>
      </c:barChart>
      <c:catAx>
        <c:axId val="170117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29792"/>
        <c:crosses val="autoZero"/>
        <c:auto val="1"/>
        <c:lblAlgn val="ctr"/>
        <c:lblOffset val="100"/>
        <c:noMultiLvlLbl val="0"/>
      </c:catAx>
      <c:valAx>
        <c:axId val="30292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7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'power pivot'!$AK$3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4CF-4C46-9419-144BC6A41B56}"/>
              </c:ext>
            </c:extLst>
          </c:dPt>
          <c:dPt>
            <c:idx val="1"/>
            <c:bubble3D val="0"/>
            <c:spPr>
              <a:solidFill>
                <a:schemeClr val="accent2"/>
              </a:solidFill>
              <a:ln>
                <a:noFill/>
              </a:ln>
              <a:effectLst/>
            </c:spPr>
            <c:extLst>
              <c:ext xmlns:c16="http://schemas.microsoft.com/office/drawing/2014/chart" uri="{C3380CC4-5D6E-409C-BE32-E72D297353CC}">
                <c16:uniqueId val="{00000003-34CF-4C46-9419-144BC6A41B56}"/>
              </c:ext>
            </c:extLst>
          </c:dPt>
          <c:dPt>
            <c:idx val="2"/>
            <c:bubble3D val="0"/>
            <c:spPr>
              <a:solidFill>
                <a:schemeClr val="accent3"/>
              </a:solidFill>
              <a:ln>
                <a:noFill/>
              </a:ln>
              <a:effectLst/>
            </c:spPr>
            <c:extLst>
              <c:ext xmlns:c16="http://schemas.microsoft.com/office/drawing/2014/chart" uri="{C3380CC4-5D6E-409C-BE32-E72D297353CC}">
                <c16:uniqueId val="{00000005-34CF-4C46-9419-144BC6A41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pivot'!$AJ$4:$AJ$7</c:f>
              <c:strCache>
                <c:ptCount val="3"/>
                <c:pt idx="0">
                  <c:v>Female</c:v>
                </c:pt>
                <c:pt idx="1">
                  <c:v>Male</c:v>
                </c:pt>
                <c:pt idx="2">
                  <c:v>Unknown</c:v>
                </c:pt>
              </c:strCache>
            </c:strRef>
          </c:cat>
          <c:val>
            <c:numRef>
              <c:f>'power pivot'!$AK$4:$AK$7</c:f>
              <c:numCache>
                <c:formatCode>General</c:formatCode>
                <c:ptCount val="3"/>
                <c:pt idx="0">
                  <c:v>84.05</c:v>
                </c:pt>
                <c:pt idx="1">
                  <c:v>80</c:v>
                </c:pt>
                <c:pt idx="2">
                  <c:v>83.78</c:v>
                </c:pt>
              </c:numCache>
            </c:numRef>
          </c:val>
          <c:extLst>
            <c:ext xmlns:c16="http://schemas.microsoft.com/office/drawing/2014/chart" uri="{C3380CC4-5D6E-409C-BE32-E72D297353CC}">
              <c16:uniqueId val="{00000006-34CF-4C46-9419-144BC6A41B5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[Salary_Survey_data_Milestone (1).xlsx]power pivot!query_1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pivot'!$D$3</c:f>
              <c:strCache>
                <c:ptCount val="1"/>
                <c:pt idx="0">
                  <c:v>Total</c:v>
                </c:pt>
              </c:strCache>
            </c:strRef>
          </c:tx>
          <c:spPr>
            <a:solidFill>
              <a:schemeClr val="accent1"/>
            </a:solidFill>
            <a:ln>
              <a:noFill/>
            </a:ln>
            <a:effectLst/>
          </c:spPr>
          <c:invertIfNegative val="0"/>
          <c:cat>
            <c:multiLvlStrRef>
              <c:f>'power pivot'!$B$4:$C$35</c:f>
              <c:multiLvlStrCache>
                <c:ptCount val="31"/>
                <c:lvl>
                  <c:pt idx="0">
                    <c:v>Female</c:v>
                  </c:pt>
                  <c:pt idx="1">
                    <c:v>Male</c:v>
                  </c:pt>
                  <c:pt idx="2">
                    <c:v>Unknown</c:v>
                  </c:pt>
                  <c:pt idx="3">
                    <c:v>Female</c:v>
                  </c:pt>
                  <c:pt idx="4">
                    <c:v>Male</c:v>
                  </c:pt>
                  <c:pt idx="5">
                    <c:v>Unknown</c:v>
                  </c:pt>
                  <c:pt idx="6">
                    <c:v>Female</c:v>
                  </c:pt>
                  <c:pt idx="7">
                    <c:v>Male</c:v>
                  </c:pt>
                  <c:pt idx="8">
                    <c:v>Unknown</c:v>
                  </c:pt>
                  <c:pt idx="9">
                    <c:v>Female</c:v>
                  </c:pt>
                  <c:pt idx="10">
                    <c:v>Male</c:v>
                  </c:pt>
                  <c:pt idx="11">
                    <c:v>Unknown</c:v>
                  </c:pt>
                  <c:pt idx="12">
                    <c:v>Female</c:v>
                  </c:pt>
                  <c:pt idx="13">
                    <c:v>Male</c:v>
                  </c:pt>
                  <c:pt idx="14">
                    <c:v>Unknown</c:v>
                  </c:pt>
                  <c:pt idx="15">
                    <c:v>Female</c:v>
                  </c:pt>
                  <c:pt idx="16">
                    <c:v>Male</c:v>
                  </c:pt>
                  <c:pt idx="17">
                    <c:v>Unknown</c:v>
                  </c:pt>
                  <c:pt idx="18">
                    <c:v>Female</c:v>
                  </c:pt>
                  <c:pt idx="19">
                    <c:v>Male</c:v>
                  </c:pt>
                  <c:pt idx="20">
                    <c:v>Unknown</c:v>
                  </c:pt>
                  <c:pt idx="21">
                    <c:v>Female</c:v>
                  </c:pt>
                  <c:pt idx="22">
                    <c:v>Male</c:v>
                  </c:pt>
                  <c:pt idx="23">
                    <c:v>Unknown</c:v>
                  </c:pt>
                  <c:pt idx="24">
                    <c:v>Female</c:v>
                  </c:pt>
                  <c:pt idx="25">
                    <c:v>Male</c:v>
                  </c:pt>
                  <c:pt idx="26">
                    <c:v>Unknown</c:v>
                  </c:pt>
                  <c:pt idx="27">
                    <c:v>Female</c:v>
                  </c:pt>
                  <c:pt idx="28">
                    <c:v>Male</c:v>
                  </c:pt>
                  <c:pt idx="29">
                    <c:v>Unknown</c:v>
                  </c:pt>
                  <c:pt idx="30">
                    <c:v>Unknown</c:v>
                  </c:pt>
                </c:lvl>
                <c:lvl>
                  <c:pt idx="0">
                    <c:v>Banking</c:v>
                  </c:pt>
                  <c:pt idx="3">
                    <c:v>Consulting</c:v>
                  </c:pt>
                  <c:pt idx="6">
                    <c:v>Education</c:v>
                  </c:pt>
                  <c:pt idx="9">
                    <c:v>Finance</c:v>
                  </c:pt>
                  <c:pt idx="12">
                    <c:v>Government</c:v>
                  </c:pt>
                  <c:pt idx="15">
                    <c:v>Health Care</c:v>
                  </c:pt>
                  <c:pt idx="18">
                    <c:v>Information Technology</c:v>
                  </c:pt>
                  <c:pt idx="21">
                    <c:v>Manufacturing</c:v>
                  </c:pt>
                  <c:pt idx="24">
                    <c:v>Retail</c:v>
                  </c:pt>
                  <c:pt idx="27">
                    <c:v>Telecom</c:v>
                  </c:pt>
                  <c:pt idx="30">
                    <c:v>Unknown</c:v>
                  </c:pt>
                </c:lvl>
              </c:multiLvlStrCache>
            </c:multiLvlStrRef>
          </c:cat>
          <c:val>
            <c:numRef>
              <c:f>'power pivot'!$D$4:$D$35</c:f>
              <c:numCache>
                <c:formatCode>General</c:formatCode>
                <c:ptCount val="31"/>
                <c:pt idx="0">
                  <c:v>142096.18</c:v>
                </c:pt>
                <c:pt idx="1">
                  <c:v>254860.07</c:v>
                </c:pt>
                <c:pt idx="2">
                  <c:v>275836.53000000003</c:v>
                </c:pt>
                <c:pt idx="3">
                  <c:v>182560.83</c:v>
                </c:pt>
                <c:pt idx="4">
                  <c:v>268883.94</c:v>
                </c:pt>
                <c:pt idx="5">
                  <c:v>197464.2</c:v>
                </c:pt>
                <c:pt idx="6">
                  <c:v>201750.44</c:v>
                </c:pt>
                <c:pt idx="7">
                  <c:v>290772.69</c:v>
                </c:pt>
                <c:pt idx="8">
                  <c:v>219950.84</c:v>
                </c:pt>
                <c:pt idx="9">
                  <c:v>131707.76999999999</c:v>
                </c:pt>
                <c:pt idx="10">
                  <c:v>217295.96</c:v>
                </c:pt>
                <c:pt idx="11">
                  <c:v>263444.39</c:v>
                </c:pt>
                <c:pt idx="12">
                  <c:v>129845.85</c:v>
                </c:pt>
                <c:pt idx="13">
                  <c:v>259463.84</c:v>
                </c:pt>
                <c:pt idx="14">
                  <c:v>222466.72</c:v>
                </c:pt>
                <c:pt idx="15">
                  <c:v>205919.03</c:v>
                </c:pt>
                <c:pt idx="16">
                  <c:v>245739.05</c:v>
                </c:pt>
                <c:pt idx="17">
                  <c:v>290714.78999999998</c:v>
                </c:pt>
                <c:pt idx="18">
                  <c:v>233484.39</c:v>
                </c:pt>
                <c:pt idx="19">
                  <c:v>293136.48</c:v>
                </c:pt>
                <c:pt idx="20">
                  <c:v>238824.31</c:v>
                </c:pt>
                <c:pt idx="21">
                  <c:v>307446.2</c:v>
                </c:pt>
                <c:pt idx="22">
                  <c:v>344957</c:v>
                </c:pt>
                <c:pt idx="23">
                  <c:v>109421.04</c:v>
                </c:pt>
                <c:pt idx="24">
                  <c:v>204193.8</c:v>
                </c:pt>
                <c:pt idx="25">
                  <c:v>174280.9</c:v>
                </c:pt>
                <c:pt idx="26">
                  <c:v>205357.21</c:v>
                </c:pt>
                <c:pt idx="27">
                  <c:v>312937.71000000002</c:v>
                </c:pt>
                <c:pt idx="28">
                  <c:v>421606</c:v>
                </c:pt>
                <c:pt idx="29">
                  <c:v>190358.3</c:v>
                </c:pt>
                <c:pt idx="30">
                  <c:v>11887.63</c:v>
                </c:pt>
              </c:numCache>
            </c:numRef>
          </c:val>
          <c:extLst>
            <c:ext xmlns:c16="http://schemas.microsoft.com/office/drawing/2014/chart" uri="{C3380CC4-5D6E-409C-BE32-E72D297353CC}">
              <c16:uniqueId val="{00000000-69AA-49B3-8049-05321FF3D59B}"/>
            </c:ext>
          </c:extLst>
        </c:ser>
        <c:dLbls>
          <c:showLegendKey val="0"/>
          <c:showVal val="0"/>
          <c:showCatName val="0"/>
          <c:showSerName val="0"/>
          <c:showPercent val="0"/>
          <c:showBubbleSize val="0"/>
        </c:dLbls>
        <c:gapWidth val="219"/>
        <c:overlap val="-27"/>
        <c:axId val="1126171232"/>
        <c:axId val="1126172672"/>
      </c:barChart>
      <c:catAx>
        <c:axId val="112617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172672"/>
        <c:crosses val="autoZero"/>
        <c:auto val="1"/>
        <c:lblAlgn val="ctr"/>
        <c:lblOffset val="100"/>
        <c:noMultiLvlLbl val="0"/>
      </c:catAx>
      <c:valAx>
        <c:axId val="112617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17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oneCell">
    <xdr:from>
      <xdr:col>3</xdr:col>
      <xdr:colOff>6197</xdr:colOff>
      <xdr:row>0</xdr:row>
      <xdr:rowOff>0</xdr:rowOff>
    </xdr:from>
    <xdr:to>
      <xdr:col>4</xdr:col>
      <xdr:colOff>1223228</xdr:colOff>
      <xdr:row>12</xdr:row>
      <xdr:rowOff>123515</xdr:rowOff>
    </xdr:to>
    <mc:AlternateContent xmlns:mc="http://schemas.openxmlformats.org/markup-compatibility/2006" xmlns:a14="http://schemas.microsoft.com/office/drawing/2010/main">
      <mc:Choice Requires="a14">
        <xdr:graphicFrame macro="">
          <xdr:nvGraphicFramePr>
            <xdr:cNvPr id="2" name="INDUSTRY">
              <a:extLst>
                <a:ext uri="{FF2B5EF4-FFF2-40B4-BE49-F238E27FC236}">
                  <a16:creationId xmlns:a16="http://schemas.microsoft.com/office/drawing/2014/main" id="{4A7946C8-0138-BF0A-6EC8-27DA6CF3A2DC}"/>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3867963" y="0"/>
              <a:ext cx="1827874"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1233603</xdr:colOff>
      <xdr:row>0</xdr:row>
      <xdr:rowOff>0</xdr:rowOff>
    </xdr:from>
    <xdr:to>
      <xdr:col>6</xdr:col>
      <xdr:colOff>288736</xdr:colOff>
      <xdr:row>12</xdr:row>
      <xdr:rowOff>119390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55D99C0-BF9D-1558-0FC9-F2AB6E79B7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06212" y="0"/>
              <a:ext cx="1829807" cy="2459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308207</xdr:colOff>
      <xdr:row>0</xdr:row>
      <xdr:rowOff>0</xdr:rowOff>
    </xdr:from>
    <xdr:to>
      <xdr:col>7</xdr:col>
      <xdr:colOff>1525239</xdr:colOff>
      <xdr:row>12</xdr:row>
      <xdr:rowOff>123515</xdr:rowOff>
    </xdr:to>
    <mc:AlternateContent xmlns:mc="http://schemas.openxmlformats.org/markup-compatibility/2006" xmlns:a14="http://schemas.microsoft.com/office/drawing/2010/main">
      <mc:Choice Requires="a14">
        <xdr:graphicFrame macro="">
          <xdr:nvGraphicFramePr>
            <xdr:cNvPr id="4" name="AVG_SALARY">
              <a:extLst>
                <a:ext uri="{FF2B5EF4-FFF2-40B4-BE49-F238E27FC236}">
                  <a16:creationId xmlns:a16="http://schemas.microsoft.com/office/drawing/2014/main" id="{F7368DCB-E8D0-70D3-C0EB-EE645D21893C}"/>
                </a:ext>
              </a:extLst>
            </xdr:cNvPr>
            <xdr:cNvGraphicFramePr/>
          </xdr:nvGraphicFramePr>
          <xdr:xfrm>
            <a:off x="0" y="0"/>
            <a:ext cx="0" cy="0"/>
          </xdr:xfrm>
          <a:graphic>
            <a:graphicData uri="http://schemas.microsoft.com/office/drawing/2010/slicer">
              <sle:slicer xmlns:sle="http://schemas.microsoft.com/office/drawing/2010/slicer" name="AVG_SALARY"/>
            </a:graphicData>
          </a:graphic>
        </xdr:graphicFrame>
      </mc:Choice>
      <mc:Fallback xmlns="">
        <xdr:sp macro="" textlink="">
          <xdr:nvSpPr>
            <xdr:cNvPr id="0" name=""/>
            <xdr:cNvSpPr>
              <a:spLocks noTextEdit="1"/>
            </xdr:cNvSpPr>
          </xdr:nvSpPr>
          <xdr:spPr>
            <a:xfrm>
              <a:off x="7555490" y="0"/>
              <a:ext cx="1827874"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12236</xdr:colOff>
      <xdr:row>0</xdr:row>
      <xdr:rowOff>0</xdr:rowOff>
    </xdr:from>
    <xdr:to>
      <xdr:col>11</xdr:col>
      <xdr:colOff>547804</xdr:colOff>
      <xdr:row>12</xdr:row>
      <xdr:rowOff>123515</xdr:rowOff>
    </xdr:to>
    <mc:AlternateContent xmlns:mc="http://schemas.openxmlformats.org/markup-compatibility/2006" xmlns:a14="http://schemas.microsoft.com/office/drawing/2010/main">
      <mc:Choice Requires="a14">
        <xdr:graphicFrame macro="">
          <xdr:nvGraphicFramePr>
            <xdr:cNvPr id="5" name="JOB_TITLE">
              <a:extLst>
                <a:ext uri="{FF2B5EF4-FFF2-40B4-BE49-F238E27FC236}">
                  <a16:creationId xmlns:a16="http://schemas.microsoft.com/office/drawing/2014/main" id="{8E134FBE-FB94-8305-FC22-5B366647D89E}"/>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3347236" y="0"/>
              <a:ext cx="1829726"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558180</xdr:colOff>
      <xdr:row>0</xdr:row>
      <xdr:rowOff>0</xdr:rowOff>
    </xdr:from>
    <xdr:to>
      <xdr:col>13</xdr:col>
      <xdr:colOff>148992</xdr:colOff>
      <xdr:row>12</xdr:row>
      <xdr:rowOff>123515</xdr:rowOff>
    </xdr:to>
    <mc:AlternateContent xmlns:mc="http://schemas.openxmlformats.org/markup-compatibility/2006" xmlns:a14="http://schemas.microsoft.com/office/drawing/2010/main">
      <mc:Choice Requires="a14">
        <xdr:graphicFrame macro="">
          <xdr:nvGraphicFramePr>
            <xdr:cNvPr id="6" name="TOTAL_SALARY">
              <a:extLst>
                <a:ext uri="{FF2B5EF4-FFF2-40B4-BE49-F238E27FC236}">
                  <a16:creationId xmlns:a16="http://schemas.microsoft.com/office/drawing/2014/main" id="{6BB74BF8-3C04-C1F4-62AB-3AD15A0FF33B}"/>
                </a:ext>
              </a:extLst>
            </xdr:cNvPr>
            <xdr:cNvGraphicFramePr/>
          </xdr:nvGraphicFramePr>
          <xdr:xfrm>
            <a:off x="0" y="0"/>
            <a:ext cx="0" cy="0"/>
          </xdr:xfrm>
          <a:graphic>
            <a:graphicData uri="http://schemas.microsoft.com/office/drawing/2010/slicer">
              <sle:slicer xmlns:sle="http://schemas.microsoft.com/office/drawing/2010/slicer" name="TOTAL_SALARY"/>
            </a:graphicData>
          </a:graphic>
        </xdr:graphicFrame>
      </mc:Choice>
      <mc:Fallback xmlns="">
        <xdr:sp macro="" textlink="">
          <xdr:nvSpPr>
            <xdr:cNvPr id="0" name=""/>
            <xdr:cNvSpPr>
              <a:spLocks noTextEdit="1"/>
            </xdr:cNvSpPr>
          </xdr:nvSpPr>
          <xdr:spPr>
            <a:xfrm>
              <a:off x="15187338" y="0"/>
              <a:ext cx="1827116"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24393</xdr:colOff>
      <xdr:row>0</xdr:row>
      <xdr:rowOff>0</xdr:rowOff>
    </xdr:from>
    <xdr:to>
      <xdr:col>19</xdr:col>
      <xdr:colOff>7743</xdr:colOff>
      <xdr:row>9</xdr:row>
      <xdr:rowOff>170365</xdr:rowOff>
    </xdr:to>
    <mc:AlternateContent xmlns:mc="http://schemas.openxmlformats.org/markup-compatibility/2006" xmlns:a14="http://schemas.microsoft.com/office/drawing/2010/main">
      <mc:Choice Requires="a14">
        <xdr:graphicFrame macro="">
          <xdr:nvGraphicFramePr>
            <xdr:cNvPr id="7" name="Highest_Level_of_Education_Completed">
              <a:extLst>
                <a:ext uri="{FF2B5EF4-FFF2-40B4-BE49-F238E27FC236}">
                  <a16:creationId xmlns:a16="http://schemas.microsoft.com/office/drawing/2014/main" id="{2BB6E386-81ED-DF06-05E0-109CA87810F3}"/>
                </a:ext>
              </a:extLst>
            </xdr:cNvPr>
            <xdr:cNvGraphicFramePr/>
          </xdr:nvGraphicFramePr>
          <xdr:xfrm>
            <a:off x="0" y="0"/>
            <a:ext cx="0" cy="0"/>
          </xdr:xfrm>
          <a:graphic>
            <a:graphicData uri="http://schemas.microsoft.com/office/drawing/2010/slicer">
              <sle:slicer xmlns:sle="http://schemas.microsoft.com/office/drawing/2010/slicer" name="Highest_Level_of_Education_Completed"/>
            </a:graphicData>
          </a:graphic>
        </xdr:graphicFrame>
      </mc:Choice>
      <mc:Fallback xmlns="">
        <xdr:sp macro="" textlink="">
          <xdr:nvSpPr>
            <xdr:cNvPr id="0" name=""/>
            <xdr:cNvSpPr>
              <a:spLocks noTextEdit="1"/>
            </xdr:cNvSpPr>
          </xdr:nvSpPr>
          <xdr:spPr>
            <a:xfrm>
              <a:off x="25068931" y="0"/>
              <a:ext cx="1422453" cy="1920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36008</xdr:colOff>
      <xdr:row>0</xdr:row>
      <xdr:rowOff>0</xdr:rowOff>
    </xdr:from>
    <xdr:to>
      <xdr:col>19</xdr:col>
      <xdr:colOff>1510060</xdr:colOff>
      <xdr:row>9</xdr:row>
      <xdr:rowOff>162622</xdr:rowOff>
    </xdr:to>
    <mc:AlternateContent xmlns:mc="http://schemas.openxmlformats.org/markup-compatibility/2006" xmlns:a14="http://schemas.microsoft.com/office/drawing/2010/main">
      <mc:Choice Requires="a14">
        <xdr:graphicFrame macro="">
          <xdr:nvGraphicFramePr>
            <xdr:cNvPr id="8" name="AVG_SALRAY">
              <a:extLst>
                <a:ext uri="{FF2B5EF4-FFF2-40B4-BE49-F238E27FC236}">
                  <a16:creationId xmlns:a16="http://schemas.microsoft.com/office/drawing/2014/main" id="{1B6FD294-2EA8-AE31-3CA5-ABBD96195BEF}"/>
                </a:ext>
              </a:extLst>
            </xdr:cNvPr>
            <xdr:cNvGraphicFramePr/>
          </xdr:nvGraphicFramePr>
          <xdr:xfrm>
            <a:off x="0" y="0"/>
            <a:ext cx="0" cy="0"/>
          </xdr:xfrm>
          <a:graphic>
            <a:graphicData uri="http://schemas.microsoft.com/office/drawing/2010/slicer">
              <sle:slicer xmlns:sle="http://schemas.microsoft.com/office/drawing/2010/slicer" name="AVG_SALRAY"/>
            </a:graphicData>
          </a:graphic>
        </xdr:graphicFrame>
      </mc:Choice>
      <mc:Fallback xmlns="">
        <xdr:sp macro="" textlink="">
          <xdr:nvSpPr>
            <xdr:cNvPr id="0" name=""/>
            <xdr:cNvSpPr>
              <a:spLocks noTextEdit="1"/>
            </xdr:cNvSpPr>
          </xdr:nvSpPr>
          <xdr:spPr>
            <a:xfrm>
              <a:off x="26519649" y="0"/>
              <a:ext cx="1474052" cy="1912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8905</xdr:colOff>
      <xdr:row>0</xdr:row>
      <xdr:rowOff>0</xdr:rowOff>
    </xdr:from>
    <xdr:to>
      <xdr:col>21</xdr:col>
      <xdr:colOff>23231</xdr:colOff>
      <xdr:row>9</xdr:row>
      <xdr:rowOff>147134</xdr:rowOff>
    </xdr:to>
    <mc:AlternateContent xmlns:mc="http://schemas.openxmlformats.org/markup-compatibility/2006" xmlns:a14="http://schemas.microsoft.com/office/drawing/2010/main">
      <mc:Choice Requires="a14">
        <xdr:graphicFrame macro="">
          <xdr:nvGraphicFramePr>
            <xdr:cNvPr id="9" name="MAX_SALARY">
              <a:extLst>
                <a:ext uri="{FF2B5EF4-FFF2-40B4-BE49-F238E27FC236}">
                  <a16:creationId xmlns:a16="http://schemas.microsoft.com/office/drawing/2014/main" id="{636DE1FA-B993-05A9-9323-5CCEE2256ACF}"/>
                </a:ext>
              </a:extLst>
            </xdr:cNvPr>
            <xdr:cNvGraphicFramePr/>
          </xdr:nvGraphicFramePr>
          <xdr:xfrm>
            <a:off x="0" y="0"/>
            <a:ext cx="0" cy="0"/>
          </xdr:xfrm>
          <a:graphic>
            <a:graphicData uri="http://schemas.microsoft.com/office/drawing/2010/slicer">
              <sle:slicer xmlns:sle="http://schemas.microsoft.com/office/drawing/2010/slicer" name="MAX_SALARY"/>
            </a:graphicData>
          </a:graphic>
        </xdr:graphicFrame>
      </mc:Choice>
      <mc:Fallback xmlns="">
        <xdr:sp macro="" textlink="">
          <xdr:nvSpPr>
            <xdr:cNvPr id="0" name=""/>
            <xdr:cNvSpPr>
              <a:spLocks noTextEdit="1"/>
            </xdr:cNvSpPr>
          </xdr:nvSpPr>
          <xdr:spPr>
            <a:xfrm>
              <a:off x="28004122" y="0"/>
              <a:ext cx="1515549" cy="189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36008</xdr:colOff>
      <xdr:row>0</xdr:row>
      <xdr:rowOff>0</xdr:rowOff>
    </xdr:from>
    <xdr:to>
      <xdr:col>22</xdr:col>
      <xdr:colOff>7742</xdr:colOff>
      <xdr:row>9</xdr:row>
      <xdr:rowOff>139391</xdr:rowOff>
    </xdr:to>
    <mc:AlternateContent xmlns:mc="http://schemas.openxmlformats.org/markup-compatibility/2006" xmlns:a14="http://schemas.microsoft.com/office/drawing/2010/main">
      <mc:Choice Requires="a14">
        <xdr:graphicFrame macro="">
          <xdr:nvGraphicFramePr>
            <xdr:cNvPr id="10" name="MIN_SALARY">
              <a:extLst>
                <a:ext uri="{FF2B5EF4-FFF2-40B4-BE49-F238E27FC236}">
                  <a16:creationId xmlns:a16="http://schemas.microsoft.com/office/drawing/2014/main" id="{6DE021ED-CA63-D389-FB7F-F2BFF006B002}"/>
                </a:ext>
              </a:extLst>
            </xdr:cNvPr>
            <xdr:cNvGraphicFramePr/>
          </xdr:nvGraphicFramePr>
          <xdr:xfrm>
            <a:off x="0" y="0"/>
            <a:ext cx="0" cy="0"/>
          </xdr:xfrm>
          <a:graphic>
            <a:graphicData uri="http://schemas.microsoft.com/office/drawing/2010/slicer">
              <sle:slicer xmlns:sle="http://schemas.microsoft.com/office/drawing/2010/slicer" name="MIN_SALARY"/>
            </a:graphicData>
          </a:graphic>
        </xdr:graphicFrame>
      </mc:Choice>
      <mc:Fallback xmlns="">
        <xdr:sp macro="" textlink="">
          <xdr:nvSpPr>
            <xdr:cNvPr id="0" name=""/>
            <xdr:cNvSpPr>
              <a:spLocks noTextEdit="1"/>
            </xdr:cNvSpPr>
          </xdr:nvSpPr>
          <xdr:spPr>
            <a:xfrm>
              <a:off x="29532448" y="0"/>
              <a:ext cx="1462604" cy="1889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29736</xdr:colOff>
      <xdr:row>0</xdr:row>
      <xdr:rowOff>0</xdr:rowOff>
    </xdr:from>
    <xdr:to>
      <xdr:col>27</xdr:col>
      <xdr:colOff>0</xdr:colOff>
      <xdr:row>12</xdr:row>
      <xdr:rowOff>123515</xdr:rowOff>
    </xdr:to>
    <mc:AlternateContent xmlns:mc="http://schemas.openxmlformats.org/markup-compatibility/2006" xmlns:a14="http://schemas.microsoft.com/office/drawing/2010/main">
      <mc:Choice Requires="a14">
        <xdr:graphicFrame macro="">
          <xdr:nvGraphicFramePr>
            <xdr:cNvPr id="11" name="INDUSTRY 1">
              <a:extLst>
                <a:ext uri="{FF2B5EF4-FFF2-40B4-BE49-F238E27FC236}">
                  <a16:creationId xmlns:a16="http://schemas.microsoft.com/office/drawing/2014/main" id="{D9555087-F8E2-0C7C-CD76-C0C398C47599}"/>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38926937" y="0"/>
              <a:ext cx="1243715"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33608</xdr:colOff>
      <xdr:row>0</xdr:row>
      <xdr:rowOff>6351</xdr:rowOff>
    </xdr:from>
    <xdr:to>
      <xdr:col>29</xdr:col>
      <xdr:colOff>7744</xdr:colOff>
      <xdr:row>12</xdr:row>
      <xdr:rowOff>129866</xdr:rowOff>
    </xdr:to>
    <mc:AlternateContent xmlns:mc="http://schemas.openxmlformats.org/markup-compatibility/2006" xmlns:a14="http://schemas.microsoft.com/office/drawing/2010/main">
      <mc:Choice Requires="a14">
        <xdr:graphicFrame macro="">
          <xdr:nvGraphicFramePr>
            <xdr:cNvPr id="12" name="Years_of_Professional_Experience_in_Field">
              <a:extLst>
                <a:ext uri="{FF2B5EF4-FFF2-40B4-BE49-F238E27FC236}">
                  <a16:creationId xmlns:a16="http://schemas.microsoft.com/office/drawing/2014/main" id="{4DA6903E-B33F-8D3F-A1AC-08673C249E0B}"/>
                </a:ext>
              </a:extLst>
            </xdr:cNvPr>
            <xdr:cNvGraphicFramePr/>
          </xdr:nvGraphicFramePr>
          <xdr:xfrm>
            <a:off x="0" y="0"/>
            <a:ext cx="0" cy="0"/>
          </xdr:xfrm>
          <a:graphic>
            <a:graphicData uri="http://schemas.microsoft.com/office/drawing/2010/slicer">
              <sle:slicer xmlns:sle="http://schemas.microsoft.com/office/drawing/2010/slicer" name="Years_of_Professional_Experience_in_Field"/>
            </a:graphicData>
          </a:graphic>
        </xdr:graphicFrame>
      </mc:Choice>
      <mc:Fallback xmlns="">
        <xdr:sp macro="" textlink="">
          <xdr:nvSpPr>
            <xdr:cNvPr id="0" name=""/>
            <xdr:cNvSpPr>
              <a:spLocks noTextEdit="1"/>
            </xdr:cNvSpPr>
          </xdr:nvSpPr>
          <xdr:spPr>
            <a:xfrm>
              <a:off x="41695130" y="6351"/>
              <a:ext cx="1299353"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21993</xdr:colOff>
      <xdr:row>0</xdr:row>
      <xdr:rowOff>17968</xdr:rowOff>
    </xdr:from>
    <xdr:to>
      <xdr:col>28</xdr:col>
      <xdr:colOff>23232</xdr:colOff>
      <xdr:row>12</xdr:row>
      <xdr:rowOff>116160</xdr:rowOff>
    </xdr:to>
    <mc:AlternateContent xmlns:mc="http://schemas.openxmlformats.org/markup-compatibility/2006" xmlns:a14="http://schemas.microsoft.com/office/drawing/2010/main">
      <mc:Choice Requires="a14">
        <xdr:graphicFrame macro="">
          <xdr:nvGraphicFramePr>
            <xdr:cNvPr id="13" name="NUMBER_EMPLOYEES">
              <a:extLst>
                <a:ext uri="{FF2B5EF4-FFF2-40B4-BE49-F238E27FC236}">
                  <a16:creationId xmlns:a16="http://schemas.microsoft.com/office/drawing/2014/main" id="{C50CA18F-656B-300B-549D-FA0C6255B75A}"/>
                </a:ext>
              </a:extLst>
            </xdr:cNvPr>
            <xdr:cNvGraphicFramePr/>
          </xdr:nvGraphicFramePr>
          <xdr:xfrm>
            <a:off x="0" y="0"/>
            <a:ext cx="0" cy="0"/>
          </xdr:xfrm>
          <a:graphic>
            <a:graphicData uri="http://schemas.microsoft.com/office/drawing/2010/slicer">
              <sle:slicer xmlns:sle="http://schemas.microsoft.com/office/drawing/2010/slicer" name="NUMBER_EMPLOYEES"/>
            </a:graphicData>
          </a:graphic>
        </xdr:graphicFrame>
      </mc:Choice>
      <mc:Fallback xmlns="">
        <xdr:sp macro="" textlink="">
          <xdr:nvSpPr>
            <xdr:cNvPr id="0" name=""/>
            <xdr:cNvSpPr>
              <a:spLocks noTextEdit="1"/>
            </xdr:cNvSpPr>
          </xdr:nvSpPr>
          <xdr:spPr>
            <a:xfrm>
              <a:off x="40192645" y="17968"/>
              <a:ext cx="1492109" cy="2438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29582</xdr:colOff>
      <xdr:row>0</xdr:row>
      <xdr:rowOff>0</xdr:rowOff>
    </xdr:from>
    <xdr:to>
      <xdr:col>33</xdr:col>
      <xdr:colOff>1695915</xdr:colOff>
      <xdr:row>12</xdr:row>
      <xdr:rowOff>123515</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EA2C2FF9-F29E-4C0C-2042-3BB1205D522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7178332" y="0"/>
              <a:ext cx="1666333"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17966</xdr:colOff>
      <xdr:row>0</xdr:row>
      <xdr:rowOff>14094</xdr:rowOff>
    </xdr:from>
    <xdr:to>
      <xdr:col>35</xdr:col>
      <xdr:colOff>0</xdr:colOff>
      <xdr:row>12</xdr:row>
      <xdr:rowOff>137609</xdr:rowOff>
    </xdr:to>
    <mc:AlternateContent xmlns:mc="http://schemas.openxmlformats.org/markup-compatibility/2006" xmlns:a14="http://schemas.microsoft.com/office/drawing/2010/main">
      <mc:Choice Requires="a14">
        <xdr:graphicFrame macro="">
          <xdr:nvGraphicFramePr>
            <xdr:cNvPr id="15" name="AGE_RANGE">
              <a:extLst>
                <a:ext uri="{FF2B5EF4-FFF2-40B4-BE49-F238E27FC236}">
                  <a16:creationId xmlns:a16="http://schemas.microsoft.com/office/drawing/2014/main" id="{7EA5C1A0-9CE7-A40F-6B9C-E552B43F0EFF}"/>
                </a:ext>
              </a:extLst>
            </xdr:cNvPr>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48875004" y="14094"/>
              <a:ext cx="1586789"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29581</xdr:colOff>
      <xdr:row>0</xdr:row>
      <xdr:rowOff>0</xdr:rowOff>
    </xdr:from>
    <xdr:to>
      <xdr:col>36</xdr:col>
      <xdr:colOff>4555</xdr:colOff>
      <xdr:row>12</xdr:row>
      <xdr:rowOff>123515</xdr:rowOff>
    </xdr:to>
    <mc:AlternateContent xmlns:mc="http://schemas.openxmlformats.org/markup-compatibility/2006" xmlns:a14="http://schemas.microsoft.com/office/drawing/2010/main">
      <mc:Choice Requires="a14">
        <xdr:graphicFrame macro="">
          <xdr:nvGraphicFramePr>
            <xdr:cNvPr id="16" name="MEDIAN">
              <a:extLst>
                <a:ext uri="{FF2B5EF4-FFF2-40B4-BE49-F238E27FC236}">
                  <a16:creationId xmlns:a16="http://schemas.microsoft.com/office/drawing/2014/main" id="{50F1A3A4-2E6F-B3FC-B3AB-8C49ED9F721F}"/>
                </a:ext>
              </a:extLst>
            </xdr:cNvPr>
            <xdr:cNvGraphicFramePr/>
          </xdr:nvGraphicFramePr>
          <xdr:xfrm>
            <a:off x="0" y="0"/>
            <a:ext cx="0" cy="0"/>
          </xdr:xfrm>
          <a:graphic>
            <a:graphicData uri="http://schemas.microsoft.com/office/drawing/2010/slicer">
              <sle:slicer xmlns:sle="http://schemas.microsoft.com/office/drawing/2010/slicer" name="MEDIAN"/>
            </a:graphicData>
          </a:graphic>
        </xdr:graphicFrame>
      </mc:Choice>
      <mc:Fallback xmlns="">
        <xdr:sp macro="" textlink="">
          <xdr:nvSpPr>
            <xdr:cNvPr id="0" name=""/>
            <xdr:cNvSpPr>
              <a:spLocks noTextEdit="1"/>
            </xdr:cNvSpPr>
          </xdr:nvSpPr>
          <xdr:spPr>
            <a:xfrm>
              <a:off x="50491374" y="0"/>
              <a:ext cx="1579730"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8210</xdr:colOff>
      <xdr:row>0</xdr:row>
      <xdr:rowOff>0</xdr:rowOff>
    </xdr:from>
    <xdr:to>
      <xdr:col>42</xdr:col>
      <xdr:colOff>2</xdr:colOff>
      <xdr:row>12</xdr:row>
      <xdr:rowOff>123515</xdr:rowOff>
    </xdr:to>
    <mc:AlternateContent xmlns:mc="http://schemas.openxmlformats.org/markup-compatibility/2006" xmlns:a14="http://schemas.microsoft.com/office/drawing/2010/main">
      <mc:Choice Requires="a14">
        <xdr:graphicFrame macro="">
          <xdr:nvGraphicFramePr>
            <xdr:cNvPr id="17" name="JOB_TITLE 1">
              <a:extLst>
                <a:ext uri="{FF2B5EF4-FFF2-40B4-BE49-F238E27FC236}">
                  <a16:creationId xmlns:a16="http://schemas.microsoft.com/office/drawing/2014/main" id="{40B47541-0E9E-5B08-D226-8AE36BED3A5C}"/>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mlns="">
        <xdr:sp macro="" textlink="">
          <xdr:nvSpPr>
            <xdr:cNvPr id="0" name=""/>
            <xdr:cNvSpPr>
              <a:spLocks noTextEdit="1"/>
            </xdr:cNvSpPr>
          </xdr:nvSpPr>
          <xdr:spPr>
            <a:xfrm>
              <a:off x="58897558" y="0"/>
              <a:ext cx="1296303"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4338</xdr:colOff>
      <xdr:row>0</xdr:row>
      <xdr:rowOff>0</xdr:rowOff>
    </xdr:from>
    <xdr:to>
      <xdr:col>41</xdr:col>
      <xdr:colOff>15487</xdr:colOff>
      <xdr:row>12</xdr:row>
      <xdr:rowOff>123515</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AF98AB78-8E05-E41C-149A-0D470D3C39A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723767" y="0"/>
              <a:ext cx="1181068"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8209</xdr:colOff>
      <xdr:row>0</xdr:row>
      <xdr:rowOff>0</xdr:rowOff>
    </xdr:from>
    <xdr:to>
      <xdr:col>42</xdr:col>
      <xdr:colOff>1138354</xdr:colOff>
      <xdr:row>12</xdr:row>
      <xdr:rowOff>123515</xdr:rowOff>
    </xdr:to>
    <mc:AlternateContent xmlns:mc="http://schemas.openxmlformats.org/markup-compatibility/2006" xmlns:a14="http://schemas.microsoft.com/office/drawing/2010/main">
      <mc:Choice Requires="a14">
        <xdr:graphicFrame macro="">
          <xdr:nvGraphicFramePr>
            <xdr:cNvPr id="19" name="HIGHEST_SALARY">
              <a:extLst>
                <a:ext uri="{FF2B5EF4-FFF2-40B4-BE49-F238E27FC236}">
                  <a16:creationId xmlns:a16="http://schemas.microsoft.com/office/drawing/2014/main" id="{E294CE23-94C1-ED8C-4BAC-26C2DA00EBD2}"/>
                </a:ext>
              </a:extLst>
            </xdr:cNvPr>
            <xdr:cNvGraphicFramePr/>
          </xdr:nvGraphicFramePr>
          <xdr:xfrm>
            <a:off x="0" y="0"/>
            <a:ext cx="0" cy="0"/>
          </xdr:xfrm>
          <a:graphic>
            <a:graphicData uri="http://schemas.microsoft.com/office/drawing/2010/slicer">
              <sle:slicer xmlns:sle="http://schemas.microsoft.com/office/drawing/2010/slicer" name="HIGHEST_SALARY"/>
            </a:graphicData>
          </a:graphic>
        </xdr:graphicFrame>
      </mc:Choice>
      <mc:Fallback xmlns="">
        <xdr:sp macro="" textlink="">
          <xdr:nvSpPr>
            <xdr:cNvPr id="0" name=""/>
            <xdr:cNvSpPr>
              <a:spLocks noTextEdit="1"/>
            </xdr:cNvSpPr>
          </xdr:nvSpPr>
          <xdr:spPr>
            <a:xfrm>
              <a:off x="60202068" y="0"/>
              <a:ext cx="1130145"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1310036</xdr:colOff>
      <xdr:row>0</xdr:row>
      <xdr:rowOff>2478</xdr:rowOff>
    </xdr:from>
    <xdr:to>
      <xdr:col>48</xdr:col>
      <xdr:colOff>7744</xdr:colOff>
      <xdr:row>12</xdr:row>
      <xdr:rowOff>125993</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862291C3-A8D5-F15F-B240-3FC95F8CB43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473460" y="2478"/>
              <a:ext cx="1451675"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28421</xdr:colOff>
      <xdr:row>0</xdr:row>
      <xdr:rowOff>0</xdr:rowOff>
    </xdr:from>
    <xdr:to>
      <xdr:col>49</xdr:col>
      <xdr:colOff>2</xdr:colOff>
      <xdr:row>12</xdr:row>
      <xdr:rowOff>123515</xdr:rowOff>
    </xdr:to>
    <mc:AlternateContent xmlns:mc="http://schemas.openxmlformats.org/markup-compatibility/2006" xmlns:a14="http://schemas.microsoft.com/office/drawing/2010/main">
      <mc:Choice Requires="a14">
        <xdr:graphicFrame macro="">
          <xdr:nvGraphicFramePr>
            <xdr:cNvPr id="21" name="INDUSTRY 2">
              <a:extLst>
                <a:ext uri="{FF2B5EF4-FFF2-40B4-BE49-F238E27FC236}">
                  <a16:creationId xmlns:a16="http://schemas.microsoft.com/office/drawing/2014/main" id="{B88E5A63-655D-5DF6-2E12-928FFBBFF52F}"/>
                </a:ext>
              </a:extLst>
            </xdr:cNvPr>
            <xdr:cNvGraphicFramePr/>
          </xdr:nvGraphicFramePr>
          <xdr:xfrm>
            <a:off x="0" y="0"/>
            <a:ext cx="0" cy="0"/>
          </xdr:xfrm>
          <a:graphic>
            <a:graphicData uri="http://schemas.microsoft.com/office/drawing/2010/slicer">
              <sle:slicer xmlns:sle="http://schemas.microsoft.com/office/drawing/2010/slicer" name="INDUSTRY 2"/>
            </a:graphicData>
          </a:graphic>
        </xdr:graphicFrame>
      </mc:Choice>
      <mc:Fallback xmlns="">
        <xdr:sp macro="" textlink="">
          <xdr:nvSpPr>
            <xdr:cNvPr id="0" name=""/>
            <xdr:cNvSpPr>
              <a:spLocks noTextEdit="1"/>
            </xdr:cNvSpPr>
          </xdr:nvSpPr>
          <xdr:spPr>
            <a:xfrm>
              <a:off x="67945812" y="0"/>
              <a:ext cx="1441744"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32292</xdr:colOff>
      <xdr:row>0</xdr:row>
      <xdr:rowOff>0</xdr:rowOff>
    </xdr:from>
    <xdr:to>
      <xdr:col>50</xdr:col>
      <xdr:colOff>0</xdr:colOff>
      <xdr:row>12</xdr:row>
      <xdr:rowOff>123515</xdr:rowOff>
    </xdr:to>
    <mc:AlternateContent xmlns:mc="http://schemas.openxmlformats.org/markup-compatibility/2006" xmlns:a14="http://schemas.microsoft.com/office/drawing/2010/main">
      <mc:Choice Requires="a14">
        <xdr:graphicFrame macro="">
          <xdr:nvGraphicFramePr>
            <xdr:cNvPr id="22" name="AVG_SALARY 1">
              <a:extLst>
                <a:ext uri="{FF2B5EF4-FFF2-40B4-BE49-F238E27FC236}">
                  <a16:creationId xmlns:a16="http://schemas.microsoft.com/office/drawing/2014/main" id="{81A680E0-A251-BCEC-6FE6-F3E52F933A23}"/>
                </a:ext>
              </a:extLst>
            </xdr:cNvPr>
            <xdr:cNvGraphicFramePr/>
          </xdr:nvGraphicFramePr>
          <xdr:xfrm>
            <a:off x="0" y="0"/>
            <a:ext cx="0" cy="0"/>
          </xdr:xfrm>
          <a:graphic>
            <a:graphicData uri="http://schemas.microsoft.com/office/drawing/2010/slicer">
              <sle:slicer xmlns:sle="http://schemas.microsoft.com/office/drawing/2010/slicer" name="AVG_SALARY 1"/>
            </a:graphicData>
          </a:graphic>
        </xdr:graphicFrame>
      </mc:Choice>
      <mc:Fallback xmlns="">
        <xdr:sp macro="" textlink="">
          <xdr:nvSpPr>
            <xdr:cNvPr id="0" name=""/>
            <xdr:cNvSpPr>
              <a:spLocks noTextEdit="1"/>
            </xdr:cNvSpPr>
          </xdr:nvSpPr>
          <xdr:spPr>
            <a:xfrm>
              <a:off x="69419846" y="0"/>
              <a:ext cx="1437871"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30821</xdr:colOff>
      <xdr:row>0</xdr:row>
      <xdr:rowOff>1</xdr:rowOff>
    </xdr:from>
    <xdr:to>
      <xdr:col>54</xdr:col>
      <xdr:colOff>7744</xdr:colOff>
      <xdr:row>7</xdr:row>
      <xdr:rowOff>7745</xdr:rowOff>
    </xdr:to>
    <mc:AlternateContent xmlns:mc="http://schemas.openxmlformats.org/markup-compatibility/2006" xmlns:a14="http://schemas.microsoft.com/office/drawing/2010/main">
      <mc:Choice Requires="a14">
        <xdr:graphicFrame macro="">
          <xdr:nvGraphicFramePr>
            <xdr:cNvPr id="23" name="GENDER 2">
              <a:extLst>
                <a:ext uri="{FF2B5EF4-FFF2-40B4-BE49-F238E27FC236}">
                  <a16:creationId xmlns:a16="http://schemas.microsoft.com/office/drawing/2014/main" id="{55D2CA65-9DD1-C780-E15E-F5895B7D1DC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4315468" y="1"/>
              <a:ext cx="1302140" cy="1364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11462</xdr:colOff>
      <xdr:row>0</xdr:row>
      <xdr:rowOff>7742</xdr:rowOff>
    </xdr:from>
    <xdr:to>
      <xdr:col>55</xdr:col>
      <xdr:colOff>0</xdr:colOff>
      <xdr:row>7</xdr:row>
      <xdr:rowOff>7743</xdr:rowOff>
    </xdr:to>
    <mc:AlternateContent xmlns:mc="http://schemas.openxmlformats.org/markup-compatibility/2006" xmlns:a14="http://schemas.microsoft.com/office/drawing/2010/main">
      <mc:Choice Requires="a14">
        <xdr:graphicFrame macro="">
          <xdr:nvGraphicFramePr>
            <xdr:cNvPr id="24" name="EMPLOYEES(%)">
              <a:extLst>
                <a:ext uri="{FF2B5EF4-FFF2-40B4-BE49-F238E27FC236}">
                  <a16:creationId xmlns:a16="http://schemas.microsoft.com/office/drawing/2014/main" id="{F9542C2D-A93C-EECB-7D97-8BE4C19D0AD9}"/>
                </a:ext>
              </a:extLst>
            </xdr:cNvPr>
            <xdr:cNvGraphicFramePr/>
          </xdr:nvGraphicFramePr>
          <xdr:xfrm>
            <a:off x="0" y="0"/>
            <a:ext cx="0" cy="0"/>
          </xdr:xfrm>
          <a:graphic>
            <a:graphicData uri="http://schemas.microsoft.com/office/drawing/2010/slicer">
              <sle:slicer xmlns:sle="http://schemas.microsoft.com/office/drawing/2010/slicer" name="EMPLOYEES(%)"/>
            </a:graphicData>
          </a:graphic>
        </xdr:graphicFrame>
      </mc:Choice>
      <mc:Fallback xmlns="">
        <xdr:sp macro="" textlink="">
          <xdr:nvSpPr>
            <xdr:cNvPr id="0" name=""/>
            <xdr:cNvSpPr>
              <a:spLocks noTextEdit="1"/>
            </xdr:cNvSpPr>
          </xdr:nvSpPr>
          <xdr:spPr>
            <a:xfrm>
              <a:off x="75621326" y="7742"/>
              <a:ext cx="1282696" cy="1356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59</xdr:col>
      <xdr:colOff>7512</xdr:colOff>
      <xdr:row>0</xdr:row>
      <xdr:rowOff>0</xdr:rowOff>
    </xdr:from>
    <xdr:to>
      <xdr:col>59</xdr:col>
      <xdr:colOff>1448110</xdr:colOff>
      <xdr:row>12</xdr:row>
      <xdr:rowOff>123515</xdr:rowOff>
    </xdr:to>
    <mc:AlternateContent xmlns:mc="http://schemas.openxmlformats.org/markup-compatibility/2006" xmlns:a14="http://schemas.microsoft.com/office/drawing/2010/main">
      <mc:Choice Requires="a14">
        <xdr:graphicFrame macro="">
          <xdr:nvGraphicFramePr>
            <xdr:cNvPr id="25" name="JOB_TITLE 2">
              <a:extLst>
                <a:ext uri="{FF2B5EF4-FFF2-40B4-BE49-F238E27FC236}">
                  <a16:creationId xmlns:a16="http://schemas.microsoft.com/office/drawing/2014/main" id="{01C4E079-2584-BECF-1690-54883BF18979}"/>
                </a:ext>
              </a:extLst>
            </xdr:cNvPr>
            <xdr:cNvGraphicFramePr/>
          </xdr:nvGraphicFramePr>
          <xdr:xfrm>
            <a:off x="0" y="0"/>
            <a:ext cx="0" cy="0"/>
          </xdr:xfrm>
          <a:graphic>
            <a:graphicData uri="http://schemas.microsoft.com/office/drawing/2010/slicer">
              <sle:slicer xmlns:sle="http://schemas.microsoft.com/office/drawing/2010/slicer" name="JOB_TITLE 2"/>
            </a:graphicData>
          </a:graphic>
        </xdr:graphicFrame>
      </mc:Choice>
      <mc:Fallback xmlns="">
        <xdr:sp macro="" textlink="">
          <xdr:nvSpPr>
            <xdr:cNvPr id="0" name=""/>
            <xdr:cNvSpPr>
              <a:spLocks noTextEdit="1"/>
            </xdr:cNvSpPr>
          </xdr:nvSpPr>
          <xdr:spPr>
            <a:xfrm>
              <a:off x="84635066" y="0"/>
              <a:ext cx="1440598"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7744</xdr:colOff>
      <xdr:row>0</xdr:row>
      <xdr:rowOff>0</xdr:rowOff>
    </xdr:from>
    <xdr:to>
      <xdr:col>61</xdr:col>
      <xdr:colOff>7744</xdr:colOff>
      <xdr:row>12</xdr:row>
      <xdr:rowOff>123515</xdr:rowOff>
    </xdr:to>
    <mc:AlternateContent xmlns:mc="http://schemas.openxmlformats.org/markup-compatibility/2006" xmlns:a14="http://schemas.microsoft.com/office/drawing/2010/main">
      <mc:Choice Requires="a14">
        <xdr:graphicFrame macro="">
          <xdr:nvGraphicFramePr>
            <xdr:cNvPr id="26" name="Years_of_Professional_Experience_in_Field 1">
              <a:extLst>
                <a:ext uri="{FF2B5EF4-FFF2-40B4-BE49-F238E27FC236}">
                  <a16:creationId xmlns:a16="http://schemas.microsoft.com/office/drawing/2014/main" id="{C4778587-345D-DA7C-BD63-564F746003E7}"/>
                </a:ext>
              </a:extLst>
            </xdr:cNvPr>
            <xdr:cNvGraphicFramePr/>
          </xdr:nvGraphicFramePr>
          <xdr:xfrm>
            <a:off x="0" y="0"/>
            <a:ext cx="0" cy="0"/>
          </xdr:xfrm>
          <a:graphic>
            <a:graphicData uri="http://schemas.microsoft.com/office/drawing/2010/slicer">
              <sle:slicer xmlns:sle="http://schemas.microsoft.com/office/drawing/2010/slicer" name="Years_of_Professional_Experience_in_Field 1"/>
            </a:graphicData>
          </a:graphic>
        </xdr:graphicFrame>
      </mc:Choice>
      <mc:Fallback xmlns="">
        <xdr:sp macro="" textlink="">
          <xdr:nvSpPr>
            <xdr:cNvPr id="0" name=""/>
            <xdr:cNvSpPr>
              <a:spLocks noTextEdit="1"/>
            </xdr:cNvSpPr>
          </xdr:nvSpPr>
          <xdr:spPr>
            <a:xfrm>
              <a:off x="86095108" y="0"/>
              <a:ext cx="1294158"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30744</xdr:colOff>
      <xdr:row>0</xdr:row>
      <xdr:rowOff>0</xdr:rowOff>
    </xdr:from>
    <xdr:to>
      <xdr:col>62</xdr:col>
      <xdr:colOff>1620</xdr:colOff>
      <xdr:row>12</xdr:row>
      <xdr:rowOff>123515</xdr:rowOff>
    </xdr:to>
    <mc:AlternateContent xmlns:mc="http://schemas.openxmlformats.org/markup-compatibility/2006" xmlns:a14="http://schemas.microsoft.com/office/drawing/2010/main">
      <mc:Choice Requires="a14">
        <xdr:graphicFrame macro="">
          <xdr:nvGraphicFramePr>
            <xdr:cNvPr id="27" name="TOTAL_COMPENSATION">
              <a:extLst>
                <a:ext uri="{FF2B5EF4-FFF2-40B4-BE49-F238E27FC236}">
                  <a16:creationId xmlns:a16="http://schemas.microsoft.com/office/drawing/2014/main" id="{21994948-F6C4-4E6A-4620-868B10480935}"/>
                </a:ext>
              </a:extLst>
            </xdr:cNvPr>
            <xdr:cNvGraphicFramePr/>
          </xdr:nvGraphicFramePr>
          <xdr:xfrm>
            <a:off x="0" y="0"/>
            <a:ext cx="0" cy="0"/>
          </xdr:xfrm>
          <a:graphic>
            <a:graphicData uri="http://schemas.microsoft.com/office/drawing/2010/slicer">
              <sle:slicer xmlns:sle="http://schemas.microsoft.com/office/drawing/2010/slicer" name="TOTAL_COMPENSATION"/>
            </a:graphicData>
          </a:graphic>
        </xdr:graphicFrame>
      </mc:Choice>
      <mc:Fallback xmlns="">
        <xdr:sp macro="" textlink="">
          <xdr:nvSpPr>
            <xdr:cNvPr id="0" name=""/>
            <xdr:cNvSpPr>
              <a:spLocks noTextEdit="1"/>
            </xdr:cNvSpPr>
          </xdr:nvSpPr>
          <xdr:spPr>
            <a:xfrm>
              <a:off x="87412266" y="0"/>
              <a:ext cx="1441039"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67</xdr:col>
      <xdr:colOff>7977</xdr:colOff>
      <xdr:row>0</xdr:row>
      <xdr:rowOff>12158</xdr:rowOff>
    </xdr:from>
    <xdr:to>
      <xdr:col>68</xdr:col>
      <xdr:colOff>15488</xdr:colOff>
      <xdr:row>12</xdr:row>
      <xdr:rowOff>135673</xdr:rowOff>
    </xdr:to>
    <mc:AlternateContent xmlns:mc="http://schemas.openxmlformats.org/markup-compatibility/2006" xmlns:a14="http://schemas.microsoft.com/office/drawing/2010/main">
      <mc:Choice Requires="a14">
        <xdr:graphicFrame macro="">
          <xdr:nvGraphicFramePr>
            <xdr:cNvPr id="28" name="INDUSTRY 3">
              <a:extLst>
                <a:ext uri="{FF2B5EF4-FFF2-40B4-BE49-F238E27FC236}">
                  <a16:creationId xmlns:a16="http://schemas.microsoft.com/office/drawing/2014/main" id="{2C07195B-76F1-CAC6-F0E0-42BA4D9EB351}"/>
                </a:ext>
              </a:extLst>
            </xdr:cNvPr>
            <xdr:cNvGraphicFramePr/>
          </xdr:nvGraphicFramePr>
          <xdr:xfrm>
            <a:off x="0" y="0"/>
            <a:ext cx="0" cy="0"/>
          </xdr:xfrm>
          <a:graphic>
            <a:graphicData uri="http://schemas.microsoft.com/office/drawing/2010/slicer">
              <sle:slicer xmlns:sle="http://schemas.microsoft.com/office/drawing/2010/slicer" name="INDUSTRY 3"/>
            </a:graphicData>
          </a:graphic>
        </xdr:graphicFrame>
      </mc:Choice>
      <mc:Fallback xmlns="">
        <xdr:sp macro="" textlink="">
          <xdr:nvSpPr>
            <xdr:cNvPr id="0" name=""/>
            <xdr:cNvSpPr>
              <a:spLocks noTextEdit="1"/>
            </xdr:cNvSpPr>
          </xdr:nvSpPr>
          <xdr:spPr>
            <a:xfrm>
              <a:off x="96966265" y="12158"/>
              <a:ext cx="1436261"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68</xdr:col>
      <xdr:colOff>35081</xdr:colOff>
      <xdr:row>0</xdr:row>
      <xdr:rowOff>16030</xdr:rowOff>
    </xdr:from>
    <xdr:to>
      <xdr:col>68</xdr:col>
      <xdr:colOff>1424878</xdr:colOff>
      <xdr:row>12</xdr:row>
      <xdr:rowOff>139545</xdr:rowOff>
    </xdr:to>
    <mc:AlternateContent xmlns:mc="http://schemas.openxmlformats.org/markup-compatibility/2006" xmlns:a14="http://schemas.microsoft.com/office/drawing/2010/main">
      <mc:Choice Requires="a14">
        <xdr:graphicFrame macro="">
          <xdr:nvGraphicFramePr>
            <xdr:cNvPr id="29" name="GENDER 3">
              <a:extLst>
                <a:ext uri="{FF2B5EF4-FFF2-40B4-BE49-F238E27FC236}">
                  <a16:creationId xmlns:a16="http://schemas.microsoft.com/office/drawing/2014/main" id="{32B9D653-DC21-E677-BE05-3AF20F3CE30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98422119" y="16030"/>
              <a:ext cx="1389797"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69</xdr:col>
      <xdr:colOff>7977</xdr:colOff>
      <xdr:row>0</xdr:row>
      <xdr:rowOff>27645</xdr:rowOff>
    </xdr:from>
    <xdr:to>
      <xdr:col>70</xdr:col>
      <xdr:colOff>7744</xdr:colOff>
      <xdr:row>12</xdr:row>
      <xdr:rowOff>151160</xdr:rowOff>
    </xdr:to>
    <mc:AlternateContent xmlns:mc="http://schemas.openxmlformats.org/markup-compatibility/2006" xmlns:a14="http://schemas.microsoft.com/office/drawing/2010/main">
      <mc:Choice Requires="a14">
        <xdr:graphicFrame macro="">
          <xdr:nvGraphicFramePr>
            <xdr:cNvPr id="30" name="Highest_Level_of_Education_Completed 1">
              <a:extLst>
                <a:ext uri="{FF2B5EF4-FFF2-40B4-BE49-F238E27FC236}">
                  <a16:creationId xmlns:a16="http://schemas.microsoft.com/office/drawing/2014/main" id="{19F98C73-9397-5F80-FE04-0DB50B4D05D3}"/>
                </a:ext>
              </a:extLst>
            </xdr:cNvPr>
            <xdr:cNvGraphicFramePr/>
          </xdr:nvGraphicFramePr>
          <xdr:xfrm>
            <a:off x="0" y="0"/>
            <a:ext cx="0" cy="0"/>
          </xdr:xfrm>
          <a:graphic>
            <a:graphicData uri="http://schemas.microsoft.com/office/drawing/2010/slicer">
              <sle:slicer xmlns:sle="http://schemas.microsoft.com/office/drawing/2010/slicer" name="Highest_Level_of_Education_Completed 1"/>
            </a:graphicData>
          </a:graphic>
        </xdr:graphicFrame>
      </mc:Choice>
      <mc:Fallback xmlns="">
        <xdr:sp macro="" textlink="">
          <xdr:nvSpPr>
            <xdr:cNvPr id="0" name=""/>
            <xdr:cNvSpPr>
              <a:spLocks noTextEdit="1"/>
            </xdr:cNvSpPr>
          </xdr:nvSpPr>
          <xdr:spPr>
            <a:xfrm>
              <a:off x="99823765" y="27645"/>
              <a:ext cx="1418164"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70</xdr:col>
      <xdr:colOff>27337</xdr:colOff>
      <xdr:row>0</xdr:row>
      <xdr:rowOff>23231</xdr:rowOff>
    </xdr:from>
    <xdr:to>
      <xdr:col>71</xdr:col>
      <xdr:colOff>7743</xdr:colOff>
      <xdr:row>12</xdr:row>
      <xdr:rowOff>146746</xdr:rowOff>
    </xdr:to>
    <mc:AlternateContent xmlns:mc="http://schemas.openxmlformats.org/markup-compatibility/2006" xmlns:a14="http://schemas.microsoft.com/office/drawing/2010/main">
      <mc:Choice Requires="a14">
        <xdr:graphicFrame macro="">
          <xdr:nvGraphicFramePr>
            <xdr:cNvPr id="31" name="AVG_SALARY 2">
              <a:extLst>
                <a:ext uri="{FF2B5EF4-FFF2-40B4-BE49-F238E27FC236}">
                  <a16:creationId xmlns:a16="http://schemas.microsoft.com/office/drawing/2014/main" id="{8BA758EF-E720-B1E0-C6FD-11F7F3267815}"/>
                </a:ext>
              </a:extLst>
            </xdr:cNvPr>
            <xdr:cNvGraphicFramePr/>
          </xdr:nvGraphicFramePr>
          <xdr:xfrm>
            <a:off x="0" y="0"/>
            <a:ext cx="0" cy="0"/>
          </xdr:xfrm>
          <a:graphic>
            <a:graphicData uri="http://schemas.microsoft.com/office/drawing/2010/slicer">
              <sle:slicer xmlns:sle="http://schemas.microsoft.com/office/drawing/2010/slicer" name="AVG_SALARY 2"/>
            </a:graphicData>
          </a:graphic>
        </xdr:graphicFrame>
      </mc:Choice>
      <mc:Fallback xmlns="">
        <xdr:sp macro="" textlink="">
          <xdr:nvSpPr>
            <xdr:cNvPr id="0" name=""/>
            <xdr:cNvSpPr>
              <a:spLocks noTextEdit="1"/>
            </xdr:cNvSpPr>
          </xdr:nvSpPr>
          <xdr:spPr>
            <a:xfrm>
              <a:off x="101261522" y="23231"/>
              <a:ext cx="1398803" cy="246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1307170</xdr:colOff>
      <xdr:row>12</xdr:row>
      <xdr:rowOff>165563</xdr:rowOff>
    </xdr:from>
    <xdr:to>
      <xdr:col>7</xdr:col>
      <xdr:colOff>2152804</xdr:colOff>
      <xdr:row>31</xdr:row>
      <xdr:rowOff>77438</xdr:rowOff>
    </xdr:to>
    <xdr:graphicFrame macro="">
      <xdr:nvGraphicFramePr>
        <xdr:cNvPr id="32" name="Chart 31">
          <a:extLst>
            <a:ext uri="{FF2B5EF4-FFF2-40B4-BE49-F238E27FC236}">
              <a16:creationId xmlns:a16="http://schemas.microsoft.com/office/drawing/2014/main" id="{FDF1DEBD-0C9B-2027-8CA9-9A5969D4B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21682</xdr:colOff>
      <xdr:row>12</xdr:row>
      <xdr:rowOff>142332</xdr:rowOff>
    </xdr:from>
    <xdr:to>
      <xdr:col>13</xdr:col>
      <xdr:colOff>1262255</xdr:colOff>
      <xdr:row>29</xdr:row>
      <xdr:rowOff>193597</xdr:rowOff>
    </xdr:to>
    <xdr:graphicFrame macro="">
      <xdr:nvGraphicFramePr>
        <xdr:cNvPr id="33" name="Chart 32">
          <a:extLst>
            <a:ext uri="{FF2B5EF4-FFF2-40B4-BE49-F238E27FC236}">
              <a16:creationId xmlns:a16="http://schemas.microsoft.com/office/drawing/2014/main" id="{C7D13A3D-3D1C-164D-9E3C-EA0E27F01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703146</xdr:colOff>
      <xdr:row>10</xdr:row>
      <xdr:rowOff>134589</xdr:rowOff>
    </xdr:from>
    <xdr:to>
      <xdr:col>18</xdr:col>
      <xdr:colOff>1302524</xdr:colOff>
      <xdr:row>24</xdr:row>
      <xdr:rowOff>59009</xdr:rowOff>
    </xdr:to>
    <xdr:graphicFrame macro="">
      <xdr:nvGraphicFramePr>
        <xdr:cNvPr id="34" name="Chart 33">
          <a:extLst>
            <a:ext uri="{FF2B5EF4-FFF2-40B4-BE49-F238E27FC236}">
              <a16:creationId xmlns:a16="http://schemas.microsoft.com/office/drawing/2014/main" id="{98D08BCC-AFD4-5A7C-DCF1-A8180D60E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49504</xdr:colOff>
      <xdr:row>22</xdr:row>
      <xdr:rowOff>96877</xdr:rowOff>
    </xdr:from>
    <xdr:to>
      <xdr:col>32</xdr:col>
      <xdr:colOff>973207</xdr:colOff>
      <xdr:row>43</xdr:row>
      <xdr:rowOff>104735</xdr:rowOff>
    </xdr:to>
    <xdr:graphicFrame macro="">
      <xdr:nvGraphicFramePr>
        <xdr:cNvPr id="35" name="Chart 34">
          <a:extLst>
            <a:ext uri="{FF2B5EF4-FFF2-40B4-BE49-F238E27FC236}">
              <a16:creationId xmlns:a16="http://schemas.microsoft.com/office/drawing/2014/main" id="{3B87C4BD-4C6C-7BDE-9520-4E29D4CD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105602</xdr:colOff>
      <xdr:row>13</xdr:row>
      <xdr:rowOff>26090</xdr:rowOff>
    </xdr:from>
    <xdr:to>
      <xdr:col>36</xdr:col>
      <xdr:colOff>258830</xdr:colOff>
      <xdr:row>30</xdr:row>
      <xdr:rowOff>186359</xdr:rowOff>
    </xdr:to>
    <xdr:graphicFrame macro="">
      <xdr:nvGraphicFramePr>
        <xdr:cNvPr id="36" name="Chart 35">
          <a:extLst>
            <a:ext uri="{FF2B5EF4-FFF2-40B4-BE49-F238E27FC236}">
              <a16:creationId xmlns:a16="http://schemas.microsoft.com/office/drawing/2014/main" id="{D40403F0-637A-CD1A-3C8E-C3778D0DF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12424</xdr:colOff>
      <xdr:row>13</xdr:row>
      <xdr:rowOff>57150</xdr:rowOff>
    </xdr:from>
    <xdr:to>
      <xdr:col>43</xdr:col>
      <xdr:colOff>971136</xdr:colOff>
      <xdr:row>27</xdr:row>
      <xdr:rowOff>46383</xdr:rowOff>
    </xdr:to>
    <xdr:graphicFrame macro="">
      <xdr:nvGraphicFramePr>
        <xdr:cNvPr id="38" name="Chart 37">
          <a:extLst>
            <a:ext uri="{FF2B5EF4-FFF2-40B4-BE49-F238E27FC236}">
              <a16:creationId xmlns:a16="http://schemas.microsoft.com/office/drawing/2014/main" id="{2CCD4BFB-95E1-D6A0-B92D-887CB2980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12423</xdr:colOff>
      <xdr:row>12</xdr:row>
      <xdr:rowOff>196711</xdr:rowOff>
    </xdr:from>
    <xdr:to>
      <xdr:col>51</xdr:col>
      <xdr:colOff>559077</xdr:colOff>
      <xdr:row>38</xdr:row>
      <xdr:rowOff>144944</xdr:rowOff>
    </xdr:to>
    <xdr:graphicFrame macro="">
      <xdr:nvGraphicFramePr>
        <xdr:cNvPr id="42" name="Chart 41">
          <a:extLst>
            <a:ext uri="{FF2B5EF4-FFF2-40B4-BE49-F238E27FC236}">
              <a16:creationId xmlns:a16="http://schemas.microsoft.com/office/drawing/2014/main" id="{75774E59-0768-2EE3-F1D8-8DED77FA6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52</xdr:col>
      <xdr:colOff>250549</xdr:colOff>
      <xdr:row>7</xdr:row>
      <xdr:rowOff>150329</xdr:rowOff>
    </xdr:from>
    <xdr:to>
      <xdr:col>55</xdr:col>
      <xdr:colOff>764070</xdr:colOff>
      <xdr:row>21</xdr:row>
      <xdr:rowOff>139561</xdr:rowOff>
    </xdr:to>
    <xdr:graphicFrame macro="">
      <xdr:nvGraphicFramePr>
        <xdr:cNvPr id="43" name="Chart 42">
          <a:extLst>
            <a:ext uri="{FF2B5EF4-FFF2-40B4-BE49-F238E27FC236}">
              <a16:creationId xmlns:a16="http://schemas.microsoft.com/office/drawing/2014/main" id="{B6F0EE0C-12EA-D435-CC82-73906BE86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57</xdr:col>
      <xdr:colOff>1285875</xdr:colOff>
      <xdr:row>22</xdr:row>
      <xdr:rowOff>77856</xdr:rowOff>
    </xdr:from>
    <xdr:to>
      <xdr:col>61</xdr:col>
      <xdr:colOff>289891</xdr:colOff>
      <xdr:row>37</xdr:row>
      <xdr:rowOff>134592</xdr:rowOff>
    </xdr:to>
    <xdr:graphicFrame macro="">
      <xdr:nvGraphicFramePr>
        <xdr:cNvPr id="44" name="Chart 43">
          <a:extLst>
            <a:ext uri="{FF2B5EF4-FFF2-40B4-BE49-F238E27FC236}">
              <a16:creationId xmlns:a16="http://schemas.microsoft.com/office/drawing/2014/main" id="{EF51D926-D6F1-368A-5025-70AC959C1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67</xdr:col>
      <xdr:colOff>43483</xdr:colOff>
      <xdr:row>12</xdr:row>
      <xdr:rowOff>160683</xdr:rowOff>
    </xdr:from>
    <xdr:to>
      <xdr:col>86</xdr:col>
      <xdr:colOff>31060</xdr:colOff>
      <xdr:row>37</xdr:row>
      <xdr:rowOff>31059</xdr:rowOff>
    </xdr:to>
    <xdr:graphicFrame macro="">
      <xdr:nvGraphicFramePr>
        <xdr:cNvPr id="45" name="Chart 44">
          <a:extLst>
            <a:ext uri="{FF2B5EF4-FFF2-40B4-BE49-F238E27FC236}">
              <a16:creationId xmlns:a16="http://schemas.microsoft.com/office/drawing/2014/main" id="{2AE00F18-BE09-A4B2-53E2-F9F45C5F4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323850</xdr:colOff>
      <xdr:row>4</xdr:row>
      <xdr:rowOff>90487</xdr:rowOff>
    </xdr:from>
    <xdr:to>
      <xdr:col>4</xdr:col>
      <xdr:colOff>4895850</xdr:colOff>
      <xdr:row>18</xdr:row>
      <xdr:rowOff>166687</xdr:rowOff>
    </xdr:to>
    <xdr:graphicFrame macro="">
      <xdr:nvGraphicFramePr>
        <xdr:cNvPr id="2" name="Chart 1">
          <a:extLst>
            <a:ext uri="{FF2B5EF4-FFF2-40B4-BE49-F238E27FC236}">
              <a16:creationId xmlns:a16="http://schemas.microsoft.com/office/drawing/2014/main" id="{29AB2135-5EFF-D686-79BA-58F09D378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180975</xdr:colOff>
      <xdr:row>3</xdr:row>
      <xdr:rowOff>128587</xdr:rowOff>
    </xdr:from>
    <xdr:to>
      <xdr:col>8</xdr:col>
      <xdr:colOff>4581525</xdr:colOff>
      <xdr:row>18</xdr:row>
      <xdr:rowOff>14287</xdr:rowOff>
    </xdr:to>
    <xdr:graphicFrame macro="">
      <xdr:nvGraphicFramePr>
        <xdr:cNvPr id="3" name="Chart 2">
          <a:extLst>
            <a:ext uri="{FF2B5EF4-FFF2-40B4-BE49-F238E27FC236}">
              <a16:creationId xmlns:a16="http://schemas.microsoft.com/office/drawing/2014/main" id="{3B0E6E6E-80FB-5120-6FFB-2A304AE1C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76200</xdr:colOff>
      <xdr:row>0</xdr:row>
      <xdr:rowOff>166687</xdr:rowOff>
    </xdr:from>
    <xdr:to>
      <xdr:col>14</xdr:col>
      <xdr:colOff>466725</xdr:colOff>
      <xdr:row>15</xdr:row>
      <xdr:rowOff>52387</xdr:rowOff>
    </xdr:to>
    <xdr:graphicFrame macro="">
      <xdr:nvGraphicFramePr>
        <xdr:cNvPr id="4" name="Chart 3">
          <a:extLst>
            <a:ext uri="{FF2B5EF4-FFF2-40B4-BE49-F238E27FC236}">
              <a16:creationId xmlns:a16="http://schemas.microsoft.com/office/drawing/2014/main" id="{9C727588-02EF-F9EF-9A09-188915613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85725</xdr:colOff>
      <xdr:row>1</xdr:row>
      <xdr:rowOff>119061</xdr:rowOff>
    </xdr:from>
    <xdr:to>
      <xdr:col>18</xdr:col>
      <xdr:colOff>4657725</xdr:colOff>
      <xdr:row>41</xdr:row>
      <xdr:rowOff>161924</xdr:rowOff>
    </xdr:to>
    <xdr:graphicFrame macro="">
      <xdr:nvGraphicFramePr>
        <xdr:cNvPr id="6" name="Chart 5">
          <a:extLst>
            <a:ext uri="{FF2B5EF4-FFF2-40B4-BE49-F238E27FC236}">
              <a16:creationId xmlns:a16="http://schemas.microsoft.com/office/drawing/2014/main" id="{66A6A578-2C8E-AD82-1702-6BA656828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123825</xdr:colOff>
      <xdr:row>2</xdr:row>
      <xdr:rowOff>23812</xdr:rowOff>
    </xdr:from>
    <xdr:to>
      <xdr:col>24</xdr:col>
      <xdr:colOff>247650</xdr:colOff>
      <xdr:row>16</xdr:row>
      <xdr:rowOff>100012</xdr:rowOff>
    </xdr:to>
    <xdr:graphicFrame macro="">
      <xdr:nvGraphicFramePr>
        <xdr:cNvPr id="7" name="Chart 6">
          <a:extLst>
            <a:ext uri="{FF2B5EF4-FFF2-40B4-BE49-F238E27FC236}">
              <a16:creationId xmlns:a16="http://schemas.microsoft.com/office/drawing/2014/main" id="{F6D01A72-318E-EC2B-B9D4-4EE0339E2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161925</xdr:colOff>
      <xdr:row>1</xdr:row>
      <xdr:rowOff>23811</xdr:rowOff>
    </xdr:from>
    <xdr:to>
      <xdr:col>28</xdr:col>
      <xdr:colOff>4733925</xdr:colOff>
      <xdr:row>45</xdr:row>
      <xdr:rowOff>19050</xdr:rowOff>
    </xdr:to>
    <xdr:graphicFrame macro="">
      <xdr:nvGraphicFramePr>
        <xdr:cNvPr id="8" name="Chart 7">
          <a:extLst>
            <a:ext uri="{FF2B5EF4-FFF2-40B4-BE49-F238E27FC236}">
              <a16:creationId xmlns:a16="http://schemas.microsoft.com/office/drawing/2014/main" id="{E92836FA-2BED-A764-E33F-B9DB4105F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28575</xdr:colOff>
      <xdr:row>0</xdr:row>
      <xdr:rowOff>80962</xdr:rowOff>
    </xdr:from>
    <xdr:to>
      <xdr:col>33</xdr:col>
      <xdr:colOff>4600575</xdr:colOff>
      <xdr:row>62</xdr:row>
      <xdr:rowOff>171450</xdr:rowOff>
    </xdr:to>
    <xdr:graphicFrame macro="">
      <xdr:nvGraphicFramePr>
        <xdr:cNvPr id="9" name="Chart 8">
          <a:extLst>
            <a:ext uri="{FF2B5EF4-FFF2-40B4-BE49-F238E27FC236}">
              <a16:creationId xmlns:a16="http://schemas.microsoft.com/office/drawing/2014/main" id="{DB694A80-3D66-2968-02DA-263C3D970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57150</xdr:colOff>
      <xdr:row>0</xdr:row>
      <xdr:rowOff>147637</xdr:rowOff>
    </xdr:from>
    <xdr:to>
      <xdr:col>37</xdr:col>
      <xdr:colOff>4629150</xdr:colOff>
      <xdr:row>15</xdr:row>
      <xdr:rowOff>33337</xdr:rowOff>
    </xdr:to>
    <xdr:graphicFrame macro="">
      <xdr:nvGraphicFramePr>
        <xdr:cNvPr id="10" name="Chart 9">
          <a:extLst>
            <a:ext uri="{FF2B5EF4-FFF2-40B4-BE49-F238E27FC236}">
              <a16:creationId xmlns:a16="http://schemas.microsoft.com/office/drawing/2014/main" id="{7E2628AB-5D24-E5E3-3B98-752CF4182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42</xdr:col>
      <xdr:colOff>314325</xdr:colOff>
      <xdr:row>1</xdr:row>
      <xdr:rowOff>147637</xdr:rowOff>
    </xdr:from>
    <xdr:to>
      <xdr:col>42</xdr:col>
      <xdr:colOff>4886325</xdr:colOff>
      <xdr:row>16</xdr:row>
      <xdr:rowOff>33337</xdr:rowOff>
    </xdr:to>
    <xdr:graphicFrame macro="">
      <xdr:nvGraphicFramePr>
        <xdr:cNvPr id="11" name="Chart 10">
          <a:extLst>
            <a:ext uri="{FF2B5EF4-FFF2-40B4-BE49-F238E27FC236}">
              <a16:creationId xmlns:a16="http://schemas.microsoft.com/office/drawing/2014/main" id="{EA554BD4-3DF6-48A3-0940-E85B67B94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48</xdr:col>
      <xdr:colOff>333374</xdr:colOff>
      <xdr:row>1</xdr:row>
      <xdr:rowOff>147636</xdr:rowOff>
    </xdr:from>
    <xdr:to>
      <xdr:col>48</xdr:col>
      <xdr:colOff>8896349</xdr:colOff>
      <xdr:row>45</xdr:row>
      <xdr:rowOff>152399</xdr:rowOff>
    </xdr:to>
    <xdr:graphicFrame macro="">
      <xdr:nvGraphicFramePr>
        <xdr:cNvPr id="13" name="Chart 12">
          <a:extLst>
            <a:ext uri="{FF2B5EF4-FFF2-40B4-BE49-F238E27FC236}">
              <a16:creationId xmlns:a16="http://schemas.microsoft.com/office/drawing/2014/main" id="{29105213-504A-049D-E23C-7AEABF03F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685800</xdr:colOff>
      <xdr:row>23</xdr:row>
      <xdr:rowOff>0</xdr:rowOff>
    </xdr:from>
    <xdr:to>
      <xdr:col>4</xdr:col>
      <xdr:colOff>2514600</xdr:colOff>
      <xdr:row>36</xdr:row>
      <xdr:rowOff>47625</xdr:rowOff>
    </xdr:to>
    <mc:AlternateContent xmlns:mc="http://schemas.openxmlformats.org/markup-compatibility/2006" xmlns:a14="http://schemas.microsoft.com/office/drawing/2010/main">
      <mc:Choice Requires="a14">
        <xdr:graphicFrame macro="">
          <xdr:nvGraphicFramePr>
            <xdr:cNvPr id="14" name="CITY 1">
              <a:extLst>
                <a:ext uri="{FF2B5EF4-FFF2-40B4-BE49-F238E27FC236}">
                  <a16:creationId xmlns:a16="http://schemas.microsoft.com/office/drawing/2014/main" id="{083A6C06-4E65-2D29-2A5F-A35DFBEE752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933950" y="4381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2743200</xdr:colOff>
      <xdr:row>23</xdr:row>
      <xdr:rowOff>9525</xdr:rowOff>
    </xdr:from>
    <xdr:to>
      <xdr:col>4</xdr:col>
      <xdr:colOff>4572000</xdr:colOff>
      <xdr:row>36</xdr:row>
      <xdr:rowOff>57150</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DB2EC8B4-0C42-64BB-89B7-5A800C323E7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991350" y="4391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4772025</xdr:colOff>
      <xdr:row>23</xdr:row>
      <xdr:rowOff>28575</xdr:rowOff>
    </xdr:from>
    <xdr:to>
      <xdr:col>6</xdr:col>
      <xdr:colOff>733425</xdr:colOff>
      <xdr:row>36</xdr:row>
      <xdr:rowOff>76200</xdr:rowOff>
    </xdr:to>
    <mc:AlternateContent xmlns:mc="http://schemas.openxmlformats.org/markup-compatibility/2006" xmlns:a14="http://schemas.microsoft.com/office/drawing/2010/main">
      <mc:Choice Requires="a14">
        <xdr:graphicFrame macro="">
          <xdr:nvGraphicFramePr>
            <xdr:cNvPr id="16" name="Highest_Level_of_Education_Completed 2">
              <a:extLst>
                <a:ext uri="{FF2B5EF4-FFF2-40B4-BE49-F238E27FC236}">
                  <a16:creationId xmlns:a16="http://schemas.microsoft.com/office/drawing/2014/main" id="{201ABE92-A752-A160-4A69-107D42E96DF8}"/>
                </a:ext>
              </a:extLst>
            </xdr:cNvPr>
            <xdr:cNvGraphicFramePr/>
          </xdr:nvGraphicFramePr>
          <xdr:xfrm>
            <a:off x="0" y="0"/>
            <a:ext cx="0" cy="0"/>
          </xdr:xfrm>
          <a:graphic>
            <a:graphicData uri="http://schemas.microsoft.com/office/drawing/2010/slicer">
              <sle:slicer xmlns:sle="http://schemas.microsoft.com/office/drawing/2010/slicer" name="Highest_Level_of_Education_Completed 2"/>
            </a:graphicData>
          </a:graphic>
        </xdr:graphicFrame>
      </mc:Choice>
      <mc:Fallback xmlns="">
        <xdr:sp macro="" textlink="">
          <xdr:nvSpPr>
            <xdr:cNvPr id="0" name=""/>
            <xdr:cNvSpPr>
              <a:spLocks noTextEdit="1"/>
            </xdr:cNvSpPr>
          </xdr:nvSpPr>
          <xdr:spPr>
            <a:xfrm>
              <a:off x="9020175" y="4410075"/>
              <a:ext cx="182880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838200</xdr:colOff>
      <xdr:row>23</xdr:row>
      <xdr:rowOff>152400</xdr:rowOff>
    </xdr:from>
    <xdr:to>
      <xdr:col>7</xdr:col>
      <xdr:colOff>1292870</xdr:colOff>
      <xdr:row>37</xdr:row>
      <xdr:rowOff>9525</xdr:rowOff>
    </xdr:to>
    <mc:AlternateContent xmlns:mc="http://schemas.openxmlformats.org/markup-compatibility/2006" xmlns:a14="http://schemas.microsoft.com/office/drawing/2010/main">
      <mc:Choice Requires="a14">
        <xdr:graphicFrame macro="">
          <xdr:nvGraphicFramePr>
            <xdr:cNvPr id="17" name="GENDER 4">
              <a:extLst>
                <a:ext uri="{FF2B5EF4-FFF2-40B4-BE49-F238E27FC236}">
                  <a16:creationId xmlns:a16="http://schemas.microsoft.com/office/drawing/2014/main" id="{EA19EB96-22A7-DCB5-C2E3-5CBB674FFBD3}"/>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0950723" y="4452003"/>
              <a:ext cx="1816656" cy="2474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1498147</xdr:colOff>
      <xdr:row>22</xdr:row>
      <xdr:rowOff>183697</xdr:rowOff>
    </xdr:from>
    <xdr:to>
      <xdr:col>8</xdr:col>
      <xdr:colOff>1825204</xdr:colOff>
      <xdr:row>36</xdr:row>
      <xdr:rowOff>44224</xdr:rowOff>
    </xdr:to>
    <mc:AlternateContent xmlns:mc="http://schemas.openxmlformats.org/markup-compatibility/2006" xmlns:a14="http://schemas.microsoft.com/office/drawing/2010/main">
      <mc:Choice Requires="a14">
        <xdr:graphicFrame macro="">
          <xdr:nvGraphicFramePr>
            <xdr:cNvPr id="18" name="INDUSTRY 4">
              <a:extLst>
                <a:ext uri="{FF2B5EF4-FFF2-40B4-BE49-F238E27FC236}">
                  <a16:creationId xmlns:a16="http://schemas.microsoft.com/office/drawing/2014/main" id="{3A3EA471-CB6D-807A-C053-0CE324D01F4D}"/>
                </a:ext>
              </a:extLst>
            </xdr:cNvPr>
            <xdr:cNvGraphicFramePr/>
          </xdr:nvGraphicFramePr>
          <xdr:xfrm>
            <a:off x="0" y="0"/>
            <a:ext cx="0" cy="0"/>
          </xdr:xfrm>
          <a:graphic>
            <a:graphicData uri="http://schemas.microsoft.com/office/drawing/2010/slicer">
              <sle:slicer xmlns:sle="http://schemas.microsoft.com/office/drawing/2010/slicer" name="INDUSTRY 4"/>
            </a:graphicData>
          </a:graphic>
        </xdr:graphicFrame>
      </mc:Choice>
      <mc:Fallback xmlns="">
        <xdr:sp macro="" textlink="">
          <xdr:nvSpPr>
            <xdr:cNvPr id="0" name=""/>
            <xdr:cNvSpPr>
              <a:spLocks noTextEdit="1"/>
            </xdr:cNvSpPr>
          </xdr:nvSpPr>
          <xdr:spPr>
            <a:xfrm>
              <a:off x="12890047" y="4374697"/>
              <a:ext cx="1827644" cy="2527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1450522</xdr:colOff>
      <xdr:row>22</xdr:row>
      <xdr:rowOff>183697</xdr:rowOff>
    </xdr:from>
    <xdr:to>
      <xdr:col>8</xdr:col>
      <xdr:colOff>3279322</xdr:colOff>
      <xdr:row>36</xdr:row>
      <xdr:rowOff>44224</xdr:rowOff>
    </xdr:to>
    <mc:AlternateContent xmlns:mc="http://schemas.openxmlformats.org/markup-compatibility/2006" xmlns:a14="http://schemas.microsoft.com/office/drawing/2010/main">
      <mc:Choice Requires="a14">
        <xdr:graphicFrame macro="">
          <xdr:nvGraphicFramePr>
            <xdr:cNvPr id="19" name="JOB_TITLE 3">
              <a:extLst>
                <a:ext uri="{FF2B5EF4-FFF2-40B4-BE49-F238E27FC236}">
                  <a16:creationId xmlns:a16="http://schemas.microsoft.com/office/drawing/2014/main" id="{DCCAA2A8-04AE-72A3-6BDC-0806B7AEF03D}"/>
                </a:ext>
              </a:extLst>
            </xdr:cNvPr>
            <xdr:cNvGraphicFramePr/>
          </xdr:nvGraphicFramePr>
          <xdr:xfrm>
            <a:off x="0" y="0"/>
            <a:ext cx="0" cy="0"/>
          </xdr:xfrm>
          <a:graphic>
            <a:graphicData uri="http://schemas.microsoft.com/office/drawing/2010/slicer">
              <sle:slicer xmlns:sle="http://schemas.microsoft.com/office/drawing/2010/slicer" name="JOB_TITLE 3"/>
            </a:graphicData>
          </a:graphic>
        </xdr:graphicFrame>
      </mc:Choice>
      <mc:Fallback xmlns="">
        <xdr:sp macro="" textlink="">
          <xdr:nvSpPr>
            <xdr:cNvPr id="0" name=""/>
            <xdr:cNvSpPr>
              <a:spLocks noTextEdit="1"/>
            </xdr:cNvSpPr>
          </xdr:nvSpPr>
          <xdr:spPr>
            <a:xfrm>
              <a:off x="14337847" y="4374697"/>
              <a:ext cx="1828800" cy="2527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125003</xdr:colOff>
      <xdr:row>0</xdr:row>
      <xdr:rowOff>39279</xdr:rowOff>
    </xdr:from>
    <xdr:to>
      <xdr:col>22</xdr:col>
      <xdr:colOff>31422</xdr:colOff>
      <xdr:row>31</xdr:row>
      <xdr:rowOff>77379</xdr:rowOff>
    </xdr:to>
    <xdr:sp macro="" textlink="">
      <xdr:nvSpPr>
        <xdr:cNvPr id="2" name="Rectangle: Rounded Corners 1">
          <a:extLst>
            <a:ext uri="{FF2B5EF4-FFF2-40B4-BE49-F238E27FC236}">
              <a16:creationId xmlns:a16="http://schemas.microsoft.com/office/drawing/2014/main" id="{73F97935-D745-C208-E5C3-BAFE527A8500}"/>
            </a:ext>
          </a:extLst>
        </xdr:cNvPr>
        <xdr:cNvSpPr/>
      </xdr:nvSpPr>
      <xdr:spPr>
        <a:xfrm>
          <a:off x="125003" y="39279"/>
          <a:ext cx="13364018" cy="588513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10</xdr:col>
      <xdr:colOff>476250</xdr:colOff>
      <xdr:row>8</xdr:row>
      <xdr:rowOff>0</xdr:rowOff>
    </xdr:from>
    <xdr:to>
      <xdr:col>18</xdr:col>
      <xdr:colOff>38100</xdr:colOff>
      <xdr:row>19</xdr:row>
      <xdr:rowOff>38100</xdr:rowOff>
    </xdr:to>
    <xdr:graphicFrame macro="">
      <xdr:nvGraphicFramePr>
        <xdr:cNvPr id="4" name="Chart 3">
          <a:extLst>
            <a:ext uri="{FF2B5EF4-FFF2-40B4-BE49-F238E27FC236}">
              <a16:creationId xmlns:a16="http://schemas.microsoft.com/office/drawing/2014/main" id="{3EE4B982-92E7-432E-8717-08E9DF7A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371475</xdr:colOff>
      <xdr:row>19</xdr:row>
      <xdr:rowOff>38099</xdr:rowOff>
    </xdr:from>
    <xdr:to>
      <xdr:col>10</xdr:col>
      <xdr:colOff>466725</xdr:colOff>
      <xdr:row>31</xdr:row>
      <xdr:rowOff>66674</xdr:rowOff>
    </xdr:to>
    <xdr:graphicFrame macro="">
      <xdr:nvGraphicFramePr>
        <xdr:cNvPr id="5" name="Chart 4">
          <a:extLst>
            <a:ext uri="{FF2B5EF4-FFF2-40B4-BE49-F238E27FC236}">
              <a16:creationId xmlns:a16="http://schemas.microsoft.com/office/drawing/2014/main" id="{1615333D-D470-4B4B-9100-BEAC4C5B4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476250</xdr:colOff>
      <xdr:row>19</xdr:row>
      <xdr:rowOff>47624</xdr:rowOff>
    </xdr:from>
    <xdr:to>
      <xdr:col>18</xdr:col>
      <xdr:colOff>38100</xdr:colOff>
      <xdr:row>31</xdr:row>
      <xdr:rowOff>38099</xdr:rowOff>
    </xdr:to>
    <xdr:graphicFrame macro="">
      <xdr:nvGraphicFramePr>
        <xdr:cNvPr id="6" name="Chart 5">
          <a:extLst>
            <a:ext uri="{FF2B5EF4-FFF2-40B4-BE49-F238E27FC236}">
              <a16:creationId xmlns:a16="http://schemas.microsoft.com/office/drawing/2014/main" id="{EBA27346-5A8E-44E9-9030-DBB1281EC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57150</xdr:colOff>
      <xdr:row>7</xdr:row>
      <xdr:rowOff>190499</xdr:rowOff>
    </xdr:from>
    <xdr:to>
      <xdr:col>21</xdr:col>
      <xdr:colOff>533400</xdr:colOff>
      <xdr:row>18</xdr:row>
      <xdr:rowOff>76200</xdr:rowOff>
    </xdr:to>
    <mc:AlternateContent xmlns:mc="http://schemas.openxmlformats.org/markup-compatibility/2006" xmlns:a14="http://schemas.microsoft.com/office/drawing/2010/main">
      <mc:Choice Requires="a14">
        <xdr:graphicFrame macro="">
          <xdr:nvGraphicFramePr>
            <xdr:cNvPr id="8" name="GENDER 5">
              <a:extLst>
                <a:ext uri="{FF2B5EF4-FFF2-40B4-BE49-F238E27FC236}">
                  <a16:creationId xmlns:a16="http://schemas.microsoft.com/office/drawing/2014/main" id="{56C6B9FB-5423-48C7-AAC7-F73D20649C80}"/>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1015810" y="1496504"/>
              <a:ext cx="2302693" cy="1937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199159</xdr:colOff>
      <xdr:row>7</xdr:row>
      <xdr:rowOff>162791</xdr:rowOff>
    </xdr:from>
    <xdr:to>
      <xdr:col>3</xdr:col>
      <xdr:colOff>371476</xdr:colOff>
      <xdr:row>28</xdr:row>
      <xdr:rowOff>86591</xdr:rowOff>
    </xdr:to>
    <mc:AlternateContent xmlns:mc="http://schemas.openxmlformats.org/markup-compatibility/2006">
      <mc:Choice xmlns:a14="http://schemas.microsoft.com/office/drawing/2010/main" Requires="a14">
        <xdr:graphicFrame macro="">
          <xdr:nvGraphicFramePr>
            <xdr:cNvPr id="9" name="JOB_TITLE 4">
              <a:extLst>
                <a:ext uri="{FF2B5EF4-FFF2-40B4-BE49-F238E27FC236}">
                  <a16:creationId xmlns:a16="http://schemas.microsoft.com/office/drawing/2014/main" id="{A39B32A8-8CB1-4ED4-9756-0505E571CACE}"/>
                </a:ext>
              </a:extLst>
            </xdr:cNvPr>
            <xdr:cNvGraphicFramePr/>
          </xdr:nvGraphicFramePr>
          <xdr:xfrm>
            <a:off x="0" y="0"/>
            <a:ext cx="0" cy="0"/>
          </xdr:xfrm>
          <a:graphic>
            <a:graphicData uri="http://schemas.microsoft.com/office/drawing/2010/slicer">
              <sle:slicer xmlns:sle="http://schemas.microsoft.com/office/drawing/2010/slicer" name="JOB_TITLE 4"/>
            </a:graphicData>
          </a:graphic>
        </xdr:graphicFrame>
      </mc:Choice>
      <mc:Fallback>
        <xdr:sp macro="" textlink="">
          <xdr:nvSpPr>
            <xdr:cNvPr id="0" name=""/>
            <xdr:cNvSpPr>
              <a:spLocks noTextEdit="1"/>
            </xdr:cNvSpPr>
          </xdr:nvSpPr>
          <xdr:spPr>
            <a:xfrm>
              <a:off x="199159" y="1483088"/>
              <a:ext cx="2011302" cy="3884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57149</xdr:colOff>
      <xdr:row>17</xdr:row>
      <xdr:rowOff>85725</xdr:rowOff>
    </xdr:from>
    <xdr:to>
      <xdr:col>21</xdr:col>
      <xdr:colOff>542924</xdr:colOff>
      <xdr:row>28</xdr:row>
      <xdr:rowOff>121227</xdr:rowOff>
    </xdr:to>
    <mc:AlternateContent xmlns:mc="http://schemas.openxmlformats.org/markup-compatibility/2006" xmlns:a14="http://schemas.microsoft.com/office/drawing/2010/main">
      <mc:Choice Requires="a14">
        <xdr:graphicFrame macro="">
          <xdr:nvGraphicFramePr>
            <xdr:cNvPr id="10" name="INDUSTRY 5">
              <a:extLst>
                <a:ext uri="{FF2B5EF4-FFF2-40B4-BE49-F238E27FC236}">
                  <a16:creationId xmlns:a16="http://schemas.microsoft.com/office/drawing/2014/main" id="{C9170C38-ADF4-4588-8270-C91DCF7C9F68}"/>
                </a:ext>
              </a:extLst>
            </xdr:cNvPr>
            <xdr:cNvGraphicFramePr/>
          </xdr:nvGraphicFramePr>
          <xdr:xfrm>
            <a:off x="0" y="0"/>
            <a:ext cx="0" cy="0"/>
          </xdr:xfrm>
          <a:graphic>
            <a:graphicData uri="http://schemas.microsoft.com/office/drawing/2010/slicer">
              <sle:slicer xmlns:sle="http://schemas.microsoft.com/office/drawing/2010/slicer" name="INDUSTRY 5"/>
            </a:graphicData>
          </a:graphic>
        </xdr:graphicFrame>
      </mc:Choice>
      <mc:Fallback xmlns="">
        <xdr:sp macro="" textlink="">
          <xdr:nvSpPr>
            <xdr:cNvPr id="0" name=""/>
            <xdr:cNvSpPr>
              <a:spLocks noTextEdit="1"/>
            </xdr:cNvSpPr>
          </xdr:nvSpPr>
          <xdr:spPr>
            <a:xfrm>
              <a:off x="11015809" y="3257452"/>
              <a:ext cx="2312218" cy="1846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371475</xdr:colOff>
      <xdr:row>7</xdr:row>
      <xdr:rowOff>171449</xdr:rowOff>
    </xdr:from>
    <xdr:to>
      <xdr:col>10</xdr:col>
      <xdr:colOff>476250</xdr:colOff>
      <xdr:row>19</xdr:row>
      <xdr:rowOff>57150</xdr:rowOff>
    </xdr:to>
    <xdr:graphicFrame macro="">
      <xdr:nvGraphicFramePr>
        <xdr:cNvPr id="11" name="Chart 10">
          <a:extLst>
            <a:ext uri="{FF2B5EF4-FFF2-40B4-BE49-F238E27FC236}">
              <a16:creationId xmlns:a16="http://schemas.microsoft.com/office/drawing/2014/main" id="{20BAEC36-0F33-491F-B659-D3B8050B6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533400</xdr:colOff>
      <xdr:row>0</xdr:row>
      <xdr:rowOff>104775</xdr:rowOff>
    </xdr:from>
    <xdr:to>
      <xdr:col>18</xdr:col>
      <xdr:colOff>419100</xdr:colOff>
      <xdr:row>2</xdr:row>
      <xdr:rowOff>152400</xdr:rowOff>
    </xdr:to>
    <xdr:sp macro="" textlink="">
      <xdr:nvSpPr>
        <xdr:cNvPr id="15" name="Rectangle: Rounded Corners 14">
          <a:extLst>
            <a:ext uri="{FF2B5EF4-FFF2-40B4-BE49-F238E27FC236}">
              <a16:creationId xmlns:a16="http://schemas.microsoft.com/office/drawing/2014/main" id="{29C81786-8EAC-1993-D268-60A94C718235}"/>
            </a:ext>
          </a:extLst>
        </xdr:cNvPr>
        <xdr:cNvSpPr/>
      </xdr:nvSpPr>
      <xdr:spPr>
        <a:xfrm>
          <a:off x="2362200" y="104775"/>
          <a:ext cx="9029700" cy="428625"/>
        </a:xfrm>
        <a:prstGeom prst="roundRect">
          <a:avLst/>
        </a:prstGeom>
        <a:solidFill>
          <a:schemeClr val="tx2"/>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Salary</a:t>
          </a:r>
          <a:r>
            <a:rPr lang="en-IN" sz="3200" baseline="0"/>
            <a:t> Survey DashBoard</a:t>
          </a:r>
          <a:endParaRPr lang="en-IN" sz="3200"/>
        </a:p>
      </xdr:txBody>
    </xdr:sp>
    <xdr:clientData/>
  </xdr:twoCellAnchor>
  <xdr:twoCellAnchor>
    <xdr:from>
      <xdr:col>3</xdr:col>
      <xdr:colOff>485774</xdr:colOff>
      <xdr:row>3</xdr:row>
      <xdr:rowOff>161925</xdr:rowOff>
    </xdr:from>
    <xdr:to>
      <xdr:col>8</xdr:col>
      <xdr:colOff>133349</xdr:colOff>
      <xdr:row>7</xdr:row>
      <xdr:rowOff>66675</xdr:rowOff>
    </xdr:to>
    <xdr:sp macro="" textlink="">
      <xdr:nvSpPr>
        <xdr:cNvPr id="16" name="Rectangle: Top Corners One Rounded and One Snipped 15">
          <a:extLst>
            <a:ext uri="{FF2B5EF4-FFF2-40B4-BE49-F238E27FC236}">
              <a16:creationId xmlns:a16="http://schemas.microsoft.com/office/drawing/2014/main" id="{F5107CA6-A20A-D5ED-C870-E9A58B88617F}"/>
            </a:ext>
          </a:extLst>
        </xdr:cNvPr>
        <xdr:cNvSpPr/>
      </xdr:nvSpPr>
      <xdr:spPr>
        <a:xfrm>
          <a:off x="2314574" y="733425"/>
          <a:ext cx="2695575" cy="857250"/>
        </a:xfrm>
        <a:prstGeom prst="snipRoundRect">
          <a:avLst/>
        </a:prstGeom>
        <a:solidFill>
          <a:schemeClr val="tx2"/>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Sum of Total</a:t>
          </a:r>
          <a:r>
            <a:rPr lang="en-IN" sz="2000" b="1" baseline="0"/>
            <a:t> Salary</a:t>
          </a:r>
          <a:endParaRPr lang="en-IN" sz="2000" b="1"/>
        </a:p>
      </xdr:txBody>
    </xdr:sp>
    <xdr:clientData/>
  </xdr:twoCellAnchor>
  <xdr:twoCellAnchor>
    <xdr:from>
      <xdr:col>8</xdr:col>
      <xdr:colOff>571499</xdr:colOff>
      <xdr:row>3</xdr:row>
      <xdr:rowOff>171450</xdr:rowOff>
    </xdr:from>
    <xdr:to>
      <xdr:col>13</xdr:col>
      <xdr:colOff>352424</xdr:colOff>
      <xdr:row>7</xdr:row>
      <xdr:rowOff>76200</xdr:rowOff>
    </xdr:to>
    <xdr:sp macro="" textlink="">
      <xdr:nvSpPr>
        <xdr:cNvPr id="18" name="Rectangle: Top Corners One Rounded and One Snipped 17">
          <a:extLst>
            <a:ext uri="{FF2B5EF4-FFF2-40B4-BE49-F238E27FC236}">
              <a16:creationId xmlns:a16="http://schemas.microsoft.com/office/drawing/2014/main" id="{F6D5989A-A21D-4BCD-866C-295CFD3645F4}"/>
            </a:ext>
          </a:extLst>
        </xdr:cNvPr>
        <xdr:cNvSpPr/>
      </xdr:nvSpPr>
      <xdr:spPr>
        <a:xfrm>
          <a:off x="5442014" y="731166"/>
          <a:ext cx="2824998" cy="651039"/>
        </a:xfrm>
        <a:prstGeom prst="snipRoundRect">
          <a:avLst/>
        </a:prstGeom>
        <a:solidFill>
          <a:schemeClr val="tx2"/>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Sum</a:t>
          </a:r>
          <a:r>
            <a:rPr lang="en-IN" sz="2000" b="1" baseline="0"/>
            <a:t> of Median</a:t>
          </a:r>
          <a:endParaRPr lang="en-IN" sz="2000" b="1"/>
        </a:p>
      </xdr:txBody>
    </xdr:sp>
    <xdr:clientData/>
  </xdr:twoCellAnchor>
  <xdr:twoCellAnchor>
    <xdr:from>
      <xdr:col>14</xdr:col>
      <xdr:colOff>171449</xdr:colOff>
      <xdr:row>3</xdr:row>
      <xdr:rowOff>161925</xdr:rowOff>
    </xdr:from>
    <xdr:to>
      <xdr:col>18</xdr:col>
      <xdr:colOff>466724</xdr:colOff>
      <xdr:row>7</xdr:row>
      <xdr:rowOff>66675</xdr:rowOff>
    </xdr:to>
    <xdr:sp macro="" textlink="">
      <xdr:nvSpPr>
        <xdr:cNvPr id="19" name="Rectangle: Top Corners One Rounded and One Snipped 18">
          <a:extLst>
            <a:ext uri="{FF2B5EF4-FFF2-40B4-BE49-F238E27FC236}">
              <a16:creationId xmlns:a16="http://schemas.microsoft.com/office/drawing/2014/main" id="{9F8BC144-B0FE-4D27-8D59-B925F85DB63F}"/>
            </a:ext>
          </a:extLst>
        </xdr:cNvPr>
        <xdr:cNvSpPr/>
      </xdr:nvSpPr>
      <xdr:spPr>
        <a:xfrm>
          <a:off x="8705849" y="733425"/>
          <a:ext cx="2733675" cy="857250"/>
        </a:xfrm>
        <a:prstGeom prst="snipRoundRect">
          <a:avLst/>
        </a:prstGeom>
        <a:solidFill>
          <a:schemeClr val="tx2"/>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Sum of Average</a:t>
          </a:r>
          <a:r>
            <a:rPr lang="en-IN" sz="2000" b="1" baseline="0"/>
            <a:t> Salary</a:t>
          </a:r>
          <a:endParaRPr lang="en-IN" sz="2000" b="1"/>
        </a:p>
      </xdr:txBody>
    </xdr:sp>
    <xdr:clientData/>
  </xdr:twoCellAnchor>
  <xdr:twoCellAnchor>
    <xdr:from>
      <xdr:col>4</xdr:col>
      <xdr:colOff>433386</xdr:colOff>
      <xdr:row>5</xdr:row>
      <xdr:rowOff>52387</xdr:rowOff>
    </xdr:from>
    <xdr:to>
      <xdr:col>7</xdr:col>
      <xdr:colOff>114299</xdr:colOff>
      <xdr:row>7</xdr:row>
      <xdr:rowOff>66675</xdr:rowOff>
    </xdr:to>
    <xdr:sp macro="" textlink="'power pivot'!H23">
      <xdr:nvSpPr>
        <xdr:cNvPr id="20" name="TextBox 19">
          <a:extLst>
            <a:ext uri="{FF2B5EF4-FFF2-40B4-BE49-F238E27FC236}">
              <a16:creationId xmlns:a16="http://schemas.microsoft.com/office/drawing/2014/main" id="{34478FE1-B299-264C-DBB2-CD4E37C5CC14}"/>
            </a:ext>
          </a:extLst>
        </xdr:cNvPr>
        <xdr:cNvSpPr txBox="1"/>
      </xdr:nvSpPr>
      <xdr:spPr>
        <a:xfrm>
          <a:off x="2871786" y="1195387"/>
          <a:ext cx="1509713" cy="39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600" b="1" i="0" u="none" strike="noStrike">
              <a:solidFill>
                <a:schemeClr val="bg1"/>
              </a:solidFill>
              <a:latin typeface="Calibri"/>
              <a:ea typeface="Calibri"/>
              <a:cs typeface="Calibri"/>
            </a:rPr>
            <a:t>$ </a:t>
          </a:r>
          <a:fld id="{4D75F695-C86C-4B8E-A957-0685B8DD40E7}" type="TxLink">
            <a:rPr lang="en-US" sz="1600" b="1" i="0" u="none" strike="noStrike">
              <a:solidFill>
                <a:schemeClr val="bg1"/>
              </a:solidFill>
              <a:latin typeface="Calibri"/>
              <a:ea typeface="Calibri"/>
              <a:cs typeface="Calibri"/>
            </a:rPr>
            <a:t>232374909</a:t>
          </a:fld>
          <a:endParaRPr lang="en-US" sz="2400" b="1">
            <a:solidFill>
              <a:schemeClr val="bg1"/>
            </a:solidFill>
          </a:endParaRPr>
        </a:p>
      </xdr:txBody>
    </xdr:sp>
    <xdr:clientData/>
  </xdr:twoCellAnchor>
  <xdr:oneCellAnchor>
    <xdr:from>
      <xdr:col>10</xdr:col>
      <xdr:colOff>142875</xdr:colOff>
      <xdr:row>4</xdr:row>
      <xdr:rowOff>85725</xdr:rowOff>
    </xdr:from>
    <xdr:ext cx="1409700" cy="590550"/>
    <xdr:sp macro="" textlink="'power pivot'!W21">
      <xdr:nvSpPr>
        <xdr:cNvPr id="22" name="TextBox 21">
          <a:extLst>
            <a:ext uri="{FF2B5EF4-FFF2-40B4-BE49-F238E27FC236}">
              <a16:creationId xmlns:a16="http://schemas.microsoft.com/office/drawing/2014/main" id="{CBC12691-D6FF-A2FB-27CB-C0A9623DF24E}"/>
            </a:ext>
          </a:extLst>
        </xdr:cNvPr>
        <xdr:cNvSpPr txBox="1"/>
      </xdr:nvSpPr>
      <xdr:spPr>
        <a:xfrm>
          <a:off x="6238875" y="1038225"/>
          <a:ext cx="140970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l"/>
          <a:r>
            <a:rPr lang="en-US" sz="1600" b="1" i="0" u="none" strike="noStrike">
              <a:solidFill>
                <a:schemeClr val="bg1"/>
              </a:solidFill>
              <a:latin typeface="Calibri"/>
              <a:ea typeface="Calibri"/>
              <a:cs typeface="Calibri"/>
            </a:rPr>
            <a:t>$</a:t>
          </a:r>
          <a:r>
            <a:rPr lang="en-US" sz="1600" b="1" i="0" u="none" strike="noStrike" baseline="0">
              <a:solidFill>
                <a:schemeClr val="bg1"/>
              </a:solidFill>
              <a:latin typeface="Calibri"/>
              <a:ea typeface="Calibri"/>
              <a:cs typeface="Calibri"/>
            </a:rPr>
            <a:t> </a:t>
          </a:r>
          <a:fld id="{D38F7A0C-21BD-4E21-84E8-C7AECD4F60C5}" type="TxLink">
            <a:rPr lang="en-US" sz="1600" b="1" i="0" u="none" strike="noStrike">
              <a:solidFill>
                <a:schemeClr val="bg1"/>
              </a:solidFill>
              <a:latin typeface="Calibri"/>
              <a:ea typeface="Calibri"/>
              <a:cs typeface="Calibri"/>
            </a:rPr>
            <a:t>996833.83</a:t>
          </a:fld>
          <a:endParaRPr lang="en-IN" sz="2400" b="1">
            <a:solidFill>
              <a:schemeClr val="bg1"/>
            </a:solidFill>
          </a:endParaRPr>
        </a:p>
      </xdr:txBody>
    </xdr:sp>
    <xdr:clientData/>
  </xdr:oneCellAnchor>
  <xdr:oneCellAnchor>
    <xdr:from>
      <xdr:col>15</xdr:col>
      <xdr:colOff>47625</xdr:colOff>
      <xdr:row>5</xdr:row>
      <xdr:rowOff>114299</xdr:rowOff>
    </xdr:from>
    <xdr:ext cx="1647825" cy="342786"/>
    <xdr:sp macro="" textlink="'power pivot'!AG314">
      <xdr:nvSpPr>
        <xdr:cNvPr id="23" name="TextBox 22">
          <a:extLst>
            <a:ext uri="{FF2B5EF4-FFF2-40B4-BE49-F238E27FC236}">
              <a16:creationId xmlns:a16="http://schemas.microsoft.com/office/drawing/2014/main" id="{DF78A1B8-A8DA-315F-4FC8-A785A3A70E68}"/>
            </a:ext>
          </a:extLst>
        </xdr:cNvPr>
        <xdr:cNvSpPr txBox="1"/>
      </xdr:nvSpPr>
      <xdr:spPr>
        <a:xfrm>
          <a:off x="9232446" y="1086238"/>
          <a:ext cx="16478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r>
            <a:rPr lang="en-US" sz="1600" b="1" i="0" u="none" strike="noStrike">
              <a:solidFill>
                <a:schemeClr val="bg1"/>
              </a:solidFill>
              <a:latin typeface="Calibri"/>
              <a:ea typeface="Calibri"/>
              <a:cs typeface="Calibri"/>
            </a:rPr>
            <a:t>$ </a:t>
          </a:r>
          <a:fld id="{183A0AAE-599A-40BF-9F03-D96367BAC263}" type="TxLink">
            <a:rPr lang="en-US" sz="1600" b="1" i="0" u="none" strike="noStrike">
              <a:solidFill>
                <a:schemeClr val="bg1"/>
              </a:solidFill>
              <a:latin typeface="Calibri"/>
              <a:ea typeface="Calibri"/>
              <a:cs typeface="Calibri"/>
            </a:rPr>
            <a:t>75432781.16</a:t>
          </a:fld>
          <a:endParaRPr lang="en-IN" sz="2400" b="1">
            <a:solidFill>
              <a:schemeClr val="bg1"/>
            </a:solidFill>
          </a:endParaRPr>
        </a:p>
      </xdr:txBody>
    </xdr:sp>
    <xdr:clientData/>
  </xdr:oneCellAnchor>
  <xdr:twoCellAnchor>
    <xdr:from>
      <xdr:col>4</xdr:col>
      <xdr:colOff>0</xdr:colOff>
      <xdr:row>4</xdr:row>
      <xdr:rowOff>0</xdr:rowOff>
    </xdr:from>
    <xdr:to>
      <xdr:col>8</xdr:col>
      <xdr:colOff>38100</xdr:colOff>
      <xdr:row>5</xdr:row>
      <xdr:rowOff>38100</xdr:rowOff>
    </xdr:to>
    <xdr:sp macro="" textlink="">
      <xdr:nvSpPr>
        <xdr:cNvPr id="26" name="Rectangle: Rounded Corners 25">
          <a:extLst>
            <a:ext uri="{FF2B5EF4-FFF2-40B4-BE49-F238E27FC236}">
              <a16:creationId xmlns:a16="http://schemas.microsoft.com/office/drawing/2014/main" id="{B8A9314C-D62C-5527-9997-779F0147D1D4}"/>
            </a:ext>
          </a:extLst>
        </xdr:cNvPr>
        <xdr:cNvSpPr/>
      </xdr:nvSpPr>
      <xdr:spPr>
        <a:xfrm>
          <a:off x="2438400" y="828675"/>
          <a:ext cx="2476500" cy="3524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85725</xdr:colOff>
      <xdr:row>4</xdr:row>
      <xdr:rowOff>0</xdr:rowOff>
    </xdr:from>
    <xdr:to>
      <xdr:col>13</xdr:col>
      <xdr:colOff>257175</xdr:colOff>
      <xdr:row>4</xdr:row>
      <xdr:rowOff>19050</xdr:rowOff>
    </xdr:to>
    <xdr:sp macro="" textlink="">
      <xdr:nvSpPr>
        <xdr:cNvPr id="27" name="Rectangle 26">
          <a:extLst>
            <a:ext uri="{FF2B5EF4-FFF2-40B4-BE49-F238E27FC236}">
              <a16:creationId xmlns:a16="http://schemas.microsoft.com/office/drawing/2014/main" id="{518BD691-E5B9-B67E-7637-93B7D2680978}"/>
            </a:ext>
          </a:extLst>
        </xdr:cNvPr>
        <xdr:cNvSpPr/>
      </xdr:nvSpPr>
      <xdr:spPr>
        <a:xfrm>
          <a:off x="5572125" y="857250"/>
          <a:ext cx="26098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323850</xdr:colOff>
      <xdr:row>4</xdr:row>
      <xdr:rowOff>0</xdr:rowOff>
    </xdr:from>
    <xdr:to>
      <xdr:col>18</xdr:col>
      <xdr:colOff>266700</xdr:colOff>
      <xdr:row>5</xdr:row>
      <xdr:rowOff>28575</xdr:rowOff>
    </xdr:to>
    <xdr:sp macro="" textlink="">
      <xdr:nvSpPr>
        <xdr:cNvPr id="28" name="Rectangle 27">
          <a:extLst>
            <a:ext uri="{FF2B5EF4-FFF2-40B4-BE49-F238E27FC236}">
              <a16:creationId xmlns:a16="http://schemas.microsoft.com/office/drawing/2014/main" id="{A5D4BB85-70F3-CD88-A785-8C831B9F8181}"/>
            </a:ext>
          </a:extLst>
        </xdr:cNvPr>
        <xdr:cNvSpPr/>
      </xdr:nvSpPr>
      <xdr:spPr>
        <a:xfrm>
          <a:off x="8858250" y="866775"/>
          <a:ext cx="23812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65361226852" createdVersion="8" refreshedVersion="8" minRefreshableVersion="3" recordCount="31" xr:uid="{6AC38DFB-C573-4F15-8964-1AD00DC10DA4}">
  <cacheSource type="worksheet">
    <worksheetSource ref="A1:C32" sheet="QUERY 1"/>
  </cacheSource>
  <cacheFields count="3">
    <cacheField name="INDUSTRY" numFmtId="0">
      <sharedItems count="11">
        <s v="Telecom"/>
        <s v="Manufacturing"/>
        <s v="Information Technology"/>
        <s v="Education"/>
        <s v="Health Care"/>
        <s v="Banking"/>
        <s v="Consulting"/>
        <s v="Finance"/>
        <s v="Government"/>
        <s v="Retail"/>
        <s v="Unknown"/>
      </sharedItems>
    </cacheField>
    <cacheField name="GENDER" numFmtId="0">
      <sharedItems count="3">
        <s v="Male"/>
        <s v="Female"/>
        <s v="Unknown"/>
      </sharedItems>
    </cacheField>
    <cacheField name="AVG_SALARY" numFmtId="0">
      <sharedItems containsSemiMixedTypes="0" containsString="0" containsNumber="1" minValue="11887.63" maxValue="421606" count="31">
        <n v="421606"/>
        <n v="344957"/>
        <n v="312937.71000000002"/>
        <n v="307446.2"/>
        <n v="293136.48"/>
        <n v="290772.69"/>
        <n v="290714.78999999998"/>
        <n v="275836.53000000003"/>
        <n v="268883.94"/>
        <n v="263444.39"/>
        <n v="259463.84"/>
        <n v="254860.07"/>
        <n v="245739.05"/>
        <n v="238824.31"/>
        <n v="233484.39"/>
        <n v="222466.72"/>
        <n v="219950.84"/>
        <n v="217295.96"/>
        <n v="205919.03"/>
        <n v="205357.21"/>
        <n v="204193.8"/>
        <n v="201750.44"/>
        <n v="197464.2"/>
        <n v="190358.3"/>
        <n v="182560.83"/>
        <n v="174280.9"/>
        <n v="142096.18"/>
        <n v="131707.76999999999"/>
        <n v="129845.85"/>
        <n v="109421.04"/>
        <n v="11887.63"/>
      </sharedItems>
    </cacheField>
  </cacheFields>
  <extLst>
    <ext xmlns:x14="http://schemas.microsoft.com/office/spreadsheetml/2009/9/main" uri="{725AE2AE-9491-48be-B2B4-4EB974FC3084}">
      <x14:pivotCacheDefinition pivotCacheId="9673277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68343402776" createdVersion="8" refreshedVersion="8" minRefreshableVersion="3" recordCount="18" xr:uid="{E58152E6-E95D-456E-A6B1-A36EF185EDD3}">
  <cacheSource type="worksheet">
    <worksheetSource ref="A1:B19" sheet="QUERY 2"/>
  </cacheSource>
  <cacheFields count="2">
    <cacheField name="JOB_TITLE" numFmtId="0">
      <sharedItems count="18">
        <s v="Software Engineer"/>
        <s v="Project Manager"/>
        <s v="Developer"/>
        <s v="Qa Engineer"/>
        <s v="Data Scientist"/>
        <s v="Doctor"/>
        <s v="Product Manager"/>
        <s v="Data Analyst"/>
        <s v="Nurse"/>
        <s v="Professor"/>
        <s v="Teacher"/>
        <s v="Sales Executive"/>
        <s v="Business Analyst"/>
        <s v="Hr Manager"/>
        <s v="System Administrator"/>
        <s v="Devops Engineer"/>
        <s v="Accountant"/>
        <s v="Unknown"/>
      </sharedItems>
    </cacheField>
    <cacheField name="TOTAL_SALARY" numFmtId="0">
      <sharedItems containsSemiMixedTypes="0" containsString="0" containsNumber="1" containsInteger="1" minValue="356629" maxValue="23641362" count="18">
        <n v="23641362"/>
        <n v="17644693"/>
        <n v="16231791"/>
        <n v="16048178"/>
        <n v="15521489"/>
        <n v="15357063"/>
        <n v="14347448"/>
        <n v="13944317"/>
        <n v="12807316"/>
        <n v="12740384"/>
        <n v="11470410"/>
        <n v="11431422"/>
        <n v="11377089"/>
        <n v="11102424"/>
        <n v="10994312"/>
        <n v="10946052"/>
        <n v="6412530"/>
        <n v="356629"/>
      </sharedItems>
    </cacheField>
  </cacheFields>
  <extLst>
    <ext xmlns:x14="http://schemas.microsoft.com/office/spreadsheetml/2009/9/main" uri="{725AE2AE-9491-48be-B2B4-4EB974FC3084}">
      <x14:pivotCacheDefinition pivotCacheId="3582012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6963240741" createdVersion="8" refreshedVersion="8" minRefreshableVersion="3" recordCount="6" xr:uid="{1FC77B87-0EC9-4159-8CC7-49E0877CBFD8}">
  <cacheSource type="worksheet">
    <worksheetSource ref="A1:D7" sheet="QUERY 3"/>
  </cacheSource>
  <cacheFields count="4">
    <cacheField name="Highest_Level_of_Education_Completed" numFmtId="0">
      <sharedItems count="6">
        <s v="Diploma"/>
        <s v="Master'S"/>
        <s v="High School"/>
        <s v="Other"/>
        <s v="Phd"/>
        <s v="Bachelor'S"/>
      </sharedItems>
    </cacheField>
    <cacheField name="AVG_SALRAY" numFmtId="0">
      <sharedItems containsSemiMixedTypes="0" containsString="0" containsNumber="1" minValue="197831.67999999999" maxValue="288130.21000000002" count="6">
        <n v="288130.21000000002"/>
        <n v="237045.17"/>
        <n v="231351.42"/>
        <n v="226404.39"/>
        <n v="218293.31"/>
        <n v="197831.67999999999"/>
      </sharedItems>
    </cacheField>
    <cacheField name="MAX_SALARY" numFmtId="0">
      <sharedItems containsSemiMixedTypes="0" containsString="0" containsNumber="1" containsInteger="1" minValue="1433016" maxValue="7204471" count="6">
        <n v="7204471"/>
        <n v="1862812"/>
        <n v="1504980"/>
        <n v="1682198"/>
        <n v="1770290"/>
        <n v="1433016"/>
      </sharedItems>
    </cacheField>
    <cacheField name="MIN_SALARY" numFmtId="0">
      <sharedItems containsSemiMixedTypes="0" containsString="0" containsNumber="1" containsInteger="1" minValue="0" maxValue="8133" count="2">
        <n v="0"/>
        <n v="8133"/>
      </sharedItems>
    </cacheField>
  </cacheFields>
  <extLst>
    <ext xmlns:x14="http://schemas.microsoft.com/office/spreadsheetml/2009/9/main" uri="{725AE2AE-9491-48be-B2B4-4EB974FC3084}">
      <x14:pivotCacheDefinition pivotCacheId="94291691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70565046293" createdVersion="8" refreshedVersion="8" minRefreshableVersion="3" recordCount="231" xr:uid="{16FAFEF5-11E6-492B-889F-D66EDBA69D32}">
  <cacheSource type="worksheet">
    <worksheetSource ref="A1:C232" sheet="QUERY 4"/>
  </cacheSource>
  <cacheFields count="3">
    <cacheField name="INDUSTRY" numFmtId="0">
      <sharedItems count="11">
        <s v="Information Technology"/>
        <s v="Education"/>
        <s v="Health Care"/>
        <s v="Banking"/>
        <s v="Consulting"/>
        <s v="Finance"/>
        <s v="Government"/>
        <s v="Manufacturing"/>
        <s v="Retail"/>
        <s v="Telecom"/>
        <s v="Unknown"/>
      </sharedItems>
    </cacheField>
    <cacheField name="Years_of_Professional_Experience_in_Field" numFmtId="0">
      <sharedItems containsSemiMixedTypes="0" containsString="0" containsNumber="1" containsInteger="1" minValue="0" maxValue="25" count="25">
        <n v="0"/>
        <n v="9"/>
        <n v="3"/>
        <n v="4"/>
        <n v="25"/>
        <n v="6"/>
        <n v="2"/>
        <n v="15"/>
        <n v="5"/>
        <n v="10"/>
        <n v="18"/>
        <n v="12"/>
        <n v="1"/>
        <n v="8"/>
        <n v="20"/>
        <n v="7"/>
        <n v="13"/>
        <n v="17"/>
        <n v="11"/>
        <n v="14"/>
        <n v="23"/>
        <n v="16"/>
        <n v="19"/>
        <n v="22"/>
        <n v="24"/>
      </sharedItems>
    </cacheField>
    <cacheField name="NUMBER_EMPLOYEES" numFmtId="0">
      <sharedItems count="18">
        <s v="24"/>
        <s v="19"/>
        <s v="17"/>
        <s v="16"/>
        <s v="14"/>
        <s v="13"/>
        <s v="12"/>
        <s v="11"/>
        <s v="10"/>
        <s v="9"/>
        <s v="8"/>
        <s v="7"/>
        <s v="6"/>
        <s v="5"/>
        <s v="4"/>
        <s v="3"/>
        <s v="2"/>
        <s v="1"/>
      </sharedItems>
    </cacheField>
  </cacheFields>
  <extLst>
    <ext xmlns:x14="http://schemas.microsoft.com/office/spreadsheetml/2009/9/main" uri="{725AE2AE-9491-48be-B2B4-4EB974FC3084}">
      <x14:pivotCacheDefinition pivotCacheId="56904385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73613194445" createdVersion="8" refreshedVersion="8" minRefreshableVersion="3" recordCount="15" xr:uid="{A54D9990-38DC-4DD7-A943-8232EC924D9F}">
  <cacheSource type="worksheet">
    <worksheetSource ref="A1:C16" sheet="QUERY 5"/>
  </cacheSource>
  <cacheFields count="3">
    <cacheField name="GENDER" numFmtId="0">
      <sharedItems count="3">
        <s v="Unknown"/>
        <s v="Female"/>
        <s v="Male"/>
      </sharedItems>
    </cacheField>
    <cacheField name="AGE_RANGE" numFmtId="0">
      <sharedItems count="5">
        <s v="55-64"/>
        <s v="18-24"/>
        <s v="35-44"/>
        <s v="25-34"/>
        <s v="45-54"/>
      </sharedItems>
    </cacheField>
    <cacheField name="MEDIAN" numFmtId="0">
      <sharedItems containsSemiMixedTypes="0" containsString="0" containsNumber="1" minValue="56822.13" maxValue="97159.58" count="15">
        <n v="67465.03"/>
        <n v="97159.58"/>
        <n v="65292.11"/>
        <n v="63991.91"/>
        <n v="66512.89"/>
        <n v="56822.13"/>
        <n v="63882.43"/>
        <n v="77879.100000000006"/>
        <n v="61938.92"/>
        <n v="74413.05"/>
        <n v="60667.54"/>
        <n v="61847.08"/>
        <n v="57949.39"/>
        <n v="57609.48"/>
        <n v="63403.19"/>
      </sharedItems>
    </cacheField>
  </cacheFields>
  <extLst>
    <ext xmlns:x14="http://schemas.microsoft.com/office/spreadsheetml/2009/9/main" uri="{725AE2AE-9491-48be-B2B4-4EB974FC3084}">
      <x14:pivotCacheDefinition pivotCacheId="60099093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74455902775" createdVersion="8" refreshedVersion="8" minRefreshableVersion="3" recordCount="179" xr:uid="{DD8043AB-89D6-4D9A-B72D-DE996EF98F1C}">
  <cacheSource type="worksheet">
    <worksheetSource ref="A1:C180" sheet="QUERY 6"/>
  </cacheSource>
  <cacheFields count="3">
    <cacheField name="JOB_TITLE" numFmtId="0">
      <sharedItems count="18">
        <s v="Project Manager"/>
        <s v="Developer"/>
        <s v="Product Manager"/>
        <s v="Software Engineer"/>
        <s v="Doctor"/>
        <s v="Qa Engineer"/>
        <s v="System Administrator"/>
        <s v="Hr Manager"/>
        <s v="Business Analyst"/>
        <s v="Data Analyst"/>
        <s v="Sales Executive"/>
        <s v="Professor"/>
        <s v="Nurse"/>
        <s v="Data Scientist"/>
        <s v="Devops Engineer"/>
        <s v="Teacher"/>
        <s v="Accountant"/>
        <s v="Unknown"/>
      </sharedItems>
    </cacheField>
    <cacheField name="COUNTRY" numFmtId="0">
      <sharedItems count="10">
        <s v="United States"/>
        <s v="Canada"/>
        <s v="India"/>
        <s v="Germany"/>
        <s v="Australia"/>
        <s v="United Kingdom"/>
        <s v="France"/>
        <s v="Netherlands"/>
        <s v="Singapore"/>
        <s v="Uae"/>
      </sharedItems>
    </cacheField>
    <cacheField name="HIGHEST_SALARY" numFmtId="0">
      <sharedItems containsSemiMixedTypes="0" containsString="0" containsNumber="1" containsInteger="1" minValue="0" maxValue="7204471" count="179">
        <n v="7204471"/>
        <n v="1862812"/>
        <n v="1848440"/>
        <n v="1770308"/>
        <n v="1770290"/>
        <n v="1758591"/>
        <n v="1746397"/>
        <n v="1731882"/>
        <n v="1724710"/>
        <n v="1682198"/>
        <n v="1614940"/>
        <n v="1605179"/>
        <n v="1604314"/>
        <n v="1589461"/>
        <n v="1511660"/>
        <n v="1504980"/>
        <n v="1433016"/>
        <n v="1431545"/>
        <n v="1427390"/>
        <n v="1408560"/>
        <n v="1406820"/>
        <n v="1391977"/>
        <n v="1359515"/>
        <n v="1345015"/>
        <n v="1327065"/>
        <n v="1312230"/>
        <n v="1293101"/>
        <n v="1292279"/>
        <n v="1284637"/>
        <n v="1281442"/>
        <n v="1242277"/>
        <n v="1228944"/>
        <n v="1228420"/>
        <n v="1222088"/>
        <n v="1204054"/>
        <n v="1194561"/>
        <n v="1193049"/>
        <n v="1184285"/>
        <n v="1183199"/>
        <n v="1161881"/>
        <n v="1158115"/>
        <n v="1153310"/>
        <n v="1148449"/>
        <n v="1135139"/>
        <n v="1129378"/>
        <n v="1118846"/>
        <n v="1108097"/>
        <n v="1093625"/>
        <n v="1083811"/>
        <n v="1083670"/>
        <n v="1060080"/>
        <n v="1059483"/>
        <n v="1055397"/>
        <n v="1053460"/>
        <n v="1051851"/>
        <n v="1049139"/>
        <n v="1044670"/>
        <n v="1036801"/>
        <n v="1034404"/>
        <n v="1029393"/>
        <n v="1027906"/>
        <n v="1009631"/>
        <n v="997327"/>
        <n v="949689"/>
        <n v="921207"/>
        <n v="905623"/>
        <n v="889821"/>
        <n v="887255"/>
        <n v="886987"/>
        <n v="874835"/>
        <n v="874531"/>
        <n v="857663"/>
        <n v="850783"/>
        <n v="841088"/>
        <n v="834635"/>
        <n v="832913"/>
        <n v="827595"/>
        <n v="792393"/>
        <n v="784946"/>
        <n v="781125"/>
        <n v="761881"/>
        <n v="761314"/>
        <n v="754105"/>
        <n v="747946"/>
        <n v="680782"/>
        <n v="679558"/>
        <n v="667758"/>
        <n v="662686"/>
        <n v="662083"/>
        <n v="643847"/>
        <n v="631040"/>
        <n v="622809"/>
        <n v="616677"/>
        <n v="540941"/>
        <n v="510250"/>
        <n v="508143"/>
        <n v="491367"/>
        <n v="408650"/>
        <n v="388787"/>
        <n v="340434"/>
        <n v="292139"/>
        <n v="287645"/>
        <n v="202192"/>
        <n v="198105"/>
        <n v="186278"/>
        <n v="185603"/>
        <n v="172429"/>
        <n v="165651"/>
        <n v="165208"/>
        <n v="162985"/>
        <n v="162868"/>
        <n v="161907"/>
        <n v="155440"/>
        <n v="154109"/>
        <n v="152389"/>
        <n v="151798"/>
        <n v="151403"/>
        <n v="151385"/>
        <n v="147632"/>
        <n v="144225"/>
        <n v="141847"/>
        <n v="141393"/>
        <n v="140862"/>
        <n v="137640"/>
        <n v="136845"/>
        <n v="136153"/>
        <n v="135847"/>
        <n v="134177"/>
        <n v="132659"/>
        <n v="132595"/>
        <n v="131148"/>
        <n v="129208"/>
        <n v="128497"/>
        <n v="127323"/>
        <n v="122833"/>
        <n v="122459"/>
        <n v="120554"/>
        <n v="120480"/>
        <n v="119946"/>
        <n v="118335"/>
        <n v="118059"/>
        <n v="115531"/>
        <n v="114445"/>
        <n v="114112"/>
        <n v="113419"/>
        <n v="112635"/>
        <n v="112117"/>
        <n v="111580"/>
        <n v="110747"/>
        <n v="109351"/>
        <n v="108810"/>
        <n v="105126"/>
        <n v="104191"/>
        <n v="104177"/>
        <n v="103570"/>
        <n v="103399"/>
        <n v="102557"/>
        <n v="100727"/>
        <n v="94346"/>
        <n v="91961"/>
        <n v="89429"/>
        <n v="89122"/>
        <n v="88512"/>
        <n v="87827"/>
        <n v="79969"/>
        <n v="72144"/>
        <n v="67912"/>
        <n v="63604"/>
        <n v="59113"/>
        <n v="44999"/>
        <n v="32069"/>
        <n v="23628"/>
        <n v="15612"/>
        <n v="14340"/>
        <n v="14329"/>
        <n v="12992"/>
        <n v="5948"/>
        <n v="2286"/>
        <n v="0"/>
      </sharedItems>
    </cacheField>
  </cacheFields>
  <extLst>
    <ext xmlns:x14="http://schemas.microsoft.com/office/spreadsheetml/2009/9/main" uri="{725AE2AE-9491-48be-B2B4-4EB974FC3084}">
      <x14:pivotCacheDefinition pivotCacheId="109459419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75217708336" createdVersion="8" refreshedVersion="8" minRefreshableVersion="3" recordCount="308" xr:uid="{F23F6999-A4EA-4134-B895-09449CF1A75B}">
  <cacheSource type="worksheet">
    <worksheetSource ref="L1:N309" sheet="QUERY 7"/>
  </cacheSource>
  <cacheFields count="3">
    <cacheField name="CITY" numFmtId="0">
      <sharedItems count="41">
        <s v="Buffalo"/>
        <s v="Ottawa"/>
        <s v="Austin"/>
        <s v="New Delhi"/>
        <s v="Mumbai"/>
        <s v="Rotterdam"/>
        <s v="Bengaluru"/>
        <s v="Los Angeles"/>
        <s v="Berlin"/>
        <s v="San Francisco"/>
        <s v="Paris"/>
        <s v="Boston"/>
        <s v="Vancouver"/>
        <s v="Mysore"/>
        <s v="Frankfurt"/>
        <s v="Toronto"/>
        <s v="Brisbane"/>
        <s v="Munich"/>
        <s v="Melbourne"/>
        <s v="Cardiff"/>
        <s v="Sydney"/>
        <s v="Amsterdam"/>
        <s v="Belfast"/>
        <s v="Seattle"/>
        <s v="Dubai"/>
        <s v="London"/>
        <s v="Edinburgh"/>
        <s v="Hyderabad"/>
        <s v="Abu Dhabi"/>
        <s v="Nice"/>
        <s v="Manchester"/>
        <s v="New York City"/>
        <s v="Singapore"/>
        <s v="Montreal"/>
        <s v="Coimbatore"/>
        <s v="Pune"/>
        <s v="San Jose"/>
        <s v="Madurai"/>
        <s v="Dallas"/>
        <s v="Chennai"/>
        <s v="Unknown"/>
      </sharedItems>
    </cacheField>
    <cacheField name="INDUSTRY" numFmtId="0">
      <sharedItems count="11">
        <s v="Health Care"/>
        <s v="Banking"/>
        <s v="Information Technology"/>
        <s v="Education"/>
        <s v="Telecom"/>
        <s v="Retail"/>
        <s v="Manufacturing"/>
        <s v="Finance"/>
        <s v="Consulting"/>
        <s v="Government"/>
        <s v="Unknown"/>
      </sharedItems>
    </cacheField>
    <cacheField name="AVG_SALARY" numFmtId="0">
      <sharedItems containsSemiMixedTypes="0" containsString="0" containsNumber="1" minValue="5100" maxValue="2807966.33" count="308">
        <n v="2807966.33"/>
        <n v="1770308"/>
        <n v="1746397"/>
        <n v="1668530.5"/>
        <n v="1614940"/>
        <n v="1281442"/>
        <n v="1053460"/>
        <n v="1029393"/>
        <n v="995921.25"/>
        <n v="968581"/>
        <n v="949073"/>
        <n v="929705"/>
        <n v="890445"/>
        <n v="889821"/>
        <n v="828194"/>
        <n v="827595"/>
        <n v="750510"/>
        <n v="738972"/>
        <n v="735695"/>
        <n v="727194"/>
        <n v="691011.5"/>
        <n v="677552.33"/>
        <n v="665818"/>
        <n v="647147"/>
        <n v="645157.67000000004"/>
        <n v="635991"/>
        <n v="622239.5"/>
        <n v="621987"/>
        <n v="593703.32999999996"/>
        <n v="582032"/>
        <n v="574412.5"/>
        <n v="556869.5"/>
        <n v="549996"/>
        <n v="526280"/>
        <n v="523671.67"/>
        <n v="506123"/>
        <n v="501746.75"/>
        <n v="493960.25"/>
        <n v="492711.75"/>
        <n v="488998"/>
        <n v="487919.5"/>
        <n v="487334.33"/>
        <n v="477559.75"/>
        <n v="470428"/>
        <n v="468489"/>
        <n v="458575.25"/>
        <n v="446838.25"/>
        <n v="446051"/>
        <n v="444054"/>
        <n v="441098"/>
        <n v="439179"/>
        <n v="435444.5"/>
        <n v="429876.5"/>
        <n v="427678"/>
        <n v="419529.67"/>
        <n v="409733.5"/>
        <n v="393026.86"/>
        <n v="388787"/>
        <n v="376285.6"/>
        <n v="369673.25"/>
        <n v="368377.2"/>
        <n v="366488"/>
        <n v="363014"/>
        <n v="361187.5"/>
        <n v="350129"/>
        <n v="348543"/>
        <n v="345645"/>
        <n v="340936.5"/>
        <n v="336436.25"/>
        <n v="329644.71000000002"/>
        <n v="328158.5"/>
        <n v="322438"/>
        <n v="317002"/>
        <n v="315611.75"/>
        <n v="313587.33"/>
        <n v="313415.33"/>
        <n v="311990"/>
        <n v="310637"/>
        <n v="305846.5"/>
        <n v="304670.63"/>
        <n v="304497.2"/>
        <n v="303231.40000000002"/>
        <n v="299663.8"/>
        <n v="298403.75"/>
        <n v="295810.43"/>
        <n v="291925.59999999998"/>
        <n v="285383.86"/>
        <n v="285251"/>
        <n v="284423.59999999998"/>
        <n v="277121.5"/>
        <n v="270348.83"/>
        <n v="269648"/>
        <n v="266695.33"/>
        <n v="265900.33"/>
        <n v="264256.5"/>
        <n v="257056.8"/>
        <n v="251466"/>
        <n v="250767"/>
        <n v="245521.1"/>
        <n v="236205"/>
        <n v="229699.5"/>
        <n v="226385.85"/>
        <n v="222176.07"/>
        <n v="206022"/>
        <n v="205843.6"/>
        <n v="193491.25"/>
        <n v="192552.92"/>
        <n v="186278"/>
        <n v="181705.71"/>
        <n v="179870.5"/>
        <n v="179228.6"/>
        <n v="175455.5"/>
        <n v="172084.88"/>
        <n v="169284.43"/>
        <n v="162362.57"/>
        <n v="161534"/>
        <n v="157278"/>
        <n v="147238"/>
        <n v="146675"/>
        <n v="146343.89000000001"/>
        <n v="145315"/>
        <n v="145106"/>
        <n v="142996"/>
        <n v="142664"/>
        <n v="141393"/>
        <n v="137558"/>
        <n v="136976"/>
        <n v="136959.32999999999"/>
        <n v="136072.4"/>
        <n v="135903.29"/>
        <n v="135784"/>
        <n v="135049"/>
        <n v="132659"/>
        <n v="132595"/>
        <n v="131148"/>
        <n v="129208"/>
        <n v="128969"/>
        <n v="127894"/>
        <n v="123988"/>
        <n v="122130"/>
        <n v="120444"/>
        <n v="119583.86"/>
        <n v="118243"/>
        <n v="117838"/>
        <n v="116250"/>
        <n v="115273.5"/>
        <n v="114315"/>
        <n v="114313.5"/>
        <n v="113879.5"/>
        <n v="113777.5"/>
        <n v="113735.5"/>
        <n v="110513"/>
        <n v="110406"/>
        <n v="110386.5"/>
        <n v="109406"/>
        <n v="108512"/>
        <n v="107893"/>
        <n v="106678.5"/>
        <n v="105796.36"/>
        <n v="105321"/>
        <n v="105276"/>
        <n v="105196.67"/>
        <n v="103796"/>
        <n v="103647.5"/>
        <n v="103479.5"/>
        <n v="103374.75"/>
        <n v="102720.33"/>
        <n v="101971"/>
        <n v="101850.25"/>
        <n v="101646.5"/>
        <n v="101416"/>
        <n v="101232"/>
        <n v="100390"/>
        <n v="100387"/>
        <n v="100167"/>
        <n v="99883.75"/>
        <n v="99825"/>
        <n v="99744.5"/>
        <n v="99496"/>
        <n v="99163"/>
        <n v="99098.33"/>
        <n v="98759.33"/>
        <n v="98126.5"/>
        <n v="97605.67"/>
        <n v="97274"/>
        <n v="96718"/>
        <n v="96261"/>
        <n v="95971.5"/>
        <n v="95419"/>
        <n v="95121"/>
        <n v="95033"/>
        <n v="95016"/>
        <n v="94983"/>
        <n v="94952"/>
        <n v="93484"/>
        <n v="93134"/>
        <n v="92519.33"/>
        <n v="91974"/>
        <n v="91554.67"/>
        <n v="91404.75"/>
        <n v="91204"/>
        <n v="91145.8"/>
        <n v="91112"/>
        <n v="90289"/>
        <n v="90286"/>
        <n v="89960"/>
        <n v="89928"/>
        <n v="89909"/>
        <n v="89874.75"/>
        <n v="89822"/>
        <n v="89358"/>
        <n v="89103.33"/>
        <n v="88386.5"/>
        <n v="88115.75"/>
        <n v="87947.17"/>
        <n v="87912"/>
        <n v="86604.38"/>
        <n v="86145.5"/>
        <n v="85772"/>
        <n v="85420"/>
        <n v="85219.5"/>
        <n v="85084"/>
        <n v="84501"/>
        <n v="84359"/>
        <n v="82923.67"/>
        <n v="82739"/>
        <n v="82588.289999999994"/>
        <n v="80651"/>
        <n v="80101.67"/>
        <n v="79278.5"/>
        <n v="79242"/>
        <n v="79088.78"/>
        <n v="79017.83"/>
        <n v="78530.5"/>
        <n v="78422"/>
        <n v="78312"/>
        <n v="76500.429999999993"/>
        <n v="76306.600000000006"/>
        <n v="76222.33"/>
        <n v="75632"/>
        <n v="75358.67"/>
        <n v="74816"/>
        <n v="74429.5"/>
        <n v="74265.8"/>
        <n v="73978"/>
        <n v="73908.5"/>
        <n v="73463"/>
        <n v="73193.75"/>
        <n v="73028"/>
        <n v="72742"/>
        <n v="72393.600000000006"/>
        <n v="71777"/>
        <n v="71087"/>
        <n v="70985"/>
        <n v="70451"/>
        <n v="69638"/>
        <n v="69178.5"/>
        <n v="68484.67"/>
        <n v="68276.5"/>
        <n v="68235.25"/>
        <n v="66543.8"/>
        <n v="65874"/>
        <n v="65869"/>
        <n v="65253"/>
        <n v="65186"/>
        <n v="65164"/>
        <n v="65139"/>
        <n v="64450.5"/>
        <n v="63851"/>
        <n v="63823.5"/>
        <n v="62316"/>
        <n v="62121.57"/>
        <n v="61661"/>
        <n v="61149"/>
        <n v="61138.5"/>
        <n v="60453"/>
        <n v="60018.33"/>
        <n v="58724"/>
        <n v="58450.2"/>
        <n v="57226"/>
        <n v="57145"/>
        <n v="55919"/>
        <n v="55517.5"/>
        <n v="54873"/>
        <n v="54347"/>
        <n v="52802.5"/>
        <n v="51776.75"/>
        <n v="50744"/>
        <n v="50613"/>
        <n v="48855.75"/>
        <n v="46807"/>
        <n v="45870"/>
        <n v="45819"/>
        <n v="45372.5"/>
        <n v="44420"/>
        <n v="40774"/>
        <n v="40672"/>
        <n v="38703.5"/>
        <n v="38252.5"/>
        <n v="34227"/>
        <n v="33269"/>
        <n v="32971"/>
        <n v="31434"/>
        <n v="29298"/>
        <n v="28400.25"/>
        <n v="19831"/>
        <n v="11887.63"/>
        <n v="5100"/>
      </sharedItems>
    </cacheField>
  </cacheFields>
  <extLst>
    <ext xmlns:x14="http://schemas.microsoft.com/office/spreadsheetml/2009/9/main" uri="{725AE2AE-9491-48be-B2B4-4EB974FC3084}">
      <x14:pivotCacheDefinition pivotCacheId="1898509596"/>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75989930557" createdVersion="8" refreshedVersion="8" minRefreshableVersion="3" recordCount="3" xr:uid="{A9AC34DD-2C2D-473B-AA8F-3DB52DDE7BE0}">
  <cacheSource type="worksheet">
    <worksheetSource ref="A1:B4" sheet="QUERY 8"/>
  </cacheSource>
  <cacheFields count="2">
    <cacheField name="GENDER" numFmtId="0">
      <sharedItems count="3">
        <s v="Unknown"/>
        <s v="Female"/>
        <s v="Male"/>
      </sharedItems>
    </cacheField>
    <cacheField name="EMPLOYEES(%)" numFmtId="0">
      <sharedItems containsSemiMixedTypes="0" containsString="0" containsNumber="1" minValue="80" maxValue="84.05" count="3">
        <n v="83.78"/>
        <n v="84.05"/>
        <n v="80"/>
      </sharedItems>
    </cacheField>
  </cacheFields>
  <extLst>
    <ext xmlns:x14="http://schemas.microsoft.com/office/spreadsheetml/2009/9/main" uri="{725AE2AE-9491-48be-B2B4-4EB974FC3084}">
      <x14:pivotCacheDefinition pivotCacheId="93218623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76566203703" createdVersion="8" refreshedVersion="8" minRefreshableVersion="3" recordCount="354" xr:uid="{06B363A4-E3C5-4638-82D2-10FF8360D734}">
  <cacheSource type="worksheet">
    <worksheetSource ref="A1:C355" sheet="QUERY 9"/>
  </cacheSource>
  <cacheFields count="3">
    <cacheField name="JOB_TITLE" numFmtId="0">
      <sharedItems count="18">
        <s v="Project Manager"/>
        <s v="Data Analyst"/>
        <s v="Data Scientist"/>
        <s v="Nurse"/>
        <s v="Hr Manager"/>
        <s v="Business Analyst"/>
        <s v="Professor"/>
        <s v="Software Engineer"/>
        <s v="Doctor"/>
        <s v="Developer"/>
        <s v="Sales Executive"/>
        <s v="Qa Engineer"/>
        <s v="Teacher"/>
        <s v="System Administrator"/>
        <s v="Devops Engineer"/>
        <s v="Product Manager"/>
        <s v="Accountant"/>
        <s v="Unknown"/>
      </sharedItems>
    </cacheField>
    <cacheField name="Years_of_Professional_Experience_in_Field" numFmtId="0">
      <sharedItems containsSemiMixedTypes="0" containsString="0" containsNumber="1" containsInteger="1" minValue="0" maxValue="25" count="25">
        <n v="24"/>
        <n v="5"/>
        <n v="4"/>
        <n v="0"/>
        <n v="9"/>
        <n v="12"/>
        <n v="3"/>
        <n v="15"/>
        <n v="20"/>
        <n v="17"/>
        <n v="10"/>
        <n v="25"/>
        <n v="6"/>
        <n v="18"/>
        <n v="8"/>
        <n v="1"/>
        <n v="7"/>
        <n v="2"/>
        <n v="19"/>
        <n v="14"/>
        <n v="11"/>
        <n v="22"/>
        <n v="23"/>
        <n v="16"/>
        <n v="13"/>
      </sharedItems>
    </cacheField>
    <cacheField name="TOTAL_COMPENSATION" numFmtId="0">
      <sharedItems containsSemiMixedTypes="0" containsString="0" containsNumber="1" containsInteger="1" minValue="0" maxValue="7204471" count="353">
        <n v="7204471"/>
        <n v="4363367"/>
        <n v="4340866"/>
        <n v="3832886"/>
        <n v="3281312"/>
        <n v="2864739"/>
        <n v="2772481"/>
        <n v="2659095"/>
        <n v="2628412"/>
        <n v="2616447"/>
        <n v="2473948"/>
        <n v="2369319"/>
        <n v="2368313"/>
        <n v="2312525"/>
        <n v="2306646"/>
        <n v="2304025"/>
        <n v="2297095"/>
        <n v="2244769"/>
        <n v="2166371"/>
        <n v="2122615"/>
        <n v="2107794"/>
        <n v="2105614"/>
        <n v="2095300"/>
        <n v="2080650"/>
        <n v="2076550"/>
        <n v="1975566"/>
        <n v="1970101"/>
        <n v="1925486"/>
        <n v="1895347"/>
        <n v="1887930"/>
        <n v="1863485"/>
        <n v="1856863"/>
        <n v="1848440"/>
        <n v="1819795"/>
        <n v="1808968"/>
        <n v="1767883"/>
        <n v="1759777"/>
        <n v="1750038"/>
        <n v="1747720"/>
        <n v="1735092"/>
        <n v="1733663"/>
        <n v="1725887"/>
        <n v="1672651"/>
        <n v="1596891"/>
        <n v="1573349"/>
        <n v="1560755"/>
        <n v="1553236"/>
        <n v="1534280"/>
        <n v="1515715"/>
        <n v="1511828"/>
        <n v="1468126"/>
        <n v="1453217"/>
        <n v="1449587"/>
        <n v="1438548"/>
        <n v="1433016"/>
        <n v="1421996"/>
        <n v="1394720"/>
        <n v="1390558"/>
        <n v="1366078"/>
        <n v="1333761"/>
        <n v="1316019"/>
        <n v="1309112"/>
        <n v="1292279"/>
        <n v="1288371"/>
        <n v="1268371"/>
        <n v="1267821"/>
        <n v="1214940"/>
        <n v="1214709"/>
        <n v="1211391"/>
        <n v="1185337"/>
        <n v="1180692"/>
        <n v="1179449"/>
        <n v="1178377"/>
        <n v="1167578"/>
        <n v="1158115"/>
        <n v="1147504"/>
        <n v="1147047"/>
        <n v="1137516"/>
        <n v="1106856"/>
        <n v="1103607"/>
        <n v="1096911"/>
        <n v="1092116"/>
        <n v="1090311"/>
        <n v="1070679"/>
        <n v="1064668"/>
        <n v="1052722"/>
        <n v="1044231"/>
        <n v="1039268"/>
        <n v="1038195"/>
        <n v="1027906"/>
        <n v="984299"/>
        <n v="971697"/>
        <n v="966518"/>
        <n v="966382"/>
        <n v="960739"/>
        <n v="917660"/>
        <n v="900262"/>
        <n v="876587"/>
        <n v="874835"/>
        <n v="867703"/>
        <n v="851927"/>
        <n v="841088"/>
        <n v="811707"/>
        <n v="809547"/>
        <n v="793885"/>
        <n v="793130"/>
        <n v="792393"/>
        <n v="771297"/>
        <n v="768487"/>
        <n v="758924"/>
        <n v="747501"/>
        <n v="744121"/>
        <n v="738873"/>
        <n v="703509"/>
        <n v="696995"/>
        <n v="681057"/>
        <n v="677952"/>
        <n v="676646"/>
        <n v="671587"/>
        <n v="665659"/>
        <n v="642345"/>
        <n v="635438"/>
        <n v="616677"/>
        <n v="611854"/>
        <n v="602891"/>
        <n v="600662"/>
        <n v="595513"/>
        <n v="591863"/>
        <n v="587055"/>
        <n v="577854"/>
        <n v="569553"/>
        <n v="541660"/>
        <n v="538398"/>
        <n v="534419"/>
        <n v="534265"/>
        <n v="529470"/>
        <n v="507129"/>
        <n v="496793"/>
        <n v="473194"/>
        <n v="444217"/>
        <n v="442621"/>
        <n v="435817"/>
        <n v="430359"/>
        <n v="429787"/>
        <n v="429061"/>
        <n v="419050"/>
        <n v="415308"/>
        <n v="397483"/>
        <n v="389945"/>
        <n v="389030"/>
        <n v="388787"/>
        <n v="381064"/>
        <n v="380466"/>
        <n v="373794"/>
        <n v="371362"/>
        <n v="358216"/>
        <n v="357098"/>
        <n v="348977"/>
        <n v="329131"/>
        <n v="327171"/>
        <n v="324595"/>
        <n v="313420"/>
        <n v="312510"/>
        <n v="301608"/>
        <n v="299429"/>
        <n v="299114"/>
        <n v="298932"/>
        <n v="289919"/>
        <n v="288883"/>
        <n v="286382"/>
        <n v="285801"/>
        <n v="278520"/>
        <n v="273764"/>
        <n v="273676"/>
        <n v="272260"/>
        <n v="270785"/>
        <n v="267322"/>
        <n v="265088"/>
        <n v="262447"/>
        <n v="261044"/>
        <n v="259507"/>
        <n v="256517"/>
        <n v="251677"/>
        <n v="248437"/>
        <n v="242908"/>
        <n v="241202"/>
        <n v="239202"/>
        <n v="238354"/>
        <n v="237258"/>
        <n v="234449"/>
        <n v="227330"/>
        <n v="224798"/>
        <n v="223864"/>
        <n v="222864"/>
        <n v="221546"/>
        <n v="220919"/>
        <n v="219954"/>
        <n v="217143"/>
        <n v="214342"/>
        <n v="213998"/>
        <n v="212851"/>
        <n v="212760"/>
        <n v="211623"/>
        <n v="209772"/>
        <n v="208458"/>
        <n v="206347"/>
        <n v="206203"/>
        <n v="203118"/>
        <n v="202433"/>
        <n v="201525"/>
        <n v="198806"/>
        <n v="197921"/>
        <n v="197449"/>
        <n v="197042"/>
        <n v="196715"/>
        <n v="195575"/>
        <n v="192462"/>
        <n v="191317"/>
        <n v="190385"/>
        <n v="187525"/>
        <n v="186227"/>
        <n v="182678"/>
        <n v="179836"/>
        <n v="178573"/>
        <n v="173516"/>
        <n v="172907"/>
        <n v="172429"/>
        <n v="168498"/>
        <n v="163899"/>
        <n v="159843"/>
        <n v="158395"/>
        <n v="157640"/>
        <n v="157315"/>
        <n v="156500"/>
        <n v="156153"/>
        <n v="156113"/>
        <n v="152389"/>
        <n v="151374"/>
        <n v="145476"/>
        <n v="145336"/>
        <n v="144017"/>
        <n v="142609"/>
        <n v="138780"/>
        <n v="138032"/>
        <n v="136976"/>
        <n v="136378"/>
        <n v="135784"/>
        <n v="135115"/>
        <n v="131384"/>
        <n v="131288"/>
        <n v="129929"/>
        <n v="129607"/>
        <n v="129569"/>
        <n v="127972"/>
        <n v="126587"/>
        <n v="125713"/>
        <n v="122356"/>
        <n v="121961"/>
        <n v="120614"/>
        <n v="120480"/>
        <n v="120233"/>
        <n v="119943"/>
        <n v="119391"/>
        <n v="115531"/>
        <n v="114946"/>
        <n v="114778"/>
        <n v="112966"/>
        <n v="111979"/>
        <n v="111460"/>
        <n v="110886"/>
        <n v="110226"/>
        <n v="109874"/>
        <n v="109353"/>
        <n v="109351"/>
        <n v="109018"/>
        <n v="108404"/>
        <n v="107207"/>
        <n v="106289"/>
        <n v="104177"/>
        <n v="101185"/>
        <n v="97888"/>
        <n v="97877"/>
        <n v="97683"/>
        <n v="95205"/>
        <n v="94977"/>
        <n v="93635"/>
        <n v="93368"/>
        <n v="91204"/>
        <n v="89429"/>
        <n v="87846"/>
        <n v="87538"/>
        <n v="86504"/>
        <n v="86412"/>
        <n v="86052"/>
        <n v="85849"/>
        <n v="85481"/>
        <n v="84215"/>
        <n v="83275"/>
        <n v="79969"/>
        <n v="79637"/>
        <n v="76586"/>
        <n v="76575"/>
        <n v="75632"/>
        <n v="75449"/>
        <n v="75428"/>
        <n v="74816"/>
        <n v="71643"/>
        <n v="70952"/>
        <n v="66902"/>
        <n v="66521"/>
        <n v="65874"/>
        <n v="65164"/>
        <n v="65007"/>
        <n v="64355"/>
        <n v="64064"/>
        <n v="62982"/>
        <n v="59881"/>
        <n v="59695"/>
        <n v="58482"/>
        <n v="55798"/>
        <n v="54596"/>
        <n v="54347"/>
        <n v="53344"/>
        <n v="53026"/>
        <n v="52910"/>
        <n v="52872"/>
        <n v="50553"/>
        <n v="49208"/>
        <n v="48758"/>
        <n v="48513"/>
        <n v="48113"/>
        <n v="46362"/>
        <n v="44449"/>
        <n v="41569"/>
        <n v="40335"/>
        <n v="36236"/>
        <n v="34848"/>
        <n v="33373"/>
        <n v="28978"/>
        <n v="15612"/>
        <n v="15432"/>
        <n v="14340"/>
        <n v="14329"/>
        <n v="12827"/>
        <n v="9002"/>
        <n v="5754"/>
        <n v="3542"/>
        <n v="3198"/>
        <n v="2571"/>
        <n v="1818"/>
        <n v="1021"/>
        <n v="918"/>
        <n v="0"/>
      </sharedItems>
    </cacheField>
  </cacheFields>
  <extLst>
    <ext xmlns:x14="http://schemas.microsoft.com/office/spreadsheetml/2009/9/main" uri="{725AE2AE-9491-48be-B2B4-4EB974FC3084}">
      <x14:pivotCacheDefinition pivotCacheId="514300683"/>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mut" refreshedDate="45986.977245717593" createdVersion="8" refreshedVersion="8" minRefreshableVersion="3" recordCount="183" xr:uid="{8C4672C1-FC27-410D-8EE4-3F1429F8C64A}">
  <cacheSource type="worksheet">
    <worksheetSource ref="A1:D184" sheet="QUERY 10"/>
  </cacheSource>
  <cacheFields count="4">
    <cacheField name="INDUSTRY" numFmtId="0">
      <sharedItems count="11">
        <s v="Banking"/>
        <s v="Telecom"/>
        <s v="Manufacturing"/>
        <s v="Consulting"/>
        <s v="Health Care"/>
        <s v="Information Technology"/>
        <s v="Education"/>
        <s v="Finance"/>
        <s v="Government"/>
        <s v="Retail"/>
        <s v="Unknown"/>
      </sharedItems>
    </cacheField>
    <cacheField name="GENDER" numFmtId="0">
      <sharedItems count="3">
        <s v="Male"/>
        <s v="Unknown"/>
        <s v="Female"/>
      </sharedItems>
    </cacheField>
    <cacheField name="Highest_Level_of_Education_Completed" numFmtId="0">
      <sharedItems count="6">
        <s v="Bachelor'S"/>
        <s v="Master'S"/>
        <s v="Diploma"/>
        <s v="Phd"/>
        <s v="Other"/>
        <s v="High School"/>
      </sharedItems>
    </cacheField>
    <cacheField name="AVG_SALARY" numFmtId="0">
      <sharedItems containsSemiMixedTypes="0" containsString="0" containsNumber="1" minValue="2692.5" maxValue="1390558" count="183">
        <n v="1390558"/>
        <n v="1327065"/>
        <n v="901701.5"/>
        <n v="889821"/>
        <n v="836463.33"/>
        <n v="699193.5"/>
        <n v="663874.75"/>
        <n v="646537.4"/>
        <n v="610828.5"/>
        <n v="566192.5"/>
        <n v="525455.5"/>
        <n v="508713.88"/>
        <n v="487052.5"/>
        <n v="483663.5"/>
        <n v="478955"/>
        <n v="465602"/>
        <n v="465289.5"/>
        <n v="460868"/>
        <n v="450052.57"/>
        <n v="448000"/>
        <n v="446629.25"/>
        <n v="439844.67"/>
        <n v="437866.5"/>
        <n v="430779.25"/>
        <n v="427127.38"/>
        <n v="424521.75"/>
        <n v="420452.14"/>
        <n v="415217.33"/>
        <n v="406168"/>
        <n v="403415.11"/>
        <n v="391410.33"/>
        <n v="388787"/>
        <n v="387749"/>
        <n v="384740.6"/>
        <n v="374146.88"/>
        <n v="368244.5"/>
        <n v="367133.13"/>
        <n v="360778"/>
        <n v="352443.45"/>
        <n v="349476"/>
        <n v="347822.43"/>
        <n v="345045.5"/>
        <n v="341637.59"/>
        <n v="341241.33"/>
        <n v="340655"/>
        <n v="336913.6"/>
        <n v="334892.5"/>
        <n v="333632.2"/>
        <n v="328710.33"/>
        <n v="323456.13"/>
        <n v="322385.77"/>
        <n v="310080"/>
        <n v="304816.59999999998"/>
        <n v="303217"/>
        <n v="302147.7"/>
        <n v="298786.59999999998"/>
        <n v="297532.79999999999"/>
        <n v="295919.45"/>
        <n v="295882.44"/>
        <n v="291277.75"/>
        <n v="285739.40000000002"/>
        <n v="283724.57"/>
        <n v="276961.75"/>
        <n v="276326.67"/>
        <n v="268030.33"/>
        <n v="259724.22"/>
        <n v="255718.1"/>
        <n v="253971.20000000001"/>
        <n v="248952.4"/>
        <n v="245030"/>
        <n v="243206.15"/>
        <n v="242007.33"/>
        <n v="237587.27"/>
        <n v="229112.73"/>
        <n v="223853.27"/>
        <n v="219507.86"/>
        <n v="215071.75"/>
        <n v="207146.06"/>
        <n v="206909.5"/>
        <n v="204250.71"/>
        <n v="190183.6"/>
        <n v="184818.5"/>
        <n v="182723.5"/>
        <n v="178033.17"/>
        <n v="171855.14"/>
        <n v="168501.6"/>
        <n v="163960.25"/>
        <n v="162985"/>
        <n v="161751"/>
        <n v="160539.79999999999"/>
        <n v="155486.70000000001"/>
        <n v="151847.44"/>
        <n v="145685"/>
        <n v="142807.76999999999"/>
        <n v="142530"/>
        <n v="142387.42000000001"/>
        <n v="135515"/>
        <n v="133544"/>
        <n v="132401.35"/>
        <n v="130907"/>
        <n v="128269.5"/>
        <n v="123507.5"/>
        <n v="122121.71"/>
        <n v="117974.78"/>
        <n v="116603.2"/>
        <n v="116556.5"/>
        <n v="115078.5"/>
        <n v="114080.75"/>
        <n v="113419"/>
        <n v="111056"/>
        <n v="110025.5"/>
        <n v="109167.5"/>
        <n v="106509"/>
        <n v="105687.67"/>
        <n v="105609.67"/>
        <n v="104948.2"/>
        <n v="102481.74"/>
        <n v="100323.67"/>
        <n v="100178.75"/>
        <n v="99412.67"/>
        <n v="99020"/>
        <n v="97446.33"/>
        <n v="96978.5"/>
        <n v="95997"/>
        <n v="94676"/>
        <n v="94346"/>
        <n v="94189"/>
        <n v="94158"/>
        <n v="93498.5"/>
        <n v="93038.8"/>
        <n v="92419"/>
        <n v="92115.5"/>
        <n v="90685"/>
        <n v="89697.29"/>
        <n v="89658.67"/>
        <n v="89258"/>
        <n v="88774"/>
        <n v="88201"/>
        <n v="87564"/>
        <n v="86623.4"/>
        <n v="86579.33"/>
        <n v="86544.5"/>
        <n v="86234.25"/>
        <n v="85282.67"/>
        <n v="83889"/>
        <n v="79264.5"/>
        <n v="79017.75"/>
        <n v="76122.33"/>
        <n v="75151.600000000006"/>
        <n v="74830.2"/>
        <n v="73416"/>
        <n v="73385"/>
        <n v="72200"/>
        <n v="72087"/>
        <n v="70574"/>
        <n v="70214"/>
        <n v="69754.429999999993"/>
        <n v="69645.399999999994"/>
        <n v="69384"/>
        <n v="66559.14"/>
        <n v="66480.5"/>
        <n v="65431.5"/>
        <n v="62597.5"/>
        <n v="61149"/>
        <n v="60457.5"/>
        <n v="59988.33"/>
        <n v="59000"/>
        <n v="58826.17"/>
        <n v="57569.5"/>
        <n v="57075.67"/>
        <n v="56053"/>
        <n v="49871.67"/>
        <n v="46745.5"/>
        <n v="44887"/>
        <n v="42017.33"/>
        <n v="39781.800000000003"/>
        <n v="36988.5"/>
        <n v="28098"/>
        <n v="15612"/>
        <n v="9157"/>
        <n v="5479.8"/>
        <n v="5288.33"/>
        <n v="2692.5"/>
      </sharedItems>
    </cacheField>
  </cacheFields>
  <extLst>
    <ext xmlns:x14="http://schemas.microsoft.com/office/spreadsheetml/2009/9/main" uri="{725AE2AE-9491-48be-B2B4-4EB974FC3084}">
      <x14:pivotCacheDefinition pivotCacheId="789815348"/>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2986113" createdVersion="5" refreshedVersion="8" minRefreshableVersion="3" recordCount="0" supportSubquery="1" supportAdvancedDrill="1" xr:uid="{4E2E12C6-778D-4A5F-AFB7-3A434F2D1F9E}">
  <cacheSource type="external" connectionId="4"/>
  <cacheFields count="4">
    <cacheField name="[query_1].[INDUSTRY].[INDUSTRY]" caption="INDUSTRY" numFmtId="0" hierarchy="6" level="1">
      <sharedItems count="11">
        <s v="Banking"/>
        <s v="Consulting"/>
        <s v="Education"/>
        <s v="Finance"/>
        <s v="Government"/>
        <s v="Health Care"/>
        <s v="Information Technology"/>
        <s v="Manufacturing"/>
        <s v="Retail"/>
        <s v="Telecom"/>
        <s v="Unknown"/>
      </sharedItems>
    </cacheField>
    <cacheField name="[query_1].[GENDER].[GENDER]" caption="GENDER" numFmtId="0" hierarchy="7" level="1">
      <sharedItems count="3">
        <s v="Female"/>
        <s v="Male"/>
        <s v="Unknown"/>
      </sharedItems>
    </cacheField>
    <cacheField name="[Measures].[Sum of AVG_SALARY]" caption="Sum of AVG_SALARY" numFmtId="0" hierarchy="72" level="32767"/>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3"/>
      </fieldsUsage>
    </cacheHierarchy>
    <cacheHierarchy uniqueName="[query_1].[INDUSTRY]" caption="INDUSTRY" attribute="1" defaultMemberUniqueName="[query_1].[INDUSTRY].[All]" allUniqueName="[query_1].[INDUSTRY].[All]" dimensionUniqueName="[query_1]" displayFolder="" count="2" memberValueDatatype="130" unbalanced="0">
      <fieldsUsage count="2">
        <fieldUsage x="-1"/>
        <fieldUsage x="0"/>
      </fieldsUsage>
    </cacheHierarchy>
    <cacheHierarchy uniqueName="[query_1].[GENDER]" caption="GENDER" attribute="1" defaultMemberUniqueName="[query_1].[GENDER].[All]" allUniqueName="[query_1].[GENDER].[All]" dimensionUniqueName="[query_1]" displayFolder="" count="2" memberValueDatatype="130" unbalanced="0">
      <fieldsUsage count="2">
        <fieldUsage x="-1"/>
        <fieldUsage x="1"/>
      </fieldsUsage>
    </cacheHierarchy>
    <cacheHierarchy uniqueName="[query_1].[AVG_SALARY]" caption="AVG_SALARY" attribute="1" defaultMemberUniqueName="[query_1].[AVG_SALARY].[All]" allUniqueName="[query_1].[AVG_SALARY].[All]" dimensionUniqueName="[query_1]" displayFolder="" count="2" memberValueDatatype="5" unbalanced="0"/>
    <cacheHierarchy uniqueName="[query_10].[INDUSTRY]" caption="INDUSTRY" attribute="1" defaultMemberUniqueName="[query_10].[INDUSTRY].[All]" allUniqueName="[query_10].[INDUSTRY].[All]" dimensionUniqueName="[query_10]" displayFolder="" count="2" memberValueDatatype="130" unbalanced="0"/>
    <cacheHierarchy uniqueName="[query_10].[GENDER]" caption="GENDER" attribute="1" defaultMemberUniqueName="[query_10].[GENDER].[All]" allUniqueName="[query_10].[GENDER].[All]" dimensionUniqueName="[query_10]" displayFolder="" count="2"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2" memberValueDatatype="130" unbalanced="0"/>
    <cacheHierarchy uniqueName="[query_10].[AVG_SALARY]" caption="AVG_SALARY" attribute="1" defaultMemberUniqueName="[query_10].[AVG_SALARY].[All]" allUniqueName="[query_10].[AVG_SALARY].[All]" dimensionUniqueName="[query_10]" displayFolder="" count="2" memberValueDatatype="5" unbalanced="0"/>
    <cacheHierarchy uniqueName="[query_2].[JOB_TITLE]" caption="JOB_TITLE" attribute="1" defaultMemberUniqueName="[query_2].[JOB_TITLE].[All]" allUniqueName="[query_2].[JOB_TITLE].[All]" dimensionUniqueName="[query_2]" displayFolder="" count="2" memberValueDatatype="130" unbalanced="0"/>
    <cacheHierarchy uniqueName="[query_2].[TOTAL_SALARY]" caption="TOTAL_SALARY" attribute="1" defaultMemberUniqueName="[query_2].[TOTAL_SALARY].[All]" allUniqueName="[query_2].[TOTAL_SALARY].[All]" dimensionUniqueName="[query_2]" displayFolder="" count="2"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2" memberValueDatatype="130" unbalanced="0"/>
    <cacheHierarchy uniqueName="[query_3].[AVG_SALRAY]" caption="AVG_SALRAY" attribute="1" defaultMemberUniqueName="[query_3].[AVG_SALRAY].[All]" allUniqueName="[query_3].[AVG_SALRAY].[All]" dimensionUniqueName="[query_3]" displayFolder="" count="2" memberValueDatatype="5" unbalanced="0"/>
    <cacheHierarchy uniqueName="[query_3].[MAX_SALARY]" caption="MAX_SALARY" attribute="1" defaultMemberUniqueName="[query_3].[MAX_SALARY].[All]" allUniqueName="[query_3].[MAX_SALARY].[All]" dimensionUniqueName="[query_3]" displayFolder="" count="2" memberValueDatatype="20" unbalanced="0"/>
    <cacheHierarchy uniqueName="[query_3].[MIN_SALARY]" caption="MIN_SALARY" attribute="1" defaultMemberUniqueName="[query_3].[MIN_SALARY].[All]" allUniqueName="[query_3].[MIN_SALARY].[All]" dimensionUniqueName="[query_3]" displayFolder="" count="2" memberValueDatatype="20" unbalanced="0"/>
    <cacheHierarchy uniqueName="[query_4].[INDUSTRY]" caption="INDUSTRY" attribute="1" defaultMemberUniqueName="[query_4].[INDUSTRY].[All]" allUniqueName="[query_4].[INDUSTRY].[All]" dimensionUniqueName="[query_4]" displayFolder="" count="2"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2" memberValueDatatype="20" unbalanced="0"/>
    <cacheHierarchy uniqueName="[query_4].[NUMBER_EMPLOYEES]" caption="NUMBER_EMPLOYEES" attribute="1" defaultMemberUniqueName="[query_4].[NUMBER_EMPLOYEES].[All]" allUniqueName="[query_4].[NUMBER_EMPLOYEES].[All]" dimensionUniqueName="[query_4]" displayFolder="" count="2" memberValueDatatype="130" unbalanced="0"/>
    <cacheHierarchy uniqueName="[query_5].[GENDER]" caption="GENDER" attribute="1" defaultMemberUniqueName="[query_5].[GENDER].[All]" allUniqueName="[query_5].[GENDER].[All]" dimensionUniqueName="[query_5]" displayFolder="" count="2" memberValueDatatype="130" unbalanced="0"/>
    <cacheHierarchy uniqueName="[query_5].[AGE_RANGE]" caption="AGE_RANGE" attribute="1" defaultMemberUniqueName="[query_5].[AGE_RANGE].[All]" allUniqueName="[query_5].[AGE_RANGE].[All]" dimensionUniqueName="[query_5]" displayFolder="" count="2" memberValueDatatype="130" unbalanced="0"/>
    <cacheHierarchy uniqueName="[query_5].[MEDIAN]" caption="MEDIAN" attribute="1" defaultMemberUniqueName="[query_5].[MEDIAN].[All]" allUniqueName="[query_5].[MEDIAN].[All]" dimensionUniqueName="[query_5]" displayFolder="" count="2" memberValueDatatype="5" unbalanced="0"/>
    <cacheHierarchy uniqueName="[query_6].[JOB_TITLE]" caption="JOB_TITLE" attribute="1" defaultMemberUniqueName="[query_6].[JOB_TITLE].[All]" allUniqueName="[query_6].[JOB_TITLE].[All]" dimensionUniqueName="[query_6]" displayFolder="" count="2" memberValueDatatype="130" unbalanced="0"/>
    <cacheHierarchy uniqueName="[query_6].[COUNTRY]" caption="COUNTRY" attribute="1" defaultMemberUniqueName="[query_6].[COUNTRY].[All]" allUniqueName="[query_6].[COUNTRY].[All]" dimensionUniqueName="[query_6]" displayFolder="" count="2" memberValueDatatype="130" unbalanced="0"/>
    <cacheHierarchy uniqueName="[query_6].[HIGHEST_SALARY]" caption="HIGHEST_SALARY" attribute="1" defaultMemberUniqueName="[query_6].[HIGHEST_SALARY].[All]" allUniqueName="[query_6].[HIGHEST_SALARY].[All]" dimensionUniqueName="[query_6]" displayFolder="" count="2" memberValueDatatype="20" unbalanced="0"/>
    <cacheHierarchy uniqueName="[query_7].[CITY]" caption="CITY" attribute="1" defaultMemberUniqueName="[query_7].[CITY].[All]" allUniqueName="[query_7].[CITY].[All]" dimensionUniqueName="[query_7]" displayFolder="" count="2" memberValueDatatype="130" unbalanced="0"/>
    <cacheHierarchy uniqueName="[query_7].[INDUSTRY]" caption="INDUSTRY" attribute="1" defaultMemberUniqueName="[query_7].[INDUSTRY].[All]" allUniqueName="[query_7].[INDUSTRY].[All]" dimensionUniqueName="[query_7]" displayFolder="" count="2" memberValueDatatype="130" unbalanced="0"/>
    <cacheHierarchy uniqueName="[query_7].[AVG_SALARY]" caption="AVG_SALARY" attribute="1" defaultMemberUniqueName="[query_7].[AVG_SALARY].[All]" allUniqueName="[query_7].[AVG_SALARY].[All]" dimensionUniqueName="[query_7]" displayFolder="" count="2" memberValueDatatype="5" unbalanced="0"/>
    <cacheHierarchy uniqueName="[query_8].[GENDER]" caption="GENDER" attribute="1" defaultMemberUniqueName="[query_8].[GENDER].[All]" allUniqueName="[query_8].[GENDER].[All]" dimensionUniqueName="[query_8]" displayFolder="" count="2" memberValueDatatype="130" unbalanced="0"/>
    <cacheHierarchy uniqueName="[query_8].[EMPLOYEES(%)]" caption="EMPLOYEES(%)" attribute="1" defaultMemberUniqueName="[query_8].[EMPLOYEES(%)].[All]" allUniqueName="[query_8].[EMPLOYEES(%)].[All]" dimensionUniqueName="[query_8]" displayFolder="" count="2" memberValueDatatype="5" unbalanced="0"/>
    <cacheHierarchy uniqueName="[query_9].[JOB_TITLE]" caption="JOB_TITLE" attribute="1" defaultMemberUniqueName="[query_9].[JOB_TITLE].[All]" allUniqueName="[query_9].[JOB_TITLE].[All]" dimensionUniqueName="[query_9]" displayFolder="" count="2"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2" memberValueDatatype="20" unbalanced="0"/>
    <cacheHierarchy uniqueName="[query_9].[TOTAL_COMPENSATION]" caption="TOTAL_COMPENSATION" attribute="1" defaultMemberUniqueName="[query_9].[TOTAL_COMPENSATION].[All]" allUniqueName="[query_9].[TOTAL_COMPENSATION].[All]" dimensionUniqueName="[query_9]" displayFolder="" count="2" memberValueDatatype="20" unbalanced="0"/>
    <cacheHierarchy uniqueName="[Table5].[Age Range]" caption="Age Range" attribute="1" defaultMemberUniqueName="[Table5].[Age Range].[All]" allUniqueName="[Table5].[Age Range].[All]" dimensionUniqueName="[Table5]" displayFolder="" count="2" memberValueDatatype="130" unbalanced="0"/>
    <cacheHierarchy uniqueName="[Table5].[Industry]" caption="Industry" attribute="1" defaultMemberUniqueName="[Table5].[Industry].[All]" allUniqueName="[Table5].[Industry].[All]" dimensionUniqueName="[Table5]" displayFolder="" count="2" memberValueDatatype="130" unbalanced="0"/>
    <cacheHierarchy uniqueName="[Table5].[Job Title]" caption="Job Title" attribute="1" defaultMemberUniqueName="[Table5].[Job Title].[All]" allUniqueName="[Table5].[Job Title].[All]" dimensionUniqueName="[Table5]" displayFolder="" count="2"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2" memberValueDatatype="130" unbalanced="0"/>
    <cacheHierarchy uniqueName="[Table5].[Annual Salary]" caption="Annual Salary" attribute="1" defaultMemberUniqueName="[Table5].[Annual Salary].[All]" allUniqueName="[Table5].[Annual Salary].[All]" dimensionUniqueName="[Table5]" displayFolder="" count="2"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2" memberValueDatatype="20" unbalanced="0"/>
    <cacheHierarchy uniqueName="[Table5].[Total Salary]" caption="Total Salary" attribute="1" defaultMemberUniqueName="[Table5].[Total Salary].[All]" allUniqueName="[Table5].[Total Salary].[All]" dimensionUniqueName="[Table5]" displayFolder="" count="2" memberValueDatatype="20" unbalanced="0"/>
    <cacheHierarchy uniqueName="[Table5].[Total Salary(USD)]" caption="Total Salary(USD)" attribute="1" defaultMemberUniqueName="[Table5].[Total Salary(USD)].[All]" allUniqueName="[Table5].[Total Salary(USD)].[All]" dimensionUniqueName="[Table5]" displayFolder="" count="2" memberValueDatatype="5" unbalanced="0"/>
    <cacheHierarchy uniqueName="[Table5].[Currency]" caption="Currency" attribute="1" defaultMemberUniqueName="[Table5].[Currency].[All]" allUniqueName="[Table5].[Currency].[All]" dimensionUniqueName="[Table5]" displayFolder="" count="2" memberValueDatatype="130" unbalanced="0"/>
    <cacheHierarchy uniqueName="[Table5].[Income Clarification]" caption="Income Clarification" attribute="1" defaultMemberUniqueName="[Table5].[Income Clarification].[All]" allUniqueName="[Table5].[Income Clarification].[All]" dimensionUniqueName="[Table5]" displayFolder="" count="2" memberValueDatatype="130" unbalanced="0"/>
    <cacheHierarchy uniqueName="[Table5].[Country]" caption="Country" attribute="1" defaultMemberUniqueName="[Table5].[Country].[All]" allUniqueName="[Table5].[Country].[All]" dimensionUniqueName="[Table5]" displayFolder="" count="2" memberValueDatatype="130" unbalanced="0"/>
    <cacheHierarchy uniqueName="[Table5].[State]" caption="State" attribute="1" defaultMemberUniqueName="[Table5].[State].[All]" allUniqueName="[Table5].[State].[All]" dimensionUniqueName="[Table5]" displayFolder="" count="2" memberValueDatatype="130" unbalanced="0"/>
    <cacheHierarchy uniqueName="[Table5].[City]" caption="City" attribute="1" defaultMemberUniqueName="[Table5].[City].[All]" allUniqueName="[Table5].[City].[All]" dimensionUniqueName="[Table5]" displayFolder="" count="2"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2"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2"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2"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Name]" caption="Name" attribute="1" defaultMemberUniqueName="[Table5].[Name].[All]" allUniqueName="[Table5].[Name].[All]" dimensionUniqueName="[Table5]" displayFolder="" count="2"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3449075" createdVersion="5" refreshedVersion="8" minRefreshableVersion="3" recordCount="0" supportSubquery="1" supportAdvancedDrill="1" xr:uid="{E2B0B170-D5C5-4367-A310-E8290F0154ED}">
  <cacheSource type="external" connectionId="4"/>
  <cacheFields count="4">
    <cacheField name="[query_10].[INDUSTRY].[INDUSTRY]" caption="INDUSTRY" numFmtId="0" hierarchy="9" level="1">
      <sharedItems count="11">
        <s v="Banking"/>
        <s v="Consulting"/>
        <s v="Education"/>
        <s v="Finance"/>
        <s v="Government"/>
        <s v="Health Care"/>
        <s v="Information Technology"/>
        <s v="Manufacturing"/>
        <s v="Retail"/>
        <s v="Telecom"/>
        <s v="Unknown"/>
      </sharedItems>
    </cacheField>
    <cacheField name="[query_10].[GENDER].[GENDER]" caption="GENDER" numFmtId="0" hierarchy="10" level="1">
      <sharedItems count="3">
        <s v="Female"/>
        <s v="Male"/>
        <s v="Unknown"/>
      </sharedItems>
    </cacheField>
    <cacheField name="[query_10].[Highest_Level_of_Education_Completed].[Highest_Level_of_Education_Completed]" caption="Highest_Level_of_Education_Completed" numFmtId="0" hierarchy="11" level="1">
      <sharedItems count="6">
        <s v="Bachelor'S"/>
        <s v="Diploma"/>
        <s v="High School"/>
        <s v="Master'S"/>
        <s v="Other"/>
        <s v="Phd"/>
      </sharedItems>
    </cacheField>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3"/>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2" memberValueDatatype="130" unbalanced="0">
      <fieldsUsage count="2">
        <fieldUsage x="-1"/>
        <fieldUsage x="0"/>
      </fieldsUsage>
    </cacheHierarchy>
    <cacheHierarchy uniqueName="[query_10].[GENDER]" caption="GENDER" attribute="1" defaultMemberUniqueName="[query_10].[GENDER].[All]" allUniqueName="[query_10].[GENDER].[All]" dimensionUniqueName="[query_10]" displayFolder="" count="2" memberValueDatatype="130" unbalanced="0">
      <fieldsUsage count="2">
        <fieldUsage x="-1"/>
        <fieldUsage x="1"/>
      </fieldsUsage>
    </cacheHierarchy>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2" memberValueDatatype="130" unbalanced="0">
      <fieldsUsage count="2">
        <fieldUsage x="-1"/>
        <fieldUsage x="2"/>
      </fieldsUsage>
    </cacheHierarchy>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0" memberValueDatatype="130" unbalanced="0"/>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0" memberValueDatatype="130" unbalanced="0"/>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0"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0" memberValueDatatype="130" unbalanced="0"/>
    <cacheHierarchy uniqueName="[query_5].[GENDER]" caption="GENDER" attribute="1" defaultMemberUniqueName="[query_5].[GENDER].[All]" allUniqueName="[query_5].[GENDER].[All]" dimensionUniqueName="[query_5]" displayFolder="" count="0" memberValueDatatype="130" unbalanced="0"/>
    <cacheHierarchy uniqueName="[query_5].[AGE_RANGE]" caption="AGE_RANGE" attribute="1" defaultMemberUniqueName="[query_5].[AGE_RANGE].[All]" allUniqueName="[query_5].[AGE_RANGE].[All]" dimensionUniqueName="[query_5]" displayFolder="" count="0" memberValueDatatype="130" unbalanced="0"/>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0" memberValueDatatype="130" unbalanced="0"/>
    <cacheHierarchy uniqueName="[query_6].[COUNTRY]" caption="COUNTRY" attribute="1" defaultMemberUniqueName="[query_6].[COUNTRY].[All]" allUniqueName="[query_6].[COUNTRY].[All]" dimensionUniqueName="[query_6]" displayFolder="" count="0" memberValueDatatype="130" unbalanced="0"/>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0" memberValueDatatype="130" unbalanced="0"/>
    <cacheHierarchy uniqueName="[query_7].[INDUSTRY]" caption="INDUSTRY" attribute="1" defaultMemberUniqueName="[query_7].[INDUSTRY].[All]" allUniqueName="[query_7].[INDUSTRY].[All]" dimensionUniqueName="[query_7]" displayFolder="" count="0" memberValueDatatype="130" unbalanced="0"/>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0" memberValueDatatype="130" unbalanced="0"/>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0"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4027775" createdVersion="5" refreshedVersion="8" minRefreshableVersion="3" recordCount="0" supportSubquery="1" supportAdvancedDrill="1" xr:uid="{6B5539A3-FB56-420C-AD25-BD2A01322FAD}">
  <cacheSource type="external" connectionId="4"/>
  <cacheFields count="3">
    <cacheField name="[query_2].[JOB_TITLE].[JOB_TITLE]" caption="JOB_TITLE" numFmtId="0" hierarchy="13" level="1">
      <sharedItems count="18">
        <s v="Accountant"/>
        <s v="Business Analyst"/>
        <s v="Data Analyst"/>
        <s v="Data Scientist"/>
        <s v="Developer"/>
        <s v="Devops Engineer"/>
        <s v="Doctor"/>
        <s v="Hr Manager"/>
        <s v="Nurse"/>
        <s v="Product Manager"/>
        <s v="Professor"/>
        <s v="Project Manager"/>
        <s v="Qa Engineer"/>
        <s v="Sales Executive"/>
        <s v="Software Engineer"/>
        <s v="System Administrator"/>
        <s v="Teacher"/>
        <s v="Unknown"/>
      </sharedItems>
    </cacheField>
    <cacheField name="[Measures].[Sum of TOTAL_SALARY]" caption="Sum of TOTAL_SALARY" numFmtId="0" hierarchy="73" level="32767"/>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2"/>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0" memberValueDatatype="130" unbalanced="0"/>
    <cacheHierarchy uniqueName="[query_10].[GENDER]" caption="GENDER" attribute="1" defaultMemberUniqueName="[query_10].[GENDER].[All]" allUniqueName="[query_10].[GENDER].[All]" dimensionUniqueName="[query_10]" displayFolder="" count="0"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0" memberValueDatatype="130" unbalanced="0"/>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2" memberValueDatatype="130" unbalanced="0">
      <fieldsUsage count="2">
        <fieldUsage x="-1"/>
        <fieldUsage x="0"/>
      </fieldsUsage>
    </cacheHierarchy>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0" memberValueDatatype="130" unbalanced="0"/>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0"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0" memberValueDatatype="130" unbalanced="0"/>
    <cacheHierarchy uniqueName="[query_5].[GENDER]" caption="GENDER" attribute="1" defaultMemberUniqueName="[query_5].[GENDER].[All]" allUniqueName="[query_5].[GENDER].[All]" dimensionUniqueName="[query_5]" displayFolder="" count="0" memberValueDatatype="130" unbalanced="0"/>
    <cacheHierarchy uniqueName="[query_5].[AGE_RANGE]" caption="AGE_RANGE" attribute="1" defaultMemberUniqueName="[query_5].[AGE_RANGE].[All]" allUniqueName="[query_5].[AGE_RANGE].[All]" dimensionUniqueName="[query_5]" displayFolder="" count="0" memberValueDatatype="130" unbalanced="0"/>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0" memberValueDatatype="130" unbalanced="0"/>
    <cacheHierarchy uniqueName="[query_6].[COUNTRY]" caption="COUNTRY" attribute="1" defaultMemberUniqueName="[query_6].[COUNTRY].[All]" allUniqueName="[query_6].[COUNTRY].[All]" dimensionUniqueName="[query_6]" displayFolder="" count="0" memberValueDatatype="130" unbalanced="0"/>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0" memberValueDatatype="130" unbalanced="0"/>
    <cacheHierarchy uniqueName="[query_7].[INDUSTRY]" caption="INDUSTRY" attribute="1" defaultMemberUniqueName="[query_7].[INDUSTRY].[All]" allUniqueName="[query_7].[INDUSTRY].[All]" dimensionUniqueName="[query_7]" displayFolder="" count="0" memberValueDatatype="130" unbalanced="0"/>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0" memberValueDatatype="130" unbalanced="0"/>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0"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4490737" createdVersion="5" refreshedVersion="8" minRefreshableVersion="3" recordCount="0" supportSubquery="1" supportAdvancedDrill="1" xr:uid="{A21DFB77-E624-41F7-B5E1-951B6A6F267E}">
  <cacheSource type="external" connectionId="4"/>
  <cacheFields count="5">
    <cacheField name="[query_3].[Highest_Level_of_Education_Completed].[Highest_Level_of_Education_Completed]" caption="Highest_Level_of_Education_Completed" numFmtId="0" hierarchy="15" level="1">
      <sharedItems count="6">
        <s v="Bachelor'S"/>
        <s v="Diploma"/>
        <s v="High School"/>
        <s v="Master'S"/>
        <s v="Other"/>
        <s v="Phd"/>
      </sharedItems>
    </cacheField>
    <cacheField name="[Measures].[Sum of AVG_SALRAY]" caption="Sum of AVG_SALRAY" numFmtId="0" hierarchy="74" level="32767"/>
    <cacheField name="[Measures].[Sum of MAX_SALARY]" caption="Sum of MAX_SALARY" numFmtId="0" hierarchy="75" level="32767"/>
    <cacheField name="[Measures].[Sum of MIN_SALARY]" caption="Sum of MIN_SALARY" numFmtId="0" hierarchy="76" level="32767"/>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4"/>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0" memberValueDatatype="130" unbalanced="0"/>
    <cacheHierarchy uniqueName="[query_10].[GENDER]" caption="GENDER" attribute="1" defaultMemberUniqueName="[query_10].[GENDER].[All]" allUniqueName="[query_10].[GENDER].[All]" dimensionUniqueName="[query_10]" displayFolder="" count="0"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0" memberValueDatatype="130" unbalanced="0"/>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0" memberValueDatatype="130" unbalanced="0"/>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2" memberValueDatatype="130" unbalanced="0">
      <fieldsUsage count="2">
        <fieldUsage x="-1"/>
        <fieldUsage x="0"/>
      </fieldsUsage>
    </cacheHierarchy>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0"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0" memberValueDatatype="130" unbalanced="0"/>
    <cacheHierarchy uniqueName="[query_5].[GENDER]" caption="GENDER" attribute="1" defaultMemberUniqueName="[query_5].[GENDER].[All]" allUniqueName="[query_5].[GENDER].[All]" dimensionUniqueName="[query_5]" displayFolder="" count="0" memberValueDatatype="130" unbalanced="0"/>
    <cacheHierarchy uniqueName="[query_5].[AGE_RANGE]" caption="AGE_RANGE" attribute="1" defaultMemberUniqueName="[query_5].[AGE_RANGE].[All]" allUniqueName="[query_5].[AGE_RANGE].[All]" dimensionUniqueName="[query_5]" displayFolder="" count="0" memberValueDatatype="130" unbalanced="0"/>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0" memberValueDatatype="130" unbalanced="0"/>
    <cacheHierarchy uniqueName="[query_6].[COUNTRY]" caption="COUNTRY" attribute="1" defaultMemberUniqueName="[query_6].[COUNTRY].[All]" allUniqueName="[query_6].[COUNTRY].[All]" dimensionUniqueName="[query_6]" displayFolder="" count="0" memberValueDatatype="130" unbalanced="0"/>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0" memberValueDatatype="130" unbalanced="0"/>
    <cacheHierarchy uniqueName="[query_7].[INDUSTRY]" caption="INDUSTRY" attribute="1" defaultMemberUniqueName="[query_7].[INDUSTRY].[All]" allUniqueName="[query_7].[INDUSTRY].[All]" dimensionUniqueName="[query_7]" displayFolder="" count="0" memberValueDatatype="130" unbalanced="0"/>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0" memberValueDatatype="130" unbalanced="0"/>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0"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4953706" createdVersion="5" refreshedVersion="8" minRefreshableVersion="3" recordCount="0" supportSubquery="1" supportAdvancedDrill="1" xr:uid="{1A9F60CB-E682-4845-8DCC-1E6B928C059D}">
  <cacheSource type="external" connectionId="4"/>
  <cacheFields count="4">
    <cacheField name="[query_4].[INDUSTRY].[INDUSTRY]" caption="INDUSTRY" numFmtId="0" hierarchy="19" level="1">
      <sharedItems count="11">
        <s v="Banking"/>
        <s v="Consulting"/>
        <s v="Education"/>
        <s v="Finance"/>
        <s v="Government"/>
        <s v="Health Care"/>
        <s v="Information Technology"/>
        <s v="Manufacturing"/>
        <s v="Retail"/>
        <s v="Telecom"/>
        <s v="Unknown"/>
      </sharedItems>
    </cacheField>
    <cacheField name="[Measures].[Sum of Years_of_Professional_Experience_in_Field]" caption="Sum of Years_of_Professional_Experience_in_Field" numFmtId="0" hierarchy="77" level="32767"/>
    <cacheField name="[query_4].[NUMBER_EMPLOYEES].[NUMBER_EMPLOYEES]" caption="NUMBER_EMPLOYEES" numFmtId="0" hierarchy="21" level="1">
      <sharedItems count="18">
        <s v="1"/>
        <s v="11"/>
        <s v="2"/>
        <s v="3"/>
        <s v="4"/>
        <s v="5"/>
        <s v="6"/>
        <s v="7"/>
        <s v="10"/>
        <s v="14"/>
        <s v="8"/>
        <s v="9"/>
        <s v="13"/>
        <s v="12"/>
        <s v="16"/>
        <s v="17"/>
        <s v="19"/>
        <s v="24"/>
      </sharedItems>
    </cacheField>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3"/>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0" memberValueDatatype="130" unbalanced="0"/>
    <cacheHierarchy uniqueName="[query_10].[GENDER]" caption="GENDER" attribute="1" defaultMemberUniqueName="[query_10].[GENDER].[All]" allUniqueName="[query_10].[GENDER].[All]" dimensionUniqueName="[query_10]" displayFolder="" count="0"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0" memberValueDatatype="130" unbalanced="0"/>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0" memberValueDatatype="130" unbalanced="0"/>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0" memberValueDatatype="130" unbalanced="0"/>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2" memberValueDatatype="130" unbalanced="0">
      <fieldsUsage count="2">
        <fieldUsage x="-1"/>
        <fieldUsage x="0"/>
      </fieldsUsage>
    </cacheHierarchy>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2" memberValueDatatype="130" unbalanced="0">
      <fieldsUsage count="2">
        <fieldUsage x="-1"/>
        <fieldUsage x="2"/>
      </fieldsUsage>
    </cacheHierarchy>
    <cacheHierarchy uniqueName="[query_5].[GENDER]" caption="GENDER" attribute="1" defaultMemberUniqueName="[query_5].[GENDER].[All]" allUniqueName="[query_5].[GENDER].[All]" dimensionUniqueName="[query_5]" displayFolder="" count="0" memberValueDatatype="130" unbalanced="0"/>
    <cacheHierarchy uniqueName="[query_5].[AGE_RANGE]" caption="AGE_RANGE" attribute="1" defaultMemberUniqueName="[query_5].[AGE_RANGE].[All]" allUniqueName="[query_5].[AGE_RANGE].[All]" dimensionUniqueName="[query_5]" displayFolder="" count="0" memberValueDatatype="130" unbalanced="0"/>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0" memberValueDatatype="130" unbalanced="0"/>
    <cacheHierarchy uniqueName="[query_6].[COUNTRY]" caption="COUNTRY" attribute="1" defaultMemberUniqueName="[query_6].[COUNTRY].[All]" allUniqueName="[query_6].[COUNTRY].[All]" dimensionUniqueName="[query_6]" displayFolder="" count="0" memberValueDatatype="130" unbalanced="0"/>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0" memberValueDatatype="130" unbalanced="0"/>
    <cacheHierarchy uniqueName="[query_7].[INDUSTRY]" caption="INDUSTRY" attribute="1" defaultMemberUniqueName="[query_7].[INDUSTRY].[All]" allUniqueName="[query_7].[INDUSTRY].[All]" dimensionUniqueName="[query_7]" displayFolder="" count="0" memberValueDatatype="130" unbalanced="0"/>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0" memberValueDatatype="130" unbalanced="0"/>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0"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5532407" createdVersion="5" refreshedVersion="8" minRefreshableVersion="3" recordCount="0" supportSubquery="1" supportAdvancedDrill="1" xr:uid="{FD146461-D09F-45D7-A604-1F0B33A60DE3}">
  <cacheSource type="external" connectionId="4"/>
  <cacheFields count="4">
    <cacheField name="[query_5].[GENDER].[GENDER]" caption="GENDER" numFmtId="0" hierarchy="22" level="1">
      <sharedItems count="3">
        <s v="Female"/>
        <s v="Male"/>
        <s v="Unknown"/>
      </sharedItems>
    </cacheField>
    <cacheField name="[query_5].[AGE_RANGE].[AGE_RANGE]" caption="AGE_RANGE" numFmtId="0" hierarchy="23" level="1">
      <sharedItems count="5">
        <s v="18-24"/>
        <s v="25-34"/>
        <s v="35-44"/>
        <s v="45-54"/>
        <s v="55-64"/>
      </sharedItems>
    </cacheField>
    <cacheField name="[Measures].[Sum of MEDIAN]" caption="Sum of MEDIAN" numFmtId="0" hierarchy="78" level="32767"/>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3"/>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0" memberValueDatatype="130" unbalanced="0"/>
    <cacheHierarchy uniqueName="[query_10].[GENDER]" caption="GENDER" attribute="1" defaultMemberUniqueName="[query_10].[GENDER].[All]" allUniqueName="[query_10].[GENDER].[All]" dimensionUniqueName="[query_10]" displayFolder="" count="0"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0" memberValueDatatype="130" unbalanced="0"/>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0" memberValueDatatype="130" unbalanced="0"/>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0" memberValueDatatype="130" unbalanced="0"/>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0"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0" memberValueDatatype="130" unbalanced="0"/>
    <cacheHierarchy uniqueName="[query_5].[GENDER]" caption="GENDER" attribute="1" defaultMemberUniqueName="[query_5].[GENDER].[All]" allUniqueName="[query_5].[GENDER].[All]" dimensionUniqueName="[query_5]" displayFolder="" count="2" memberValueDatatype="130" unbalanced="0">
      <fieldsUsage count="2">
        <fieldUsage x="-1"/>
        <fieldUsage x="0"/>
      </fieldsUsage>
    </cacheHierarchy>
    <cacheHierarchy uniqueName="[query_5].[AGE_RANGE]" caption="AGE_RANGE" attribute="1" defaultMemberUniqueName="[query_5].[AGE_RANGE].[All]" allUniqueName="[query_5].[AGE_RANGE].[All]" dimensionUniqueName="[query_5]" displayFolder="" count="2" memberValueDatatype="130" unbalanced="0">
      <fieldsUsage count="2">
        <fieldUsage x="-1"/>
        <fieldUsage x="1"/>
      </fieldsUsage>
    </cacheHierarchy>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0" memberValueDatatype="130" unbalanced="0"/>
    <cacheHierarchy uniqueName="[query_6].[COUNTRY]" caption="COUNTRY" attribute="1" defaultMemberUniqueName="[query_6].[COUNTRY].[All]" allUniqueName="[query_6].[COUNTRY].[All]" dimensionUniqueName="[query_6]" displayFolder="" count="0" memberValueDatatype="130" unbalanced="0"/>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0" memberValueDatatype="130" unbalanced="0"/>
    <cacheHierarchy uniqueName="[query_7].[INDUSTRY]" caption="INDUSTRY" attribute="1" defaultMemberUniqueName="[query_7].[INDUSTRY].[All]" allUniqueName="[query_7].[INDUSTRY].[All]" dimensionUniqueName="[query_7]" displayFolder="" count="0" memberValueDatatype="130" unbalanced="0"/>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0" memberValueDatatype="130" unbalanced="0"/>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0"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5995369" createdVersion="5" refreshedVersion="8" minRefreshableVersion="3" recordCount="0" supportSubquery="1" supportAdvancedDrill="1" xr:uid="{EC54D829-EAA9-424F-A9A2-CFAFCEE1F159}">
  <cacheSource type="external" connectionId="4"/>
  <cacheFields count="4">
    <cacheField name="[query_6].[JOB_TITLE].[JOB_TITLE]" caption="JOB_TITLE" numFmtId="0" hierarchy="25" level="1">
      <sharedItems count="18">
        <s v="Accountant"/>
        <s v="Business Analyst"/>
        <s v="Data Analyst"/>
        <s v="Data Scientist"/>
        <s v="Developer"/>
        <s v="Devops Engineer"/>
        <s v="Doctor"/>
        <s v="Hr Manager"/>
        <s v="Nurse"/>
        <s v="Product Manager"/>
        <s v="Professor"/>
        <s v="Project Manager"/>
        <s v="Qa Engineer"/>
        <s v="Sales Executive"/>
        <s v="Software Engineer"/>
        <s v="System Administrator"/>
        <s v="Teacher"/>
        <s v="Unknown"/>
      </sharedItems>
    </cacheField>
    <cacheField name="[query_6].[COUNTRY].[COUNTRY]" caption="COUNTRY" numFmtId="0" hierarchy="26" level="1">
      <sharedItems count="10">
        <s v="Australia"/>
        <s v="Canada"/>
        <s v="France"/>
        <s v="Germany"/>
        <s v="India"/>
        <s v="Netherlands"/>
        <s v="Singapore"/>
        <s v="Uae"/>
        <s v="United Kingdom"/>
        <s v="United States"/>
      </sharedItems>
    </cacheField>
    <cacheField name="[Measures].[Sum of HIGHEST_SALARY]" caption="Sum of HIGHEST_SALARY" numFmtId="0" hierarchy="79" level="32767"/>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3"/>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0" memberValueDatatype="130" unbalanced="0"/>
    <cacheHierarchy uniqueName="[query_10].[GENDER]" caption="GENDER" attribute="1" defaultMemberUniqueName="[query_10].[GENDER].[All]" allUniqueName="[query_10].[GENDER].[All]" dimensionUniqueName="[query_10]" displayFolder="" count="0"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0" memberValueDatatype="130" unbalanced="0"/>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0" memberValueDatatype="130" unbalanced="0"/>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0" memberValueDatatype="130" unbalanced="0"/>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0"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0" memberValueDatatype="130" unbalanced="0"/>
    <cacheHierarchy uniqueName="[query_5].[GENDER]" caption="GENDER" attribute="1" defaultMemberUniqueName="[query_5].[GENDER].[All]" allUniqueName="[query_5].[GENDER].[All]" dimensionUniqueName="[query_5]" displayFolder="" count="0" memberValueDatatype="130" unbalanced="0"/>
    <cacheHierarchy uniqueName="[query_5].[AGE_RANGE]" caption="AGE_RANGE" attribute="1" defaultMemberUniqueName="[query_5].[AGE_RANGE].[All]" allUniqueName="[query_5].[AGE_RANGE].[All]" dimensionUniqueName="[query_5]" displayFolder="" count="0" memberValueDatatype="130" unbalanced="0"/>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2" memberValueDatatype="130" unbalanced="0">
      <fieldsUsage count="2">
        <fieldUsage x="-1"/>
        <fieldUsage x="0"/>
      </fieldsUsage>
    </cacheHierarchy>
    <cacheHierarchy uniqueName="[query_6].[COUNTRY]" caption="COUNTRY" attribute="1" defaultMemberUniqueName="[query_6].[COUNTRY].[All]" allUniqueName="[query_6].[COUNTRY].[All]" dimensionUniqueName="[query_6]" displayFolder="" count="2" memberValueDatatype="130" unbalanced="0">
      <fieldsUsage count="2">
        <fieldUsage x="-1"/>
        <fieldUsage x="1"/>
      </fieldsUsage>
    </cacheHierarchy>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0" memberValueDatatype="130" unbalanced="0"/>
    <cacheHierarchy uniqueName="[query_7].[INDUSTRY]" caption="INDUSTRY" attribute="1" defaultMemberUniqueName="[query_7].[INDUSTRY].[All]" allUniqueName="[query_7].[INDUSTRY].[All]" dimensionUniqueName="[query_7]" displayFolder="" count="0" memberValueDatatype="130" unbalanced="0"/>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0" memberValueDatatype="130" unbalanced="0"/>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0"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6574077" createdVersion="5" refreshedVersion="8" minRefreshableVersion="3" recordCount="0" supportSubquery="1" supportAdvancedDrill="1" xr:uid="{D70007A9-4BB9-4C93-AA3E-A19392073D2B}">
  <cacheSource type="external" connectionId="4"/>
  <cacheFields count="4">
    <cacheField name="[query_7].[CITY].[CITY]" caption="CITY" numFmtId="0" hierarchy="28" level="1">
      <sharedItems count="41">
        <s v="Abu Dhabi"/>
        <s v="Amsterdam"/>
        <s v="Austin"/>
        <s v="Belfast"/>
        <s v="Bengaluru"/>
        <s v="Berlin"/>
        <s v="Boston"/>
        <s v="Brisbane"/>
        <s v="Buffalo"/>
        <s v="Cardiff"/>
        <s v="Chennai"/>
        <s v="Coimbatore"/>
        <s v="Dallas"/>
        <s v="Dubai"/>
        <s v="Edinburgh"/>
        <s v="Frankfurt"/>
        <s v="Hyderabad"/>
        <s v="London"/>
        <s v="Los Angeles"/>
        <s v="Madurai"/>
        <s v="Manchester"/>
        <s v="Melbourne"/>
        <s v="Montreal"/>
        <s v="Mumbai"/>
        <s v="Munich"/>
        <s v="Mysore"/>
        <s v="New Delhi"/>
        <s v="New York City"/>
        <s v="Nice"/>
        <s v="Ottawa"/>
        <s v="Paris"/>
        <s v="Pune"/>
        <s v="Rotterdam"/>
        <s v="San Francisco"/>
        <s v="San Jose"/>
        <s v="Seattle"/>
        <s v="Singapore"/>
        <s v="Sydney"/>
        <s v="Toronto"/>
        <s v="Unknown"/>
        <s v="Vancouver"/>
      </sharedItems>
    </cacheField>
    <cacheField name="[query_7].[INDUSTRY].[INDUSTRY]" caption="INDUSTRY" numFmtId="0" hierarchy="29" level="1">
      <sharedItems count="11">
        <s v="Banking"/>
        <s v="Consulting"/>
        <s v="Education"/>
        <s v="Finance"/>
        <s v="Government"/>
        <s v="Health Care"/>
        <s v="Information Technology"/>
        <s v="Manufacturing"/>
        <s v="Retail"/>
        <s v="Telecom"/>
        <s v="Unknown"/>
      </sharedItems>
    </cacheField>
    <cacheField name="[Measures].[Sum of AVG_SALARY 2]" caption="Sum of AVG_SALARY 2" numFmtId="0" hierarchy="80" level="32767"/>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3"/>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0" memberValueDatatype="130" unbalanced="0"/>
    <cacheHierarchy uniqueName="[query_10].[GENDER]" caption="GENDER" attribute="1" defaultMemberUniqueName="[query_10].[GENDER].[All]" allUniqueName="[query_10].[GENDER].[All]" dimensionUniqueName="[query_10]" displayFolder="" count="0"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0" memberValueDatatype="130" unbalanced="0"/>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0" memberValueDatatype="130" unbalanced="0"/>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0" memberValueDatatype="130" unbalanced="0"/>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0"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0" memberValueDatatype="130" unbalanced="0"/>
    <cacheHierarchy uniqueName="[query_5].[GENDER]" caption="GENDER" attribute="1" defaultMemberUniqueName="[query_5].[GENDER].[All]" allUniqueName="[query_5].[GENDER].[All]" dimensionUniqueName="[query_5]" displayFolder="" count="0" memberValueDatatype="130" unbalanced="0"/>
    <cacheHierarchy uniqueName="[query_5].[AGE_RANGE]" caption="AGE_RANGE" attribute="1" defaultMemberUniqueName="[query_5].[AGE_RANGE].[All]" allUniqueName="[query_5].[AGE_RANGE].[All]" dimensionUniqueName="[query_5]" displayFolder="" count="0" memberValueDatatype="130" unbalanced="0"/>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0" memberValueDatatype="130" unbalanced="0"/>
    <cacheHierarchy uniqueName="[query_6].[COUNTRY]" caption="COUNTRY" attribute="1" defaultMemberUniqueName="[query_6].[COUNTRY].[All]" allUniqueName="[query_6].[COUNTRY].[All]" dimensionUniqueName="[query_6]" displayFolder="" count="0" memberValueDatatype="130" unbalanced="0"/>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2" memberValueDatatype="130" unbalanced="0">
      <fieldsUsage count="2">
        <fieldUsage x="-1"/>
        <fieldUsage x="0"/>
      </fieldsUsage>
    </cacheHierarchy>
    <cacheHierarchy uniqueName="[query_7].[INDUSTRY]" caption="INDUSTRY" attribute="1" defaultMemberUniqueName="[query_7].[INDUSTRY].[All]" allUniqueName="[query_7].[INDUSTRY].[All]" dimensionUniqueName="[query_7]" displayFolder="" count="2" memberValueDatatype="130" unbalanced="0">
      <fieldsUsage count="2">
        <fieldUsage x="-1"/>
        <fieldUsage x="1"/>
      </fieldsUsage>
    </cacheHierarchy>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0" memberValueDatatype="130" unbalanced="0"/>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0"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7152777" createdVersion="5" refreshedVersion="8" minRefreshableVersion="3" recordCount="0" supportSubquery="1" supportAdvancedDrill="1" xr:uid="{4E24AD65-4BC8-4FE5-8E90-6805A7B2AA23}">
  <cacheSource type="external" connectionId="4"/>
  <cacheFields count="3">
    <cacheField name="[query_8].[GENDER].[GENDER]" caption="GENDER" numFmtId="0" hierarchy="31" level="1">
      <sharedItems count="3">
        <s v="Female"/>
        <s v="Male"/>
        <s v="Unknown"/>
      </sharedItems>
    </cacheField>
    <cacheField name="[Measures].[Sum of EMPLOYEES(%)]" caption="Sum of EMPLOYEES(%)" numFmtId="0" hierarchy="81" level="32767"/>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2"/>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0" memberValueDatatype="130" unbalanced="0"/>
    <cacheHierarchy uniqueName="[query_10].[GENDER]" caption="GENDER" attribute="1" defaultMemberUniqueName="[query_10].[GENDER].[All]" allUniqueName="[query_10].[GENDER].[All]" dimensionUniqueName="[query_10]" displayFolder="" count="0"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0" memberValueDatatype="130" unbalanced="0"/>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0" memberValueDatatype="130" unbalanced="0"/>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0" memberValueDatatype="130" unbalanced="0"/>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0"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0" memberValueDatatype="130" unbalanced="0"/>
    <cacheHierarchy uniqueName="[query_5].[GENDER]" caption="GENDER" attribute="1" defaultMemberUniqueName="[query_5].[GENDER].[All]" allUniqueName="[query_5].[GENDER].[All]" dimensionUniqueName="[query_5]" displayFolder="" count="0" memberValueDatatype="130" unbalanced="0"/>
    <cacheHierarchy uniqueName="[query_5].[AGE_RANGE]" caption="AGE_RANGE" attribute="1" defaultMemberUniqueName="[query_5].[AGE_RANGE].[All]" allUniqueName="[query_5].[AGE_RANGE].[All]" dimensionUniqueName="[query_5]" displayFolder="" count="0" memberValueDatatype="130" unbalanced="0"/>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0" memberValueDatatype="130" unbalanced="0"/>
    <cacheHierarchy uniqueName="[query_6].[COUNTRY]" caption="COUNTRY" attribute="1" defaultMemberUniqueName="[query_6].[COUNTRY].[All]" allUniqueName="[query_6].[COUNTRY].[All]" dimensionUniqueName="[query_6]" displayFolder="" count="0" memberValueDatatype="130" unbalanced="0"/>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0" memberValueDatatype="130" unbalanced="0"/>
    <cacheHierarchy uniqueName="[query_7].[INDUSTRY]" caption="INDUSTRY" attribute="1" defaultMemberUniqueName="[query_7].[INDUSTRY].[All]" allUniqueName="[query_7].[INDUSTRY].[All]" dimensionUniqueName="[query_7]" displayFolder="" count="0" memberValueDatatype="130" unbalanced="0"/>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2" memberValueDatatype="130" unbalanced="0">
      <fieldsUsage count="2">
        <fieldUsage x="-1"/>
        <fieldUsage x="0"/>
      </fieldsUsage>
    </cacheHierarchy>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0"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9.407637615739" createdVersion="5" refreshedVersion="8" minRefreshableVersion="3" recordCount="0" supportSubquery="1" supportAdvancedDrill="1" xr:uid="{76EBD33A-0DC7-4433-8E37-0DD8439D1902}">
  <cacheSource type="external" connectionId="4"/>
  <cacheFields count="4">
    <cacheField name="[query_9].[JOB_TITLE].[JOB_TITLE]" caption="JOB_TITLE" numFmtId="0" hierarchy="33" level="1">
      <sharedItems count="18">
        <s v="Accountant"/>
        <s v="Business Analyst"/>
        <s v="Data Analyst"/>
        <s v="Data Scientist"/>
        <s v="Developer"/>
        <s v="Devops Engineer"/>
        <s v="Doctor"/>
        <s v="Hr Manager"/>
        <s v="Nurse"/>
        <s v="Product Manager"/>
        <s v="Professor"/>
        <s v="Project Manager"/>
        <s v="Qa Engineer"/>
        <s v="Sales Executive"/>
        <s v="Software Engineer"/>
        <s v="System Administrator"/>
        <s v="Teacher"/>
        <s v="Unknown"/>
      </sharedItems>
    </cacheField>
    <cacheField name="[Measures].[Sum of Years_of_Professional_Experience_in_Field 2]" caption="Sum of Years_of_Professional_Experience_in_Field 2" numFmtId="0" hierarchy="82" level="32767"/>
    <cacheField name="[Measures].[Sum of TOTAL_COMPENSATION]" caption="Sum of TOTAL_COMPENSATION" numFmtId="0" hierarchy="83" level="32767"/>
    <cacheField name="[D_Job_Title].[JOB_TITLE].[JOB_TITLE]" caption="JOB_TITLE" numFmtId="0" hierarchy="5" level="1">
      <sharedItems containsSemiMixedTypes="0" containsNonDate="0" containsString="0"/>
    </cacheField>
  </cacheFields>
  <cacheHierarchies count="85">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fieldsUsage count="2">
        <fieldUsage x="-1"/>
        <fieldUsage x="3"/>
      </fieldsUsage>
    </cacheHierarchy>
    <cacheHierarchy uniqueName="[query_1].[INDUSTRY]" caption="INDUSTRY" attribute="1" defaultMemberUniqueName="[query_1].[INDUSTRY].[All]" allUniqueName="[query_1].[INDUSTRY].[All]" dimensionUniqueName="[query_1]" displayFolder="" count="0" memberValueDatatype="130" unbalanced="0"/>
    <cacheHierarchy uniqueName="[query_1].[GENDER]" caption="GENDER" attribute="1" defaultMemberUniqueName="[query_1].[GENDER].[All]" allUniqueName="[query_1].[GENDER].[All]" dimensionUniqueName="[query_1]" displayFolder="" count="0" memberValueDatatype="130" unbalanced="0"/>
    <cacheHierarchy uniqueName="[query_1].[AVG_SALARY]" caption="AVG_SALARY" attribute="1" defaultMemberUniqueName="[query_1].[AVG_SALARY].[All]" allUniqueName="[query_1].[AVG_SALARY].[All]" dimensionUniqueName="[query_1]" displayFolder="" count="0" memberValueDatatype="5" unbalanced="0"/>
    <cacheHierarchy uniqueName="[query_10].[INDUSTRY]" caption="INDUSTRY" attribute="1" defaultMemberUniqueName="[query_10].[INDUSTRY].[All]" allUniqueName="[query_10].[INDUSTRY].[All]" dimensionUniqueName="[query_10]" displayFolder="" count="0" memberValueDatatype="130" unbalanced="0"/>
    <cacheHierarchy uniqueName="[query_10].[GENDER]" caption="GENDER" attribute="1" defaultMemberUniqueName="[query_10].[GENDER].[All]" allUniqueName="[query_10].[GENDER].[All]" dimensionUniqueName="[query_10]" displayFolder="" count="0"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0" memberValueDatatype="130" unbalanced="0"/>
    <cacheHierarchy uniqueName="[query_10].[AVG_SALARY]" caption="AVG_SALARY" attribute="1" defaultMemberUniqueName="[query_10].[AVG_SALARY].[All]" allUniqueName="[query_10].[AVG_SALARY].[All]" dimensionUniqueName="[query_10]" displayFolder="" count="0" memberValueDatatype="5" unbalanced="0"/>
    <cacheHierarchy uniqueName="[query_2].[JOB_TITLE]" caption="JOB_TITLE" attribute="1" defaultMemberUniqueName="[query_2].[JOB_TITLE].[All]" allUniqueName="[query_2].[JOB_TITLE].[All]" dimensionUniqueName="[query_2]" displayFolder="" count="0" memberValueDatatype="130" unbalanced="0"/>
    <cacheHierarchy uniqueName="[query_2].[TOTAL_SALARY]" caption="TOTAL_SALARY" attribute="1" defaultMemberUniqueName="[query_2].[TOTAL_SALARY].[All]" allUniqueName="[query_2].[TOTAL_SALARY].[All]" dimensionUniqueName="[query_2]" displayFolder="" count="0"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0" memberValueDatatype="130" unbalanced="0"/>
    <cacheHierarchy uniqueName="[query_3].[AVG_SALRAY]" caption="AVG_SALRAY" attribute="1" defaultMemberUniqueName="[query_3].[AVG_SALRAY].[All]" allUniqueName="[query_3].[AVG_SALRAY].[All]" dimensionUniqueName="[query_3]" displayFolder="" count="0" memberValueDatatype="5" unbalanced="0"/>
    <cacheHierarchy uniqueName="[query_3].[MAX_SALARY]" caption="MAX_SALARY" attribute="1" defaultMemberUniqueName="[query_3].[MAX_SALARY].[All]" allUniqueName="[query_3].[MAX_SALARY].[All]" dimensionUniqueName="[query_3]" displayFolder="" count="0" memberValueDatatype="20" unbalanced="0"/>
    <cacheHierarchy uniqueName="[query_3].[MIN_SALARY]" caption="MIN_SALARY" attribute="1" defaultMemberUniqueName="[query_3].[MIN_SALARY].[All]" allUniqueName="[query_3].[MIN_SALARY].[All]" dimensionUniqueName="[query_3]" displayFolder="" count="0" memberValueDatatype="20" unbalanced="0"/>
    <cacheHierarchy uniqueName="[query_4].[INDUSTRY]" caption="INDUSTRY" attribute="1" defaultMemberUniqueName="[query_4].[INDUSTRY].[All]" allUniqueName="[query_4].[INDUSTRY].[All]" dimensionUniqueName="[query_4]" displayFolder="" count="0"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0" memberValueDatatype="20" unbalanced="0"/>
    <cacheHierarchy uniqueName="[query_4].[NUMBER_EMPLOYEES]" caption="NUMBER_EMPLOYEES" attribute="1" defaultMemberUniqueName="[query_4].[NUMBER_EMPLOYEES].[All]" allUniqueName="[query_4].[NUMBER_EMPLOYEES].[All]" dimensionUniqueName="[query_4]" displayFolder="" count="0" memberValueDatatype="130" unbalanced="0"/>
    <cacheHierarchy uniqueName="[query_5].[GENDER]" caption="GENDER" attribute="1" defaultMemberUniqueName="[query_5].[GENDER].[All]" allUniqueName="[query_5].[GENDER].[All]" dimensionUniqueName="[query_5]" displayFolder="" count="0" memberValueDatatype="130" unbalanced="0"/>
    <cacheHierarchy uniqueName="[query_5].[AGE_RANGE]" caption="AGE_RANGE" attribute="1" defaultMemberUniqueName="[query_5].[AGE_RANGE].[All]" allUniqueName="[query_5].[AGE_RANGE].[All]" dimensionUniqueName="[query_5]" displayFolder="" count="0" memberValueDatatype="130" unbalanced="0"/>
    <cacheHierarchy uniqueName="[query_5].[MEDIAN]" caption="MEDIAN" attribute="1" defaultMemberUniqueName="[query_5].[MEDIAN].[All]" allUniqueName="[query_5].[MEDIAN].[All]" dimensionUniqueName="[query_5]" displayFolder="" count="0" memberValueDatatype="5" unbalanced="0"/>
    <cacheHierarchy uniqueName="[query_6].[JOB_TITLE]" caption="JOB_TITLE" attribute="1" defaultMemberUniqueName="[query_6].[JOB_TITLE].[All]" allUniqueName="[query_6].[JOB_TITLE].[All]" dimensionUniqueName="[query_6]" displayFolder="" count="0" memberValueDatatype="130" unbalanced="0"/>
    <cacheHierarchy uniqueName="[query_6].[COUNTRY]" caption="COUNTRY" attribute="1" defaultMemberUniqueName="[query_6].[COUNTRY].[All]" allUniqueName="[query_6].[COUNTRY].[All]" dimensionUniqueName="[query_6]" displayFolder="" count="0" memberValueDatatype="130" unbalanced="0"/>
    <cacheHierarchy uniqueName="[query_6].[HIGHEST_SALARY]" caption="HIGHEST_SALARY" attribute="1" defaultMemberUniqueName="[query_6].[HIGHEST_SALARY].[All]" allUniqueName="[query_6].[HIGHEST_SALARY].[All]" dimensionUniqueName="[query_6]" displayFolder="" count="0" memberValueDatatype="20" unbalanced="0"/>
    <cacheHierarchy uniqueName="[query_7].[CITY]" caption="CITY" attribute="1" defaultMemberUniqueName="[query_7].[CITY].[All]" allUniqueName="[query_7].[CITY].[All]" dimensionUniqueName="[query_7]" displayFolder="" count="0" memberValueDatatype="130" unbalanced="0"/>
    <cacheHierarchy uniqueName="[query_7].[INDUSTRY]" caption="INDUSTRY" attribute="1" defaultMemberUniqueName="[query_7].[INDUSTRY].[All]" allUniqueName="[query_7].[INDUSTRY].[All]" dimensionUniqueName="[query_7]" displayFolder="" count="0" memberValueDatatype="130" unbalanced="0"/>
    <cacheHierarchy uniqueName="[query_7].[AVG_SALARY]" caption="AVG_SALARY" attribute="1" defaultMemberUniqueName="[query_7].[AVG_SALARY].[All]" allUniqueName="[query_7].[AVG_SALARY].[All]" dimensionUniqueName="[query_7]" displayFolder="" count="0" memberValueDatatype="5" unbalanced="0"/>
    <cacheHierarchy uniqueName="[query_8].[GENDER]" caption="GENDER" attribute="1" defaultMemberUniqueName="[query_8].[GENDER].[All]" allUniqueName="[query_8].[GENDER].[All]" dimensionUniqueName="[query_8]" displayFolder="" count="0" memberValueDatatype="130" unbalanced="0"/>
    <cacheHierarchy uniqueName="[query_8].[EMPLOYEES(%)]" caption="EMPLOYEES(%)" attribute="1" defaultMemberUniqueName="[query_8].[EMPLOYEES(%)].[All]" allUniqueName="[query_8].[EMPLOYEES(%)].[All]" dimensionUniqueName="[query_8]" displayFolder="" count="0" memberValueDatatype="5" unbalanced="0"/>
    <cacheHierarchy uniqueName="[query_9].[JOB_TITLE]" caption="JOB_TITLE" attribute="1" defaultMemberUniqueName="[query_9].[JOB_TITLE].[All]" allUniqueName="[query_9].[JOB_TITLE].[All]" dimensionUniqueName="[query_9]" displayFolder="" count="2" memberValueDatatype="130" unbalanced="0">
      <fieldsUsage count="2">
        <fieldUsage x="-1"/>
        <fieldUsage x="0"/>
      </fieldsUsage>
    </cacheHierarchy>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0" memberValueDatatype="20" unbalanced="0"/>
    <cacheHierarchy uniqueName="[query_9].[TOTAL_COMPENSATION]" caption="TOTAL_COMPENSATION" attribute="1" defaultMemberUniqueName="[query_9].[TOTAL_COMPENSATION].[All]" allUniqueName="[query_9].[TOTAL_COMPENSATION].[All]" dimensionUniqueName="[query_9]"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Industry]" caption="Industry" attribute="1" defaultMemberUniqueName="[Table5].[Industry].[All]" allUniqueName="[Table5].[Industry].[All]" dimensionUniqueName="[Table5]" displayFolder="" count="0" memberValueDatatype="130" unbalanced="0"/>
    <cacheHierarchy uniqueName="[Table5].[Job Title]" caption="Job Title" attribute="1" defaultMemberUniqueName="[Table5].[Job Title].[All]" allUniqueName="[Table5].[Job Title].[All]" dimensionUniqueName="[Table5]" displayFolder="" count="0"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0" memberValueDatatype="130" unbalanced="0"/>
    <cacheHierarchy uniqueName="[Table5].[Annual Salary]" caption="Annual Salary" attribute="1" defaultMemberUniqueName="[Table5].[Annual Salary].[All]" allUniqueName="[Table5].[Annual Salary].[All]" dimensionUniqueName="[Table5]" displayFolder="" count="0"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0" memberValueDatatype="20" unbalanced="0"/>
    <cacheHierarchy uniqueName="[Table5].[Total Salary]" caption="Total Salary" attribute="1" defaultMemberUniqueName="[Table5].[Total Salary].[All]" allUniqueName="[Table5].[Total Salary].[All]" dimensionUniqueName="[Table5]" displayFolder="" count="0" memberValueDatatype="20" unbalanced="0"/>
    <cacheHierarchy uniqueName="[Table5].[Total Salary(USD)]" caption="Total Salary(USD)" attribute="1" defaultMemberUniqueName="[Table5].[Total Salary(USD)].[All]" allUniqueName="[Table5].[Total Salary(USD)].[All]" dimensionUniqueName="[Table5]" displayFolder="" count="0" memberValueDatatype="5" unbalanced="0"/>
    <cacheHierarchy uniqueName="[Table5].[Currency]" caption="Currency" attribute="1" defaultMemberUniqueName="[Table5].[Currency].[All]" allUniqueName="[Table5].[Currency].[All]" dimensionUniqueName="[Table5]" displayFolder="" count="0" memberValueDatatype="130" unbalanced="0"/>
    <cacheHierarchy uniqueName="[Table5].[Income Clarification]" caption="Income Clarification" attribute="1" defaultMemberUniqueName="[Table5].[Income Clarification].[All]" allUniqueName="[Table5].[Income Clarification].[All]" dimensionUniqueName="[Table5]" displayFolder="" count="0" memberValueDatatype="130" unbalanced="0"/>
    <cacheHierarchy uniqueName="[Table5].[Country]" caption="Country" attribute="1" defaultMemberUniqueName="[Table5].[Country].[All]" allUniqueName="[Table5].[Countr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0"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0"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8"/>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4"/>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6"/>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7"/>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8"/>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0"/>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4"/>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7"/>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0"/>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2"/>
        </ext>
      </extLst>
    </cacheHierarchy>
    <cacheHierarchy uniqueName="[Measures].[Sum of Years_of_Professional_Experience_in_Field 2]" caption="Sum of Years_of_Professional_Experience_in_Field 2" measure="1" displayFolder="" measureGroup="query_9"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TOTAL_COMPENSATION]" caption="Sum of TOTAL_COMPENSATION" measure="1" displayFolder="" measureGroup="query_9"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2"/>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8.013920949074" createdVersion="3" refreshedVersion="8" minRefreshableVersion="3" recordCount="0" supportSubquery="1" supportAdvancedDrill="1" xr:uid="{8EC6D628-37C8-4ECA-9363-A7AD2DD4CD47}">
  <cacheSource type="external" connectionId="4">
    <extLst>
      <ext xmlns:x14="http://schemas.microsoft.com/office/spreadsheetml/2009/9/main" uri="{F057638F-6D5F-4e77-A914-E7F072B9BCA8}">
        <x14:sourceConnection name="ThisWorkbookDataModel"/>
      </ext>
    </extLst>
  </cacheSource>
  <cacheFields count="0"/>
  <cacheHierarchies count="86">
    <cacheHierarchy uniqueName="[D_City].[CITY]" caption="CITY" attribute="1" defaultMemberUniqueName="[D_City].[CITY].[All]" allUniqueName="[D_City].[CITY].[All]" dimensionUniqueName="[D_City]" displayFolder="" count="2" memberValueDatatype="130" unbalanced="0"/>
    <cacheHierarchy uniqueName="[D_Country].[COUNTRY]" caption="COUNTRY" attribute="1" defaultMemberUniqueName="[D_Country].[COUNTRY].[All]" allUniqueName="[D_Country].[COUNTRY].[All]" dimensionUniqueName="[D_Country]" displayFolder="" count="2" memberValueDatatype="130" unbalanced="0"/>
    <cacheHierarchy uniqueName="[D_Education].[Highest_Level_of_Education_Completed]" caption="Highest_Level_of_Education_Completed" attribute="1" defaultMemberUniqueName="[D_Education].[Highest_Level_of_Education_Completed].[All]" allUniqueName="[D_Education].[Highest_Level_of_Education_Completed].[All]" dimensionUniqueName="[D_Education]" displayFolder="" count="2" memberValueDatatype="130" unbalanced="0"/>
    <cacheHierarchy uniqueName="[D_Gender].[GENDER]" caption="GENDER" attribute="1" defaultMemberUniqueName="[D_Gender].[GENDER].[All]" allUniqueName="[D_Gender].[GENDER].[All]" dimensionUniqueName="[D_Gender]" displayFolder="" count="2" memberValueDatatype="130" unbalanced="0"/>
    <cacheHierarchy uniqueName="[D_Industry].[INDUSTRY]" caption="INDUSTRY" attribute="1" defaultMemberUniqueName="[D_Industry].[INDUSTRY].[All]" allUniqueName="[D_Industry].[INDUSTRY].[All]" dimensionUniqueName="[D_Industry]" displayFolder="" count="2" memberValueDatatype="130" unbalanced="0"/>
    <cacheHierarchy uniqueName="[D_Job_Title].[JOB_TITLE]" caption="JOB_TITLE" attribute="1" defaultMemberUniqueName="[D_Job_Title].[JOB_TITLE].[All]" allUniqueName="[D_Job_Title].[JOB_TITLE].[All]" dimensionUniqueName="[D_Job_Tit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query_1].[INDUSTRY]" caption="INDUSTRY" attribute="1" defaultMemberUniqueName="[query_1].[INDUSTRY].[All]" allUniqueName="[query_1].[INDUSTRY].[All]" dimensionUniqueName="[query_1]" displayFolder="" count="2" memberValueDatatype="130" unbalanced="0"/>
    <cacheHierarchy uniqueName="[query_1].[GENDER]" caption="GENDER" attribute="1" defaultMemberUniqueName="[query_1].[GENDER].[All]" allUniqueName="[query_1].[GENDER].[All]" dimensionUniqueName="[query_1]" displayFolder="" count="2" memberValueDatatype="130" unbalanced="0"/>
    <cacheHierarchy uniqueName="[query_1].[AVG_SALARY]" caption="AVG_SALARY" attribute="1" defaultMemberUniqueName="[query_1].[AVG_SALARY].[All]" allUniqueName="[query_1].[AVG_SALARY].[All]" dimensionUniqueName="[query_1]" displayFolder="" count="2" memberValueDatatype="5" unbalanced="0"/>
    <cacheHierarchy uniqueName="[query_10].[INDUSTRY]" caption="INDUSTRY" attribute="1" defaultMemberUniqueName="[query_10].[INDUSTRY].[All]" allUniqueName="[query_10].[INDUSTRY].[All]" dimensionUniqueName="[query_10]" displayFolder="" count="2" memberValueDatatype="130" unbalanced="0"/>
    <cacheHierarchy uniqueName="[query_10].[GENDER]" caption="GENDER" attribute="1" defaultMemberUniqueName="[query_10].[GENDER].[All]" allUniqueName="[query_10].[GENDER].[All]" dimensionUniqueName="[query_10]" displayFolder="" count="2" memberValueDatatype="130" unbalanced="0"/>
    <cacheHierarchy uniqueName="[query_10].[Highest_Level_of_Education_Completed]" caption="Highest_Level_of_Education_Completed" attribute="1" defaultMemberUniqueName="[query_10].[Highest_Level_of_Education_Completed].[All]" allUniqueName="[query_10].[Highest_Level_of_Education_Completed].[All]" dimensionUniqueName="[query_10]" displayFolder="" count="2" memberValueDatatype="130" unbalanced="0"/>
    <cacheHierarchy uniqueName="[query_10].[AVG_SALARY]" caption="AVG_SALARY" attribute="1" defaultMemberUniqueName="[query_10].[AVG_SALARY].[All]" allUniqueName="[query_10].[AVG_SALARY].[All]" dimensionUniqueName="[query_10]" displayFolder="" count="2" memberValueDatatype="5" unbalanced="0"/>
    <cacheHierarchy uniqueName="[query_2].[JOB_TITLE]" caption="JOB_TITLE" attribute="1" defaultMemberUniqueName="[query_2].[JOB_TITLE].[All]" allUniqueName="[query_2].[JOB_TITLE].[All]" dimensionUniqueName="[query_2]" displayFolder="" count="2" memberValueDatatype="130" unbalanced="0"/>
    <cacheHierarchy uniqueName="[query_2].[TOTAL_SALARY]" caption="TOTAL_SALARY" attribute="1" defaultMemberUniqueName="[query_2].[TOTAL_SALARY].[All]" allUniqueName="[query_2].[TOTAL_SALARY].[All]" dimensionUniqueName="[query_2]" displayFolder="" count="2" memberValueDatatype="20" unbalanced="0"/>
    <cacheHierarchy uniqueName="[query_3].[Highest_Level_of_Education_Completed]" caption="Highest_Level_of_Education_Completed" attribute="1" defaultMemberUniqueName="[query_3].[Highest_Level_of_Education_Completed].[All]" allUniqueName="[query_3].[Highest_Level_of_Education_Completed].[All]" dimensionUniqueName="[query_3]" displayFolder="" count="2" memberValueDatatype="130" unbalanced="0"/>
    <cacheHierarchy uniqueName="[query_3].[AVG_SALRAY]" caption="AVG_SALRAY" attribute="1" defaultMemberUniqueName="[query_3].[AVG_SALRAY].[All]" allUniqueName="[query_3].[AVG_SALRAY].[All]" dimensionUniqueName="[query_3]" displayFolder="" count="2" memberValueDatatype="5" unbalanced="0"/>
    <cacheHierarchy uniqueName="[query_3].[MAX_SALARY]" caption="MAX_SALARY" attribute="1" defaultMemberUniqueName="[query_3].[MAX_SALARY].[All]" allUniqueName="[query_3].[MAX_SALARY].[All]" dimensionUniqueName="[query_3]" displayFolder="" count="2" memberValueDatatype="20" unbalanced="0"/>
    <cacheHierarchy uniqueName="[query_3].[MIN_SALARY]" caption="MIN_SALARY" attribute="1" defaultMemberUniqueName="[query_3].[MIN_SALARY].[All]" allUniqueName="[query_3].[MIN_SALARY].[All]" dimensionUniqueName="[query_3]" displayFolder="" count="2" memberValueDatatype="20" unbalanced="0"/>
    <cacheHierarchy uniqueName="[query_4].[INDUSTRY]" caption="INDUSTRY" attribute="1" defaultMemberUniqueName="[query_4].[INDUSTRY].[All]" allUniqueName="[query_4].[INDUSTRY].[All]" dimensionUniqueName="[query_4]" displayFolder="" count="2" memberValueDatatype="130" unbalanced="0"/>
    <cacheHierarchy uniqueName="[query_4].[Years_of_Professional_Experience_in_Field]" caption="Years_of_Professional_Experience_in_Field" attribute="1" defaultMemberUniqueName="[query_4].[Years_of_Professional_Experience_in_Field].[All]" allUniqueName="[query_4].[Years_of_Professional_Experience_in_Field].[All]" dimensionUniqueName="[query_4]" displayFolder="" count="2" memberValueDatatype="20" unbalanced="0"/>
    <cacheHierarchy uniqueName="[query_4].[NUMBER_EMPLOYEES]" caption="NUMBER_EMPLOYEES" attribute="1" defaultMemberUniqueName="[query_4].[NUMBER_EMPLOYEES].[All]" allUniqueName="[query_4].[NUMBER_EMPLOYEES].[All]" dimensionUniqueName="[query_4]" displayFolder="" count="2" memberValueDatatype="130" unbalanced="0"/>
    <cacheHierarchy uniqueName="[query_5].[GENDER]" caption="GENDER" attribute="1" defaultMemberUniqueName="[query_5].[GENDER].[All]" allUniqueName="[query_5].[GENDER].[All]" dimensionUniqueName="[query_5]" displayFolder="" count="2" memberValueDatatype="130" unbalanced="0"/>
    <cacheHierarchy uniqueName="[query_5].[AGE_RANGE]" caption="AGE_RANGE" attribute="1" defaultMemberUniqueName="[query_5].[AGE_RANGE].[All]" allUniqueName="[query_5].[AGE_RANGE].[All]" dimensionUniqueName="[query_5]" displayFolder="" count="2" memberValueDatatype="130" unbalanced="0"/>
    <cacheHierarchy uniqueName="[query_5].[MEDIAN]" caption="MEDIAN" attribute="1" defaultMemberUniqueName="[query_5].[MEDIAN].[All]" allUniqueName="[query_5].[MEDIAN].[All]" dimensionUniqueName="[query_5]" displayFolder="" count="2" memberValueDatatype="5" unbalanced="0"/>
    <cacheHierarchy uniqueName="[query_6].[JOB_TITLE]" caption="JOB_TITLE" attribute="1" defaultMemberUniqueName="[query_6].[JOB_TITLE].[All]" allUniqueName="[query_6].[JOB_TITLE].[All]" dimensionUniqueName="[query_6]" displayFolder="" count="2" memberValueDatatype="130" unbalanced="0"/>
    <cacheHierarchy uniqueName="[query_6].[COUNTRY]" caption="COUNTRY" attribute="1" defaultMemberUniqueName="[query_6].[COUNTRY].[All]" allUniqueName="[query_6].[COUNTRY].[All]" dimensionUniqueName="[query_6]" displayFolder="" count="2" memberValueDatatype="130" unbalanced="0"/>
    <cacheHierarchy uniqueName="[query_6].[HIGHEST_SALARY]" caption="HIGHEST_SALARY" attribute="1" defaultMemberUniqueName="[query_6].[HIGHEST_SALARY].[All]" allUniqueName="[query_6].[HIGHEST_SALARY].[All]" dimensionUniqueName="[query_6]" displayFolder="" count="2" memberValueDatatype="20" unbalanced="0"/>
    <cacheHierarchy uniqueName="[query_7].[CITY]" caption="CITY" attribute="1" defaultMemberUniqueName="[query_7].[CITY].[All]" allUniqueName="[query_7].[CITY].[All]" dimensionUniqueName="[query_7]" displayFolder="" count="2" memberValueDatatype="130" unbalanced="0"/>
    <cacheHierarchy uniqueName="[query_7].[INDUSTRY]" caption="INDUSTRY" attribute="1" defaultMemberUniqueName="[query_7].[INDUSTRY].[All]" allUniqueName="[query_7].[INDUSTRY].[All]" dimensionUniqueName="[query_7]" displayFolder="" count="2" memberValueDatatype="130" unbalanced="0"/>
    <cacheHierarchy uniqueName="[query_7].[AVG_SALARY]" caption="AVG_SALARY" attribute="1" defaultMemberUniqueName="[query_7].[AVG_SALARY].[All]" allUniqueName="[query_7].[AVG_SALARY].[All]" dimensionUniqueName="[query_7]" displayFolder="" count="2" memberValueDatatype="5" unbalanced="0"/>
    <cacheHierarchy uniqueName="[query_8].[GENDER]" caption="GENDER" attribute="1" defaultMemberUniqueName="[query_8].[GENDER].[All]" allUniqueName="[query_8].[GENDER].[All]" dimensionUniqueName="[query_8]" displayFolder="" count="2" memberValueDatatype="130" unbalanced="0"/>
    <cacheHierarchy uniqueName="[query_8].[EMPLOYEES(%)]" caption="EMPLOYEES(%)" attribute="1" defaultMemberUniqueName="[query_8].[EMPLOYEES(%)].[All]" allUniqueName="[query_8].[EMPLOYEES(%)].[All]" dimensionUniqueName="[query_8]" displayFolder="" count="2" memberValueDatatype="5" unbalanced="0"/>
    <cacheHierarchy uniqueName="[query_9].[JOB_TITLE]" caption="JOB_TITLE" attribute="1" defaultMemberUniqueName="[query_9].[JOB_TITLE].[All]" allUniqueName="[query_9].[JOB_TITLE].[All]" dimensionUniqueName="[query_9]" displayFolder="" count="2" memberValueDatatype="130" unbalanced="0"/>
    <cacheHierarchy uniqueName="[query_9].[Years_of_Professional_Experience_in_Field]" caption="Years_of_Professional_Experience_in_Field" attribute="1" defaultMemberUniqueName="[query_9].[Years_of_Professional_Experience_in_Field].[All]" allUniqueName="[query_9].[Years_of_Professional_Experience_in_Field].[All]" dimensionUniqueName="[query_9]" displayFolder="" count="2" memberValueDatatype="20" unbalanced="0"/>
    <cacheHierarchy uniqueName="[query_9].[TOTAL_COMPENSATION]" caption="TOTAL_COMPENSATION" attribute="1" defaultMemberUniqueName="[query_9].[TOTAL_COMPENSATION].[All]" allUniqueName="[query_9].[TOTAL_COMPENSATION].[All]" dimensionUniqueName="[query_9]" displayFolder="" count="2" memberValueDatatype="20" unbalanced="0"/>
    <cacheHierarchy uniqueName="[Table5].[Age Range]" caption="Age Range" attribute="1" defaultMemberUniqueName="[Table5].[Age Range].[All]" allUniqueName="[Table5].[Age Range].[All]" dimensionUniqueName="[Table5]" displayFolder="" count="2" memberValueDatatype="130" unbalanced="0"/>
    <cacheHierarchy uniqueName="[Table5].[Industry]" caption="Industry" attribute="1" defaultMemberUniqueName="[Table5].[Industry].[All]" allUniqueName="[Table5].[Industry].[All]" dimensionUniqueName="[Table5]" displayFolder="" count="2" memberValueDatatype="130" unbalanced="0"/>
    <cacheHierarchy uniqueName="[Table5].[Job Title]" caption="Job Title" attribute="1" defaultMemberUniqueName="[Table5].[Job Title].[All]" allUniqueName="[Table5].[Job Title].[All]" dimensionUniqueName="[Table5]" displayFolder="" count="2" memberValueDatatype="130" unbalanced="0"/>
    <cacheHierarchy uniqueName="[Table5].[Clarification of Job Title]" caption="Clarification of Job Title" attribute="1" defaultMemberUniqueName="[Table5].[Clarification of Job Title].[All]" allUniqueName="[Table5].[Clarification of Job Title].[All]" dimensionUniqueName="[Table5]" displayFolder="" count="2" memberValueDatatype="130" unbalanced="0"/>
    <cacheHierarchy uniqueName="[Table5].[Annual Salary]" caption="Annual Salary" attribute="1" defaultMemberUniqueName="[Table5].[Annual Salary].[All]" allUniqueName="[Table5].[Annual Salary].[All]" dimensionUniqueName="[Table5]" displayFolder="" count="2" memberValueDatatype="20" unbalanced="0"/>
    <cacheHierarchy uniqueName="[Table5].[Additional Monetary Compensation]" caption="Additional Monetary Compensation" attribute="1" defaultMemberUniqueName="[Table5].[Additional Monetary Compensation].[All]" allUniqueName="[Table5].[Additional Monetary Compensation].[All]" dimensionUniqueName="[Table5]" displayFolder="" count="2" memberValueDatatype="20" unbalanced="0"/>
    <cacheHierarchy uniqueName="[Table5].[Total Salary]" caption="Total Salary" attribute="1" defaultMemberUniqueName="[Table5].[Total Salary].[All]" allUniqueName="[Table5].[Total Salary].[All]" dimensionUniqueName="[Table5]" displayFolder="" count="2" memberValueDatatype="20" unbalanced="0"/>
    <cacheHierarchy uniqueName="[Table5].[Total Salary(USD)]" caption="Total Salary(USD)" attribute="1" defaultMemberUniqueName="[Table5].[Total Salary(USD)].[All]" allUniqueName="[Table5].[Total Salary(USD)].[All]" dimensionUniqueName="[Table5]" displayFolder="" count="2" memberValueDatatype="5" unbalanced="0"/>
    <cacheHierarchy uniqueName="[Table5].[Currency]" caption="Currency" attribute="1" defaultMemberUniqueName="[Table5].[Currency].[All]" allUniqueName="[Table5].[Currency].[All]" dimensionUniqueName="[Table5]" displayFolder="" count="2" memberValueDatatype="130" unbalanced="0"/>
    <cacheHierarchy uniqueName="[Table5].[Income Clarification]" caption="Income Clarification" attribute="1" defaultMemberUniqueName="[Table5].[Income Clarification].[All]" allUniqueName="[Table5].[Income Clarification].[All]" dimensionUniqueName="[Table5]" displayFolder="" count="2" memberValueDatatype="130" unbalanced="0"/>
    <cacheHierarchy uniqueName="[Table5].[Country]" caption="Country" attribute="1" defaultMemberUniqueName="[Table5].[Country].[All]" allUniqueName="[Table5].[Country].[All]" dimensionUniqueName="[Table5]" displayFolder="" count="2" memberValueDatatype="130" unbalanced="0"/>
    <cacheHierarchy uniqueName="[Table5].[State]" caption="State" attribute="1" defaultMemberUniqueName="[Table5].[State].[All]" allUniqueName="[Table5].[State].[All]" dimensionUniqueName="[Table5]" displayFolder="" count="2" memberValueDatatype="130" unbalanced="0"/>
    <cacheHierarchy uniqueName="[Table5].[City]" caption="City" attribute="1" defaultMemberUniqueName="[Table5].[City].[All]" allUniqueName="[Table5].[City].[All]" dimensionUniqueName="[Table5]" displayFolder="" count="2" memberValueDatatype="130" unbalanced="0"/>
    <cacheHierarchy uniqueName="[Table5].[Years of Professional Experience Overall]" caption="Years of Professional Experience Overall" attribute="1" defaultMemberUniqueName="[Table5].[Years of Professional Experience Overall].[All]" allUniqueName="[Table5].[Years of Professional Experience Overall].[All]" dimensionUniqueName="[Table5]" displayFolder="" count="2" memberValueDatatype="20" unbalanced="0"/>
    <cacheHierarchy uniqueName="[Table5].[Years of Professional Experience in Field]" caption="Years of Professional Experience in Field" attribute="1" defaultMemberUniqueName="[Table5].[Years of Professional Experience in Field].[All]" allUniqueName="[Table5].[Years of Professional Experience in Field].[All]" dimensionUniqueName="[Table5]" displayFolder="" count="2" memberValueDatatype="20" unbalanced="0"/>
    <cacheHierarchy uniqueName="[Table5].[Highest Level of Education Completed]" caption="Highest Level of Education Completed" attribute="1" defaultMemberUniqueName="[Table5].[Highest Level of Education Completed].[All]" allUniqueName="[Table5].[Highest Level of Education Completed].[All]" dimensionUniqueName="[Table5]" displayFolder="" count="2"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Name]" caption="Name" attribute="1" defaultMemberUniqueName="[Table5].[Name].[All]" allUniqueName="[Table5].[Name].[All]" dimensionUniqueName="[Table5]" displayFolder="" count="2" memberValueDatatype="130" unbalanced="0"/>
    <cacheHierarchy uniqueName="[Measures].[__XL_Count D_Industry]" caption="__XL_Count D_Industry" measure="1" displayFolder="" measureGroup="D_Industry" count="0" hidden="1"/>
    <cacheHierarchy uniqueName="[Measures].[__XL_Count D_Job_Title]" caption="__XL_Count D_Job_Title" measure="1" displayFolder="" measureGroup="D_Job_Title" count="0" hidden="1"/>
    <cacheHierarchy uniqueName="[Measures].[__XL_Count D_Gender]" caption="__XL_Count D_Gender" measure="1" displayFolder="" measureGroup="D_Gender" count="0" hidden="1"/>
    <cacheHierarchy uniqueName="[Measures].[__XL_Count D_Country]" caption="__XL_Count D_Country" measure="1" displayFolder="" measureGroup="D_Country" count="0" hidden="1"/>
    <cacheHierarchy uniqueName="[Measures].[__XL_Count D_City]" caption="__XL_Count D_City" measure="1" displayFolder="" measureGroup="D_City" count="0" hidden="1"/>
    <cacheHierarchy uniqueName="[Measures].[__XL_Count query_1]" caption="__XL_Count query_1" measure="1" displayFolder="" measureGroup="query_1" count="0" hidden="1"/>
    <cacheHierarchy uniqueName="[Measures].[__XL_Count query_2]" caption="__XL_Count query_2" measure="1" displayFolder="" measureGroup="query_2" count="0" hidden="1"/>
    <cacheHierarchy uniqueName="[Measures].[__XL_Count query_3]" caption="__XL_Count query_3" measure="1" displayFolder="" measureGroup="query_3" count="0" hidden="1"/>
    <cacheHierarchy uniqueName="[Measures].[__XL_Count query_4]" caption="__XL_Count query_4" measure="1" displayFolder="" measureGroup="query_4" count="0" hidden="1"/>
    <cacheHierarchy uniqueName="[Measures].[__XL_Count query_5]" caption="__XL_Count query_5" measure="1" displayFolder="" measureGroup="query_5" count="0" hidden="1"/>
    <cacheHierarchy uniqueName="[Measures].[__XL_Count query_6]" caption="__XL_Count query_6" measure="1" displayFolder="" measureGroup="query_6" count="0" hidden="1"/>
    <cacheHierarchy uniqueName="[Measures].[__XL_Count query_7]" caption="__XL_Count query_7" measure="1" displayFolder="" measureGroup="query_7" count="0" hidden="1"/>
    <cacheHierarchy uniqueName="[Measures].[__XL_Count query_8]" caption="__XL_Count query_8" measure="1" displayFolder="" measureGroup="query_8" count="0" hidden="1"/>
    <cacheHierarchy uniqueName="[Measures].[__XL_Count query_9]" caption="__XL_Count query_9" measure="1" displayFolder="" measureGroup="query_9" count="0" hidden="1"/>
    <cacheHierarchy uniqueName="[Measures].[__XL_Count query_10]" caption="__XL_Count query_10" measure="1" displayFolder="" measureGroup="query_10" count="0" hidden="1"/>
    <cacheHierarchy uniqueName="[Measures].[__XL_Count Table5]" caption="__XL_Count Table5" measure="1" displayFolder="" measureGroup="Table5" count="0" hidden="1"/>
    <cacheHierarchy uniqueName="[Measures].[__XL_Count D_Education]" caption="__XL_Count D_Education" measure="1" displayFolder="" measureGroup="D_Education" count="0" hidden="1"/>
    <cacheHierarchy uniqueName="[Measures].[__No measures defined]" caption="__No measures defined" measure="1" displayFolder="" count="0" hidden="1"/>
    <cacheHierarchy uniqueName="[Measures].[Sum of AVG_SALARY]" caption="Sum of AVG_SALARY" measure="1" displayFolder="" measureGroup="query_1" count="0" hidden="1">
      <extLst>
        <ext xmlns:x15="http://schemas.microsoft.com/office/spreadsheetml/2010/11/main" uri="{B97F6D7D-B522-45F9-BDA1-12C45D357490}">
          <x15:cacheHierarchy aggregatedColumn="9"/>
        </ext>
      </extLst>
    </cacheHierarchy>
    <cacheHierarchy uniqueName="[Measures].[Sum of TOTAL_SALARY]" caption="Sum of TOTAL_SALARY" measure="1" displayFolder="" measureGroup="query_2" count="0" hidden="1">
      <extLst>
        <ext xmlns:x15="http://schemas.microsoft.com/office/spreadsheetml/2010/11/main" uri="{B97F6D7D-B522-45F9-BDA1-12C45D357490}">
          <x15:cacheHierarchy aggregatedColumn="15"/>
        </ext>
      </extLst>
    </cacheHierarchy>
    <cacheHierarchy uniqueName="[Measures].[Sum of AVG_SALRAY]" caption="Sum of AVG_SALRAY" measure="1" displayFolder="" measureGroup="query_3" count="0" hidden="1">
      <extLst>
        <ext xmlns:x15="http://schemas.microsoft.com/office/spreadsheetml/2010/11/main" uri="{B97F6D7D-B522-45F9-BDA1-12C45D357490}">
          <x15:cacheHierarchy aggregatedColumn="17"/>
        </ext>
      </extLst>
    </cacheHierarchy>
    <cacheHierarchy uniqueName="[Measures].[Sum of MAX_SALARY]" caption="Sum of MAX_SALARY" measure="1" displayFolder="" measureGroup="query_3" count="0" hidden="1">
      <extLst>
        <ext xmlns:x15="http://schemas.microsoft.com/office/spreadsheetml/2010/11/main" uri="{B97F6D7D-B522-45F9-BDA1-12C45D357490}">
          <x15:cacheHierarchy aggregatedColumn="18"/>
        </ext>
      </extLst>
    </cacheHierarchy>
    <cacheHierarchy uniqueName="[Measures].[Sum of MIN_SALARY]" caption="Sum of MIN_SALARY" measure="1" displayFolder="" measureGroup="query_3" count="0" hidden="1">
      <extLst>
        <ext xmlns:x15="http://schemas.microsoft.com/office/spreadsheetml/2010/11/main" uri="{B97F6D7D-B522-45F9-BDA1-12C45D357490}">
          <x15:cacheHierarchy aggregatedColumn="19"/>
        </ext>
      </extLst>
    </cacheHierarchy>
    <cacheHierarchy uniqueName="[Measures].[Sum of Years_of_Professional_Experience_in_Field]" caption="Sum of Years_of_Professional_Experience_in_Field" measure="1" displayFolder="" measureGroup="query_4" count="0" hidden="1">
      <extLst>
        <ext xmlns:x15="http://schemas.microsoft.com/office/spreadsheetml/2010/11/main" uri="{B97F6D7D-B522-45F9-BDA1-12C45D357490}">
          <x15:cacheHierarchy aggregatedColumn="21"/>
        </ext>
      </extLst>
    </cacheHierarchy>
    <cacheHierarchy uniqueName="[Measures].[Sum of MEDIAN]" caption="Sum of MEDIAN" measure="1" displayFolder="" measureGroup="query_5" count="0" hidden="1">
      <extLst>
        <ext xmlns:x15="http://schemas.microsoft.com/office/spreadsheetml/2010/11/main" uri="{B97F6D7D-B522-45F9-BDA1-12C45D357490}">
          <x15:cacheHierarchy aggregatedColumn="25"/>
        </ext>
      </extLst>
    </cacheHierarchy>
    <cacheHierarchy uniqueName="[Measures].[Sum of HIGHEST_SALARY]" caption="Sum of HIGHEST_SALARY" measure="1" displayFolder="" measureGroup="query_6" count="0" hidden="1">
      <extLst>
        <ext xmlns:x15="http://schemas.microsoft.com/office/spreadsheetml/2010/11/main" uri="{B97F6D7D-B522-45F9-BDA1-12C45D357490}">
          <x15:cacheHierarchy aggregatedColumn="28"/>
        </ext>
      </extLst>
    </cacheHierarchy>
    <cacheHierarchy uniqueName="[Measures].[Sum of AVG_SALARY 2]" caption="Sum of AVG_SALARY 2" measure="1" displayFolder="" measureGroup="query_7" count="0" hidden="1">
      <extLst>
        <ext xmlns:x15="http://schemas.microsoft.com/office/spreadsheetml/2010/11/main" uri="{B97F6D7D-B522-45F9-BDA1-12C45D357490}">
          <x15:cacheHierarchy aggregatedColumn="31"/>
        </ext>
      </extLst>
    </cacheHierarchy>
    <cacheHierarchy uniqueName="[Measures].[Sum of EMPLOYEES(%)]" caption="Sum of EMPLOYEES(%)" measure="1" displayFolder="" measureGroup="query_8" count="0" hidden="1">
      <extLst>
        <ext xmlns:x15="http://schemas.microsoft.com/office/spreadsheetml/2010/11/main" uri="{B97F6D7D-B522-45F9-BDA1-12C45D357490}">
          <x15:cacheHierarchy aggregatedColumn="33"/>
        </ext>
      </extLst>
    </cacheHierarchy>
    <cacheHierarchy uniqueName="[Measures].[Sum of Years_of_Professional_Experience_in_Field 2]" caption="Sum of Years_of_Professional_Experience_in_Field 2" measure="1" displayFolder="" measureGroup="query_9" count="0" hidden="1">
      <extLst>
        <ext xmlns:x15="http://schemas.microsoft.com/office/spreadsheetml/2010/11/main" uri="{B97F6D7D-B522-45F9-BDA1-12C45D357490}">
          <x15:cacheHierarchy aggregatedColumn="35"/>
        </ext>
      </extLst>
    </cacheHierarchy>
    <cacheHierarchy uniqueName="[Measures].[Sum of TOTAL_COMPENSATION]" caption="Sum of TOTAL_COMPENSATION" measure="1" displayFolder="" measureGroup="query_9" count="0" hidden="1">
      <extLst>
        <ext xmlns:x15="http://schemas.microsoft.com/office/spreadsheetml/2010/11/main" uri="{B97F6D7D-B522-45F9-BDA1-12C45D357490}">
          <x15:cacheHierarchy aggregatedColumn="36"/>
        </ext>
      </extLst>
    </cacheHierarchy>
    <cacheHierarchy uniqueName="[Measures].[Sum of AVG_SALARY 3]" caption="Sum of AVG_SALARY 3" measure="1" displayFolder="" measureGroup="query_10" count="0" hidden="1">
      <extLst>
        <ext xmlns:x15="http://schemas.microsoft.com/office/spreadsheetml/2010/11/main" uri="{B97F6D7D-B522-45F9-BDA1-12C45D357490}">
          <x15:cacheHierarchy aggregatedColumn="13"/>
        </ext>
      </extLst>
    </cacheHierarchy>
  </cacheHierarchies>
  <kpis count="0"/>
  <dimensions count="18">
    <dimension name="D_City" uniqueName="[D_City]" caption="D_City"/>
    <dimension name="D_Country" uniqueName="[D_Country]" caption="D_Country"/>
    <dimension name="D_Education" uniqueName="[D_Education]" caption="D_Education"/>
    <dimension name="D_Gender" uniqueName="[D_Gender]" caption="D_Gender"/>
    <dimension name="D_Industry" uniqueName="[D_Industry]" caption="D_Industry"/>
    <dimension name="D_Job_Title" uniqueName="[D_Job_Title]" caption="D_Job_Title"/>
    <dimension measure="1" name="Measures" uniqueName="[Measures]" caption="Measures"/>
    <dimension name="query_1" uniqueName="[query_1]" caption="query_1"/>
    <dimension name="query_10" uniqueName="[query_10]" caption="query_10"/>
    <dimension name="query_2" uniqueName="[query_2]" caption="query_2"/>
    <dimension name="query_3" uniqueName="[query_3]" caption="query_3"/>
    <dimension name="query_4" uniqueName="[query_4]" caption="query_4"/>
    <dimension name="query_5" uniqueName="[query_5]" caption="query_5"/>
    <dimension name="query_6" uniqueName="[query_6]" caption="query_6"/>
    <dimension name="query_7" uniqueName="[query_7]" caption="query_7"/>
    <dimension name="query_8" uniqueName="[query_8]" caption="query_8"/>
    <dimension name="query_9" uniqueName="[query_9]" caption="query_9"/>
    <dimension name="Table5" uniqueName="[Table5]" caption="Table5"/>
  </dimensions>
  <measureGroups count="17">
    <measureGroup name="D_City" caption="D_City"/>
    <measureGroup name="D_Country" caption="D_Country"/>
    <measureGroup name="D_Education" caption="D_Education"/>
    <measureGroup name="D_Gender" caption="D_Gender"/>
    <measureGroup name="D_Industry" caption="D_Industry"/>
    <measureGroup name="D_Job_Title" caption="D_Job_Title"/>
    <measureGroup name="query_1" caption="query_1"/>
    <measureGroup name="query_10" caption="query_10"/>
    <measureGroup name="query_2" caption="query_2"/>
    <measureGroup name="query_3" caption="query_3"/>
    <measureGroup name="query_4" caption="query_4"/>
    <measureGroup name="query_5" caption="query_5"/>
    <measureGroup name="query_6" caption="query_6"/>
    <measureGroup name="query_7" caption="query_7"/>
    <measureGroup name="query_8" caption="query_8"/>
    <measureGroup name="query_9" caption="query_9"/>
    <measureGroup name="Table5" caption="Table5"/>
  </measureGroups>
  <maps count="38">
    <map measureGroup="0" dimension="0"/>
    <map measureGroup="1" dimension="1"/>
    <map measureGroup="2" dimension="2"/>
    <map measureGroup="3" dimension="3"/>
    <map measureGroup="4" dimension="4"/>
    <map measureGroup="5" dimension="5"/>
    <map measureGroup="6" dimension="3"/>
    <map measureGroup="6" dimension="4"/>
    <map measureGroup="6" dimension="7"/>
    <map measureGroup="7" dimension="2"/>
    <map measureGroup="7" dimension="3"/>
    <map measureGroup="7" dimension="4"/>
    <map measureGroup="7" dimension="8"/>
    <map measureGroup="8" dimension="5"/>
    <map measureGroup="8" dimension="9"/>
    <map measureGroup="9" dimension="2"/>
    <map measureGroup="9" dimension="10"/>
    <map measureGroup="10" dimension="4"/>
    <map measureGroup="10" dimension="11"/>
    <map measureGroup="11" dimension="3"/>
    <map measureGroup="11" dimension="12"/>
    <map measureGroup="12" dimension="1"/>
    <map measureGroup="12" dimension="5"/>
    <map measureGroup="12" dimension="13"/>
    <map measureGroup="13" dimension="0"/>
    <map measureGroup="13" dimension="4"/>
    <map measureGroup="13" dimension="14"/>
    <map measureGroup="14" dimension="3"/>
    <map measureGroup="14" dimension="15"/>
    <map measureGroup="15" dimension="5"/>
    <map measureGroup="15" dimension="16"/>
    <map measureGroup="16" dimension="0"/>
    <map measureGroup="16" dimension="1"/>
    <map measureGroup="16" dimension="2"/>
    <map measureGroup="16" dimension="3"/>
    <map measureGroup="16" dimension="4"/>
    <map measureGroup="16" dimension="5"/>
    <map measureGroup="16" dimension="17"/>
  </maps>
  <extLst>
    <ext xmlns:x14="http://schemas.microsoft.com/office/spreadsheetml/2009/9/main" uri="{725AE2AE-9491-48be-B2B4-4EB974FC3084}">
      <x14:pivotCacheDefinition slicerData="1" pivotCacheId="11482465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r>
  <r>
    <x v="1"/>
    <x v="0"/>
    <x v="1"/>
  </r>
  <r>
    <x v="0"/>
    <x v="1"/>
    <x v="2"/>
  </r>
  <r>
    <x v="1"/>
    <x v="1"/>
    <x v="3"/>
  </r>
  <r>
    <x v="2"/>
    <x v="0"/>
    <x v="4"/>
  </r>
  <r>
    <x v="3"/>
    <x v="0"/>
    <x v="5"/>
  </r>
  <r>
    <x v="4"/>
    <x v="2"/>
    <x v="6"/>
  </r>
  <r>
    <x v="5"/>
    <x v="2"/>
    <x v="7"/>
  </r>
  <r>
    <x v="6"/>
    <x v="0"/>
    <x v="8"/>
  </r>
  <r>
    <x v="7"/>
    <x v="2"/>
    <x v="9"/>
  </r>
  <r>
    <x v="8"/>
    <x v="0"/>
    <x v="10"/>
  </r>
  <r>
    <x v="5"/>
    <x v="0"/>
    <x v="11"/>
  </r>
  <r>
    <x v="4"/>
    <x v="0"/>
    <x v="12"/>
  </r>
  <r>
    <x v="2"/>
    <x v="2"/>
    <x v="13"/>
  </r>
  <r>
    <x v="2"/>
    <x v="1"/>
    <x v="14"/>
  </r>
  <r>
    <x v="8"/>
    <x v="2"/>
    <x v="15"/>
  </r>
  <r>
    <x v="3"/>
    <x v="2"/>
    <x v="16"/>
  </r>
  <r>
    <x v="7"/>
    <x v="0"/>
    <x v="17"/>
  </r>
  <r>
    <x v="4"/>
    <x v="1"/>
    <x v="18"/>
  </r>
  <r>
    <x v="9"/>
    <x v="2"/>
    <x v="19"/>
  </r>
  <r>
    <x v="9"/>
    <x v="1"/>
    <x v="20"/>
  </r>
  <r>
    <x v="3"/>
    <x v="1"/>
    <x v="21"/>
  </r>
  <r>
    <x v="6"/>
    <x v="2"/>
    <x v="22"/>
  </r>
  <r>
    <x v="0"/>
    <x v="2"/>
    <x v="23"/>
  </r>
  <r>
    <x v="6"/>
    <x v="1"/>
    <x v="24"/>
  </r>
  <r>
    <x v="9"/>
    <x v="0"/>
    <x v="25"/>
  </r>
  <r>
    <x v="5"/>
    <x v="1"/>
    <x v="26"/>
  </r>
  <r>
    <x v="7"/>
    <x v="1"/>
    <x v="27"/>
  </r>
  <r>
    <x v="8"/>
    <x v="1"/>
    <x v="28"/>
  </r>
  <r>
    <x v="1"/>
    <x v="2"/>
    <x v="29"/>
  </r>
  <r>
    <x v="10"/>
    <x v="2"/>
    <x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r>
  <r>
    <x v="1"/>
    <x v="1"/>
  </r>
  <r>
    <x v="2"/>
    <x v="2"/>
  </r>
  <r>
    <x v="3"/>
    <x v="3"/>
  </r>
  <r>
    <x v="4"/>
    <x v="4"/>
  </r>
  <r>
    <x v="5"/>
    <x v="5"/>
  </r>
  <r>
    <x v="6"/>
    <x v="6"/>
  </r>
  <r>
    <x v="7"/>
    <x v="7"/>
  </r>
  <r>
    <x v="8"/>
    <x v="8"/>
  </r>
  <r>
    <x v="9"/>
    <x v="9"/>
  </r>
  <r>
    <x v="10"/>
    <x v="10"/>
  </r>
  <r>
    <x v="11"/>
    <x v="11"/>
  </r>
  <r>
    <x v="12"/>
    <x v="12"/>
  </r>
  <r>
    <x v="13"/>
    <x v="13"/>
  </r>
  <r>
    <x v="14"/>
    <x v="14"/>
  </r>
  <r>
    <x v="15"/>
    <x v="15"/>
  </r>
  <r>
    <x v="16"/>
    <x v="16"/>
  </r>
  <r>
    <x v="17"/>
    <x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r>
  <r>
    <x v="1"/>
    <x v="1"/>
    <x v="1"/>
    <x v="0"/>
  </r>
  <r>
    <x v="2"/>
    <x v="2"/>
    <x v="2"/>
    <x v="1"/>
  </r>
  <r>
    <x v="3"/>
    <x v="3"/>
    <x v="3"/>
    <x v="0"/>
  </r>
  <r>
    <x v="4"/>
    <x v="4"/>
    <x v="4"/>
    <x v="0"/>
  </r>
  <r>
    <x v="5"/>
    <x v="5"/>
    <x v="5"/>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
  <r>
    <x v="0"/>
    <x v="0"/>
    <x v="0"/>
  </r>
  <r>
    <x v="0"/>
    <x v="1"/>
    <x v="1"/>
  </r>
  <r>
    <x v="0"/>
    <x v="2"/>
    <x v="2"/>
  </r>
  <r>
    <x v="0"/>
    <x v="3"/>
    <x v="2"/>
  </r>
  <r>
    <x v="0"/>
    <x v="4"/>
    <x v="2"/>
  </r>
  <r>
    <x v="0"/>
    <x v="5"/>
    <x v="3"/>
  </r>
  <r>
    <x v="1"/>
    <x v="0"/>
    <x v="4"/>
  </r>
  <r>
    <x v="2"/>
    <x v="0"/>
    <x v="4"/>
  </r>
  <r>
    <x v="0"/>
    <x v="6"/>
    <x v="5"/>
  </r>
  <r>
    <x v="2"/>
    <x v="7"/>
    <x v="5"/>
  </r>
  <r>
    <x v="0"/>
    <x v="8"/>
    <x v="6"/>
  </r>
  <r>
    <x v="3"/>
    <x v="0"/>
    <x v="7"/>
  </r>
  <r>
    <x v="1"/>
    <x v="5"/>
    <x v="7"/>
  </r>
  <r>
    <x v="0"/>
    <x v="9"/>
    <x v="7"/>
  </r>
  <r>
    <x v="2"/>
    <x v="3"/>
    <x v="7"/>
  </r>
  <r>
    <x v="0"/>
    <x v="7"/>
    <x v="7"/>
  </r>
  <r>
    <x v="0"/>
    <x v="10"/>
    <x v="8"/>
  </r>
  <r>
    <x v="0"/>
    <x v="11"/>
    <x v="8"/>
  </r>
  <r>
    <x v="4"/>
    <x v="0"/>
    <x v="8"/>
  </r>
  <r>
    <x v="5"/>
    <x v="1"/>
    <x v="8"/>
  </r>
  <r>
    <x v="0"/>
    <x v="12"/>
    <x v="9"/>
  </r>
  <r>
    <x v="2"/>
    <x v="2"/>
    <x v="9"/>
  </r>
  <r>
    <x v="6"/>
    <x v="3"/>
    <x v="9"/>
  </r>
  <r>
    <x v="6"/>
    <x v="8"/>
    <x v="9"/>
  </r>
  <r>
    <x v="1"/>
    <x v="3"/>
    <x v="9"/>
  </r>
  <r>
    <x v="2"/>
    <x v="8"/>
    <x v="9"/>
  </r>
  <r>
    <x v="2"/>
    <x v="6"/>
    <x v="9"/>
  </r>
  <r>
    <x v="2"/>
    <x v="13"/>
    <x v="10"/>
  </r>
  <r>
    <x v="7"/>
    <x v="0"/>
    <x v="10"/>
  </r>
  <r>
    <x v="8"/>
    <x v="0"/>
    <x v="10"/>
  </r>
  <r>
    <x v="2"/>
    <x v="1"/>
    <x v="10"/>
  </r>
  <r>
    <x v="2"/>
    <x v="4"/>
    <x v="10"/>
  </r>
  <r>
    <x v="5"/>
    <x v="0"/>
    <x v="10"/>
  </r>
  <r>
    <x v="1"/>
    <x v="14"/>
    <x v="10"/>
  </r>
  <r>
    <x v="0"/>
    <x v="15"/>
    <x v="10"/>
  </r>
  <r>
    <x v="8"/>
    <x v="14"/>
    <x v="11"/>
  </r>
  <r>
    <x v="1"/>
    <x v="1"/>
    <x v="11"/>
  </r>
  <r>
    <x v="5"/>
    <x v="6"/>
    <x v="11"/>
  </r>
  <r>
    <x v="1"/>
    <x v="6"/>
    <x v="11"/>
  </r>
  <r>
    <x v="5"/>
    <x v="8"/>
    <x v="11"/>
  </r>
  <r>
    <x v="0"/>
    <x v="13"/>
    <x v="11"/>
  </r>
  <r>
    <x v="4"/>
    <x v="3"/>
    <x v="11"/>
  </r>
  <r>
    <x v="6"/>
    <x v="5"/>
    <x v="11"/>
  </r>
  <r>
    <x v="5"/>
    <x v="5"/>
    <x v="11"/>
  </r>
  <r>
    <x v="3"/>
    <x v="12"/>
    <x v="11"/>
  </r>
  <r>
    <x v="1"/>
    <x v="7"/>
    <x v="11"/>
  </r>
  <r>
    <x v="0"/>
    <x v="14"/>
    <x v="12"/>
  </r>
  <r>
    <x v="6"/>
    <x v="15"/>
    <x v="12"/>
  </r>
  <r>
    <x v="2"/>
    <x v="5"/>
    <x v="12"/>
  </r>
  <r>
    <x v="4"/>
    <x v="12"/>
    <x v="12"/>
  </r>
  <r>
    <x v="1"/>
    <x v="8"/>
    <x v="12"/>
  </r>
  <r>
    <x v="9"/>
    <x v="8"/>
    <x v="12"/>
  </r>
  <r>
    <x v="9"/>
    <x v="13"/>
    <x v="12"/>
  </r>
  <r>
    <x v="2"/>
    <x v="16"/>
    <x v="12"/>
  </r>
  <r>
    <x v="3"/>
    <x v="15"/>
    <x v="12"/>
  </r>
  <r>
    <x v="1"/>
    <x v="13"/>
    <x v="12"/>
  </r>
  <r>
    <x v="8"/>
    <x v="3"/>
    <x v="12"/>
  </r>
  <r>
    <x v="1"/>
    <x v="2"/>
    <x v="12"/>
  </r>
  <r>
    <x v="10"/>
    <x v="0"/>
    <x v="13"/>
  </r>
  <r>
    <x v="1"/>
    <x v="11"/>
    <x v="13"/>
  </r>
  <r>
    <x v="7"/>
    <x v="8"/>
    <x v="13"/>
  </r>
  <r>
    <x v="5"/>
    <x v="3"/>
    <x v="13"/>
  </r>
  <r>
    <x v="3"/>
    <x v="3"/>
    <x v="13"/>
  </r>
  <r>
    <x v="9"/>
    <x v="3"/>
    <x v="13"/>
  </r>
  <r>
    <x v="8"/>
    <x v="5"/>
    <x v="13"/>
  </r>
  <r>
    <x v="6"/>
    <x v="1"/>
    <x v="13"/>
  </r>
  <r>
    <x v="6"/>
    <x v="6"/>
    <x v="13"/>
  </r>
  <r>
    <x v="6"/>
    <x v="12"/>
    <x v="13"/>
  </r>
  <r>
    <x v="3"/>
    <x v="6"/>
    <x v="13"/>
  </r>
  <r>
    <x v="6"/>
    <x v="7"/>
    <x v="13"/>
  </r>
  <r>
    <x v="2"/>
    <x v="9"/>
    <x v="13"/>
  </r>
  <r>
    <x v="9"/>
    <x v="0"/>
    <x v="13"/>
  </r>
  <r>
    <x v="5"/>
    <x v="2"/>
    <x v="13"/>
  </r>
  <r>
    <x v="4"/>
    <x v="5"/>
    <x v="13"/>
  </r>
  <r>
    <x v="1"/>
    <x v="15"/>
    <x v="13"/>
  </r>
  <r>
    <x v="3"/>
    <x v="11"/>
    <x v="13"/>
  </r>
  <r>
    <x v="3"/>
    <x v="8"/>
    <x v="13"/>
  </r>
  <r>
    <x v="2"/>
    <x v="15"/>
    <x v="13"/>
  </r>
  <r>
    <x v="6"/>
    <x v="0"/>
    <x v="13"/>
  </r>
  <r>
    <x v="2"/>
    <x v="12"/>
    <x v="13"/>
  </r>
  <r>
    <x v="2"/>
    <x v="11"/>
    <x v="13"/>
  </r>
  <r>
    <x v="2"/>
    <x v="17"/>
    <x v="13"/>
  </r>
  <r>
    <x v="4"/>
    <x v="8"/>
    <x v="13"/>
  </r>
  <r>
    <x v="1"/>
    <x v="12"/>
    <x v="13"/>
  </r>
  <r>
    <x v="8"/>
    <x v="12"/>
    <x v="14"/>
  </r>
  <r>
    <x v="3"/>
    <x v="1"/>
    <x v="14"/>
  </r>
  <r>
    <x v="8"/>
    <x v="8"/>
    <x v="14"/>
  </r>
  <r>
    <x v="9"/>
    <x v="2"/>
    <x v="14"/>
  </r>
  <r>
    <x v="9"/>
    <x v="9"/>
    <x v="14"/>
  </r>
  <r>
    <x v="10"/>
    <x v="3"/>
    <x v="14"/>
  </r>
  <r>
    <x v="2"/>
    <x v="10"/>
    <x v="14"/>
  </r>
  <r>
    <x v="4"/>
    <x v="11"/>
    <x v="14"/>
  </r>
  <r>
    <x v="7"/>
    <x v="15"/>
    <x v="14"/>
  </r>
  <r>
    <x v="7"/>
    <x v="1"/>
    <x v="14"/>
  </r>
  <r>
    <x v="6"/>
    <x v="13"/>
    <x v="14"/>
  </r>
  <r>
    <x v="3"/>
    <x v="13"/>
    <x v="14"/>
  </r>
  <r>
    <x v="3"/>
    <x v="5"/>
    <x v="14"/>
  </r>
  <r>
    <x v="5"/>
    <x v="12"/>
    <x v="14"/>
  </r>
  <r>
    <x v="7"/>
    <x v="2"/>
    <x v="14"/>
  </r>
  <r>
    <x v="4"/>
    <x v="6"/>
    <x v="14"/>
  </r>
  <r>
    <x v="2"/>
    <x v="14"/>
    <x v="14"/>
  </r>
  <r>
    <x v="0"/>
    <x v="17"/>
    <x v="14"/>
  </r>
  <r>
    <x v="1"/>
    <x v="10"/>
    <x v="14"/>
  </r>
  <r>
    <x v="1"/>
    <x v="4"/>
    <x v="15"/>
  </r>
  <r>
    <x v="10"/>
    <x v="8"/>
    <x v="15"/>
  </r>
  <r>
    <x v="7"/>
    <x v="9"/>
    <x v="15"/>
  </r>
  <r>
    <x v="9"/>
    <x v="11"/>
    <x v="15"/>
  </r>
  <r>
    <x v="8"/>
    <x v="18"/>
    <x v="15"/>
  </r>
  <r>
    <x v="4"/>
    <x v="19"/>
    <x v="15"/>
  </r>
  <r>
    <x v="0"/>
    <x v="20"/>
    <x v="15"/>
  </r>
  <r>
    <x v="7"/>
    <x v="6"/>
    <x v="15"/>
  </r>
  <r>
    <x v="8"/>
    <x v="6"/>
    <x v="15"/>
  </r>
  <r>
    <x v="9"/>
    <x v="1"/>
    <x v="15"/>
  </r>
  <r>
    <x v="9"/>
    <x v="7"/>
    <x v="15"/>
  </r>
  <r>
    <x v="3"/>
    <x v="2"/>
    <x v="15"/>
  </r>
  <r>
    <x v="1"/>
    <x v="9"/>
    <x v="15"/>
  </r>
  <r>
    <x v="10"/>
    <x v="12"/>
    <x v="15"/>
  </r>
  <r>
    <x v="8"/>
    <x v="1"/>
    <x v="15"/>
  </r>
  <r>
    <x v="4"/>
    <x v="14"/>
    <x v="15"/>
  </r>
  <r>
    <x v="9"/>
    <x v="15"/>
    <x v="15"/>
  </r>
  <r>
    <x v="1"/>
    <x v="21"/>
    <x v="15"/>
  </r>
  <r>
    <x v="5"/>
    <x v="14"/>
    <x v="15"/>
  </r>
  <r>
    <x v="9"/>
    <x v="12"/>
    <x v="15"/>
  </r>
  <r>
    <x v="4"/>
    <x v="2"/>
    <x v="15"/>
  </r>
  <r>
    <x v="0"/>
    <x v="19"/>
    <x v="15"/>
  </r>
  <r>
    <x v="0"/>
    <x v="22"/>
    <x v="15"/>
  </r>
  <r>
    <x v="3"/>
    <x v="17"/>
    <x v="15"/>
  </r>
  <r>
    <x v="5"/>
    <x v="4"/>
    <x v="15"/>
  </r>
  <r>
    <x v="3"/>
    <x v="14"/>
    <x v="15"/>
  </r>
  <r>
    <x v="9"/>
    <x v="14"/>
    <x v="15"/>
  </r>
  <r>
    <x v="6"/>
    <x v="10"/>
    <x v="15"/>
  </r>
  <r>
    <x v="4"/>
    <x v="9"/>
    <x v="15"/>
  </r>
  <r>
    <x v="5"/>
    <x v="13"/>
    <x v="15"/>
  </r>
  <r>
    <x v="4"/>
    <x v="13"/>
    <x v="15"/>
  </r>
  <r>
    <x v="8"/>
    <x v="11"/>
    <x v="15"/>
  </r>
  <r>
    <x v="1"/>
    <x v="18"/>
    <x v="15"/>
  </r>
  <r>
    <x v="1"/>
    <x v="16"/>
    <x v="15"/>
  </r>
  <r>
    <x v="5"/>
    <x v="9"/>
    <x v="15"/>
  </r>
  <r>
    <x v="7"/>
    <x v="10"/>
    <x v="15"/>
  </r>
  <r>
    <x v="5"/>
    <x v="17"/>
    <x v="15"/>
  </r>
  <r>
    <x v="8"/>
    <x v="7"/>
    <x v="15"/>
  </r>
  <r>
    <x v="7"/>
    <x v="3"/>
    <x v="15"/>
  </r>
  <r>
    <x v="7"/>
    <x v="13"/>
    <x v="15"/>
  </r>
  <r>
    <x v="7"/>
    <x v="17"/>
    <x v="15"/>
  </r>
  <r>
    <x v="8"/>
    <x v="15"/>
    <x v="15"/>
  </r>
  <r>
    <x v="5"/>
    <x v="19"/>
    <x v="16"/>
  </r>
  <r>
    <x v="1"/>
    <x v="23"/>
    <x v="16"/>
  </r>
  <r>
    <x v="6"/>
    <x v="14"/>
    <x v="16"/>
  </r>
  <r>
    <x v="6"/>
    <x v="2"/>
    <x v="16"/>
  </r>
  <r>
    <x v="5"/>
    <x v="15"/>
    <x v="16"/>
  </r>
  <r>
    <x v="2"/>
    <x v="24"/>
    <x v="16"/>
  </r>
  <r>
    <x v="10"/>
    <x v="11"/>
    <x v="16"/>
  </r>
  <r>
    <x v="4"/>
    <x v="23"/>
    <x v="16"/>
  </r>
  <r>
    <x v="7"/>
    <x v="11"/>
    <x v="16"/>
  </r>
  <r>
    <x v="8"/>
    <x v="2"/>
    <x v="16"/>
  </r>
  <r>
    <x v="10"/>
    <x v="6"/>
    <x v="16"/>
  </r>
  <r>
    <x v="3"/>
    <x v="7"/>
    <x v="16"/>
  </r>
  <r>
    <x v="4"/>
    <x v="10"/>
    <x v="16"/>
  </r>
  <r>
    <x v="10"/>
    <x v="10"/>
    <x v="16"/>
  </r>
  <r>
    <x v="8"/>
    <x v="9"/>
    <x v="16"/>
  </r>
  <r>
    <x v="8"/>
    <x v="13"/>
    <x v="16"/>
  </r>
  <r>
    <x v="4"/>
    <x v="16"/>
    <x v="16"/>
  </r>
  <r>
    <x v="7"/>
    <x v="24"/>
    <x v="16"/>
  </r>
  <r>
    <x v="3"/>
    <x v="16"/>
    <x v="16"/>
  </r>
  <r>
    <x v="9"/>
    <x v="6"/>
    <x v="16"/>
  </r>
  <r>
    <x v="3"/>
    <x v="9"/>
    <x v="16"/>
  </r>
  <r>
    <x v="9"/>
    <x v="5"/>
    <x v="16"/>
  </r>
  <r>
    <x v="3"/>
    <x v="23"/>
    <x v="16"/>
  </r>
  <r>
    <x v="2"/>
    <x v="19"/>
    <x v="16"/>
  </r>
  <r>
    <x v="6"/>
    <x v="9"/>
    <x v="16"/>
  </r>
  <r>
    <x v="1"/>
    <x v="17"/>
    <x v="16"/>
  </r>
  <r>
    <x v="0"/>
    <x v="21"/>
    <x v="16"/>
  </r>
  <r>
    <x v="1"/>
    <x v="19"/>
    <x v="16"/>
  </r>
  <r>
    <x v="9"/>
    <x v="17"/>
    <x v="16"/>
  </r>
  <r>
    <x v="8"/>
    <x v="19"/>
    <x v="16"/>
  </r>
  <r>
    <x v="5"/>
    <x v="21"/>
    <x v="16"/>
  </r>
  <r>
    <x v="4"/>
    <x v="1"/>
    <x v="16"/>
  </r>
  <r>
    <x v="4"/>
    <x v="7"/>
    <x v="16"/>
  </r>
  <r>
    <x v="6"/>
    <x v="11"/>
    <x v="16"/>
  </r>
  <r>
    <x v="2"/>
    <x v="20"/>
    <x v="16"/>
  </r>
  <r>
    <x v="10"/>
    <x v="5"/>
    <x v="17"/>
  </r>
  <r>
    <x v="10"/>
    <x v="18"/>
    <x v="17"/>
  </r>
  <r>
    <x v="10"/>
    <x v="20"/>
    <x v="17"/>
  </r>
  <r>
    <x v="7"/>
    <x v="4"/>
    <x v="17"/>
  </r>
  <r>
    <x v="9"/>
    <x v="19"/>
    <x v="17"/>
  </r>
  <r>
    <x v="7"/>
    <x v="5"/>
    <x v="17"/>
  </r>
  <r>
    <x v="1"/>
    <x v="22"/>
    <x v="17"/>
  </r>
  <r>
    <x v="1"/>
    <x v="24"/>
    <x v="17"/>
  </r>
  <r>
    <x v="4"/>
    <x v="4"/>
    <x v="17"/>
  </r>
  <r>
    <x v="7"/>
    <x v="21"/>
    <x v="17"/>
  </r>
  <r>
    <x v="0"/>
    <x v="18"/>
    <x v="17"/>
  </r>
  <r>
    <x v="3"/>
    <x v="22"/>
    <x v="17"/>
  </r>
  <r>
    <x v="5"/>
    <x v="16"/>
    <x v="17"/>
  </r>
  <r>
    <x v="2"/>
    <x v="21"/>
    <x v="17"/>
  </r>
  <r>
    <x v="10"/>
    <x v="2"/>
    <x v="17"/>
  </r>
  <r>
    <x v="7"/>
    <x v="7"/>
    <x v="17"/>
  </r>
  <r>
    <x v="7"/>
    <x v="19"/>
    <x v="17"/>
  </r>
  <r>
    <x v="10"/>
    <x v="22"/>
    <x v="17"/>
  </r>
  <r>
    <x v="2"/>
    <x v="22"/>
    <x v="17"/>
  </r>
  <r>
    <x v="9"/>
    <x v="4"/>
    <x v="17"/>
  </r>
  <r>
    <x v="7"/>
    <x v="22"/>
    <x v="17"/>
  </r>
  <r>
    <x v="10"/>
    <x v="15"/>
    <x v="17"/>
  </r>
  <r>
    <x v="5"/>
    <x v="7"/>
    <x v="17"/>
  </r>
  <r>
    <x v="10"/>
    <x v="7"/>
    <x v="17"/>
  </r>
  <r>
    <x v="0"/>
    <x v="24"/>
    <x v="17"/>
  </r>
  <r>
    <x v="3"/>
    <x v="4"/>
    <x v="17"/>
  </r>
  <r>
    <x v="8"/>
    <x v="16"/>
    <x v="17"/>
  </r>
  <r>
    <x v="2"/>
    <x v="18"/>
    <x v="17"/>
  </r>
  <r>
    <x v="9"/>
    <x v="24"/>
    <x v="17"/>
  </r>
  <r>
    <x v="9"/>
    <x v="21"/>
    <x v="17"/>
  </r>
  <r>
    <x v="6"/>
    <x v="24"/>
    <x v="17"/>
  </r>
  <r>
    <x v="9"/>
    <x v="16"/>
    <x v="17"/>
  </r>
  <r>
    <x v="3"/>
    <x v="10"/>
    <x v="17"/>
  </r>
  <r>
    <x v="7"/>
    <x v="12"/>
    <x v="17"/>
  </r>
  <r>
    <x v="10"/>
    <x v="9"/>
    <x v="17"/>
  </r>
  <r>
    <x v="9"/>
    <x v="10"/>
    <x v="17"/>
  </r>
  <r>
    <x v="5"/>
    <x v="10"/>
    <x v="17"/>
  </r>
  <r>
    <x v="7"/>
    <x v="23"/>
    <x v="17"/>
  </r>
  <r>
    <x v="7"/>
    <x v="14"/>
    <x v="17"/>
  </r>
  <r>
    <x v="2"/>
    <x v="23"/>
    <x v="17"/>
  </r>
  <r>
    <x v="10"/>
    <x v="16"/>
    <x v="17"/>
  </r>
  <r>
    <x v="6"/>
    <x v="21"/>
    <x v="17"/>
  </r>
  <r>
    <x v="8"/>
    <x v="22"/>
    <x v="17"/>
  </r>
  <r>
    <x v="9"/>
    <x v="20"/>
    <x v="17"/>
  </r>
  <r>
    <x v="5"/>
    <x v="18"/>
    <x v="17"/>
  </r>
  <r>
    <x v="4"/>
    <x v="17"/>
    <x v="17"/>
  </r>
  <r>
    <x v="6"/>
    <x v="23"/>
    <x v="17"/>
  </r>
  <r>
    <x v="8"/>
    <x v="20"/>
    <x v="17"/>
  </r>
  <r>
    <x v="6"/>
    <x v="19"/>
    <x v="17"/>
  </r>
  <r>
    <x v="7"/>
    <x v="20"/>
    <x v="17"/>
  </r>
  <r>
    <x v="4"/>
    <x v="22"/>
    <x v="1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r>
  <r>
    <x v="1"/>
    <x v="1"/>
    <x v="1"/>
  </r>
  <r>
    <x v="1"/>
    <x v="2"/>
    <x v="2"/>
  </r>
  <r>
    <x v="0"/>
    <x v="3"/>
    <x v="3"/>
  </r>
  <r>
    <x v="1"/>
    <x v="3"/>
    <x v="4"/>
  </r>
  <r>
    <x v="2"/>
    <x v="4"/>
    <x v="5"/>
  </r>
  <r>
    <x v="0"/>
    <x v="4"/>
    <x v="6"/>
  </r>
  <r>
    <x v="1"/>
    <x v="0"/>
    <x v="7"/>
  </r>
  <r>
    <x v="0"/>
    <x v="2"/>
    <x v="8"/>
  </r>
  <r>
    <x v="2"/>
    <x v="1"/>
    <x v="9"/>
  </r>
  <r>
    <x v="2"/>
    <x v="3"/>
    <x v="10"/>
  </r>
  <r>
    <x v="2"/>
    <x v="2"/>
    <x v="11"/>
  </r>
  <r>
    <x v="2"/>
    <x v="0"/>
    <x v="12"/>
  </r>
  <r>
    <x v="0"/>
    <x v="1"/>
    <x v="13"/>
  </r>
  <r>
    <x v="1"/>
    <x v="4"/>
    <x v="1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x v="0"/>
    <x v="0"/>
    <x v="0"/>
  </r>
  <r>
    <x v="1"/>
    <x v="1"/>
    <x v="1"/>
  </r>
  <r>
    <x v="2"/>
    <x v="0"/>
    <x v="2"/>
  </r>
  <r>
    <x v="3"/>
    <x v="1"/>
    <x v="3"/>
  </r>
  <r>
    <x v="3"/>
    <x v="2"/>
    <x v="4"/>
  </r>
  <r>
    <x v="4"/>
    <x v="0"/>
    <x v="5"/>
  </r>
  <r>
    <x v="5"/>
    <x v="0"/>
    <x v="6"/>
  </r>
  <r>
    <x v="5"/>
    <x v="2"/>
    <x v="7"/>
  </r>
  <r>
    <x v="6"/>
    <x v="3"/>
    <x v="8"/>
  </r>
  <r>
    <x v="3"/>
    <x v="4"/>
    <x v="9"/>
  </r>
  <r>
    <x v="6"/>
    <x v="2"/>
    <x v="10"/>
  </r>
  <r>
    <x v="4"/>
    <x v="2"/>
    <x v="11"/>
  </r>
  <r>
    <x v="7"/>
    <x v="5"/>
    <x v="12"/>
  </r>
  <r>
    <x v="8"/>
    <x v="5"/>
    <x v="13"/>
  </r>
  <r>
    <x v="2"/>
    <x v="6"/>
    <x v="14"/>
  </r>
  <r>
    <x v="9"/>
    <x v="7"/>
    <x v="15"/>
  </r>
  <r>
    <x v="2"/>
    <x v="4"/>
    <x v="16"/>
  </r>
  <r>
    <x v="4"/>
    <x v="8"/>
    <x v="17"/>
  </r>
  <r>
    <x v="10"/>
    <x v="7"/>
    <x v="18"/>
  </r>
  <r>
    <x v="10"/>
    <x v="9"/>
    <x v="19"/>
  </r>
  <r>
    <x v="2"/>
    <x v="2"/>
    <x v="20"/>
  </r>
  <r>
    <x v="11"/>
    <x v="7"/>
    <x v="21"/>
  </r>
  <r>
    <x v="5"/>
    <x v="1"/>
    <x v="22"/>
  </r>
  <r>
    <x v="7"/>
    <x v="4"/>
    <x v="23"/>
  </r>
  <r>
    <x v="0"/>
    <x v="3"/>
    <x v="24"/>
  </r>
  <r>
    <x v="1"/>
    <x v="5"/>
    <x v="25"/>
  </r>
  <r>
    <x v="12"/>
    <x v="3"/>
    <x v="26"/>
  </r>
  <r>
    <x v="0"/>
    <x v="9"/>
    <x v="27"/>
  </r>
  <r>
    <x v="11"/>
    <x v="1"/>
    <x v="28"/>
  </r>
  <r>
    <x v="6"/>
    <x v="7"/>
    <x v="29"/>
  </r>
  <r>
    <x v="12"/>
    <x v="5"/>
    <x v="30"/>
  </r>
  <r>
    <x v="13"/>
    <x v="4"/>
    <x v="31"/>
  </r>
  <r>
    <x v="12"/>
    <x v="7"/>
    <x v="32"/>
  </r>
  <r>
    <x v="3"/>
    <x v="6"/>
    <x v="33"/>
  </r>
  <r>
    <x v="3"/>
    <x v="0"/>
    <x v="34"/>
  </r>
  <r>
    <x v="3"/>
    <x v="9"/>
    <x v="35"/>
  </r>
  <r>
    <x v="10"/>
    <x v="4"/>
    <x v="36"/>
  </r>
  <r>
    <x v="1"/>
    <x v="2"/>
    <x v="37"/>
  </r>
  <r>
    <x v="13"/>
    <x v="5"/>
    <x v="38"/>
  </r>
  <r>
    <x v="13"/>
    <x v="9"/>
    <x v="39"/>
  </r>
  <r>
    <x v="5"/>
    <x v="4"/>
    <x v="40"/>
  </r>
  <r>
    <x v="13"/>
    <x v="6"/>
    <x v="41"/>
  </r>
  <r>
    <x v="3"/>
    <x v="3"/>
    <x v="42"/>
  </r>
  <r>
    <x v="14"/>
    <x v="0"/>
    <x v="43"/>
  </r>
  <r>
    <x v="12"/>
    <x v="6"/>
    <x v="44"/>
  </r>
  <r>
    <x v="7"/>
    <x v="1"/>
    <x v="45"/>
  </r>
  <r>
    <x v="0"/>
    <x v="4"/>
    <x v="46"/>
  </r>
  <r>
    <x v="13"/>
    <x v="2"/>
    <x v="47"/>
  </r>
  <r>
    <x v="0"/>
    <x v="8"/>
    <x v="48"/>
  </r>
  <r>
    <x v="1"/>
    <x v="3"/>
    <x v="49"/>
  </r>
  <r>
    <x v="9"/>
    <x v="4"/>
    <x v="50"/>
  </r>
  <r>
    <x v="14"/>
    <x v="2"/>
    <x v="51"/>
  </r>
  <r>
    <x v="15"/>
    <x v="6"/>
    <x v="52"/>
  </r>
  <r>
    <x v="9"/>
    <x v="2"/>
    <x v="53"/>
  </r>
  <r>
    <x v="8"/>
    <x v="1"/>
    <x v="54"/>
  </r>
  <r>
    <x v="4"/>
    <x v="9"/>
    <x v="55"/>
  </r>
  <r>
    <x v="13"/>
    <x v="0"/>
    <x v="56"/>
  </r>
  <r>
    <x v="6"/>
    <x v="0"/>
    <x v="57"/>
  </r>
  <r>
    <x v="4"/>
    <x v="6"/>
    <x v="58"/>
  </r>
  <r>
    <x v="7"/>
    <x v="0"/>
    <x v="59"/>
  </r>
  <r>
    <x v="16"/>
    <x v="2"/>
    <x v="60"/>
  </r>
  <r>
    <x v="15"/>
    <x v="7"/>
    <x v="61"/>
  </r>
  <r>
    <x v="9"/>
    <x v="0"/>
    <x v="62"/>
  </r>
  <r>
    <x v="1"/>
    <x v="4"/>
    <x v="63"/>
  </r>
  <r>
    <x v="7"/>
    <x v="6"/>
    <x v="64"/>
  </r>
  <r>
    <x v="4"/>
    <x v="4"/>
    <x v="65"/>
  </r>
  <r>
    <x v="13"/>
    <x v="1"/>
    <x v="66"/>
  </r>
  <r>
    <x v="9"/>
    <x v="9"/>
    <x v="67"/>
  </r>
  <r>
    <x v="14"/>
    <x v="7"/>
    <x v="68"/>
  </r>
  <r>
    <x v="15"/>
    <x v="8"/>
    <x v="69"/>
  </r>
  <r>
    <x v="15"/>
    <x v="4"/>
    <x v="70"/>
  </r>
  <r>
    <x v="12"/>
    <x v="8"/>
    <x v="71"/>
  </r>
  <r>
    <x v="1"/>
    <x v="8"/>
    <x v="72"/>
  </r>
  <r>
    <x v="11"/>
    <x v="2"/>
    <x v="73"/>
  </r>
  <r>
    <x v="5"/>
    <x v="7"/>
    <x v="74"/>
  </r>
  <r>
    <x v="15"/>
    <x v="5"/>
    <x v="75"/>
  </r>
  <r>
    <x v="14"/>
    <x v="1"/>
    <x v="76"/>
  </r>
  <r>
    <x v="14"/>
    <x v="3"/>
    <x v="77"/>
  </r>
  <r>
    <x v="11"/>
    <x v="6"/>
    <x v="78"/>
  </r>
  <r>
    <x v="8"/>
    <x v="0"/>
    <x v="79"/>
  </r>
  <r>
    <x v="14"/>
    <x v="6"/>
    <x v="80"/>
  </r>
  <r>
    <x v="1"/>
    <x v="9"/>
    <x v="81"/>
  </r>
  <r>
    <x v="2"/>
    <x v="9"/>
    <x v="82"/>
  </r>
  <r>
    <x v="13"/>
    <x v="7"/>
    <x v="83"/>
  </r>
  <r>
    <x v="7"/>
    <x v="8"/>
    <x v="84"/>
  </r>
  <r>
    <x v="12"/>
    <x v="9"/>
    <x v="85"/>
  </r>
  <r>
    <x v="6"/>
    <x v="5"/>
    <x v="86"/>
  </r>
  <r>
    <x v="11"/>
    <x v="9"/>
    <x v="87"/>
  </r>
  <r>
    <x v="1"/>
    <x v="6"/>
    <x v="88"/>
  </r>
  <r>
    <x v="13"/>
    <x v="8"/>
    <x v="89"/>
  </r>
  <r>
    <x v="5"/>
    <x v="8"/>
    <x v="90"/>
  </r>
  <r>
    <x v="15"/>
    <x v="2"/>
    <x v="91"/>
  </r>
  <r>
    <x v="6"/>
    <x v="4"/>
    <x v="92"/>
  </r>
  <r>
    <x v="15"/>
    <x v="0"/>
    <x v="93"/>
  </r>
  <r>
    <x v="0"/>
    <x v="6"/>
    <x v="94"/>
  </r>
  <r>
    <x v="3"/>
    <x v="7"/>
    <x v="95"/>
  </r>
  <r>
    <x v="16"/>
    <x v="8"/>
    <x v="96"/>
  </r>
  <r>
    <x v="14"/>
    <x v="9"/>
    <x v="97"/>
  </r>
  <r>
    <x v="9"/>
    <x v="6"/>
    <x v="98"/>
  </r>
  <r>
    <x v="8"/>
    <x v="7"/>
    <x v="99"/>
  </r>
  <r>
    <x v="8"/>
    <x v="3"/>
    <x v="100"/>
  </r>
  <r>
    <x v="8"/>
    <x v="9"/>
    <x v="101"/>
  </r>
  <r>
    <x v="10"/>
    <x v="6"/>
    <x v="102"/>
  </r>
  <r>
    <x v="2"/>
    <x v="5"/>
    <x v="103"/>
  </r>
  <r>
    <x v="11"/>
    <x v="0"/>
    <x v="104"/>
  </r>
  <r>
    <x v="7"/>
    <x v="3"/>
    <x v="105"/>
  </r>
  <r>
    <x v="6"/>
    <x v="6"/>
    <x v="106"/>
  </r>
  <r>
    <x v="3"/>
    <x v="5"/>
    <x v="107"/>
  </r>
  <r>
    <x v="17"/>
    <x v="9"/>
    <x v="108"/>
  </r>
  <r>
    <x v="16"/>
    <x v="4"/>
    <x v="109"/>
  </r>
  <r>
    <x v="10"/>
    <x v="0"/>
    <x v="110"/>
  </r>
  <r>
    <x v="0"/>
    <x v="1"/>
    <x v="111"/>
  </r>
  <r>
    <x v="12"/>
    <x v="0"/>
    <x v="112"/>
  </r>
  <r>
    <x v="2"/>
    <x v="8"/>
    <x v="113"/>
  </r>
  <r>
    <x v="4"/>
    <x v="3"/>
    <x v="114"/>
  </r>
  <r>
    <x v="5"/>
    <x v="5"/>
    <x v="115"/>
  </r>
  <r>
    <x v="11"/>
    <x v="8"/>
    <x v="116"/>
  </r>
  <r>
    <x v="5"/>
    <x v="3"/>
    <x v="117"/>
  </r>
  <r>
    <x v="10"/>
    <x v="2"/>
    <x v="118"/>
  </r>
  <r>
    <x v="0"/>
    <x v="7"/>
    <x v="119"/>
  </r>
  <r>
    <x v="2"/>
    <x v="7"/>
    <x v="120"/>
  </r>
  <r>
    <x v="2"/>
    <x v="3"/>
    <x v="121"/>
  </r>
  <r>
    <x v="12"/>
    <x v="2"/>
    <x v="122"/>
  </r>
  <r>
    <x v="4"/>
    <x v="1"/>
    <x v="123"/>
  </r>
  <r>
    <x v="12"/>
    <x v="1"/>
    <x v="124"/>
  </r>
  <r>
    <x v="13"/>
    <x v="3"/>
    <x v="125"/>
  </r>
  <r>
    <x v="1"/>
    <x v="7"/>
    <x v="126"/>
  </r>
  <r>
    <x v="8"/>
    <x v="6"/>
    <x v="127"/>
  </r>
  <r>
    <x v="16"/>
    <x v="0"/>
    <x v="128"/>
  </r>
  <r>
    <x v="1"/>
    <x v="0"/>
    <x v="129"/>
  </r>
  <r>
    <x v="16"/>
    <x v="5"/>
    <x v="130"/>
  </r>
  <r>
    <x v="10"/>
    <x v="1"/>
    <x v="131"/>
  </r>
  <r>
    <x v="16"/>
    <x v="7"/>
    <x v="132"/>
  </r>
  <r>
    <x v="10"/>
    <x v="3"/>
    <x v="133"/>
  </r>
  <r>
    <x v="15"/>
    <x v="1"/>
    <x v="134"/>
  </r>
  <r>
    <x v="6"/>
    <x v="8"/>
    <x v="135"/>
  </r>
  <r>
    <x v="9"/>
    <x v="1"/>
    <x v="136"/>
  </r>
  <r>
    <x v="8"/>
    <x v="8"/>
    <x v="137"/>
  </r>
  <r>
    <x v="11"/>
    <x v="4"/>
    <x v="138"/>
  </r>
  <r>
    <x v="8"/>
    <x v="4"/>
    <x v="139"/>
  </r>
  <r>
    <x v="7"/>
    <x v="7"/>
    <x v="140"/>
  </r>
  <r>
    <x v="12"/>
    <x v="4"/>
    <x v="141"/>
  </r>
  <r>
    <x v="0"/>
    <x v="5"/>
    <x v="142"/>
  </r>
  <r>
    <x v="9"/>
    <x v="8"/>
    <x v="143"/>
  </r>
  <r>
    <x v="16"/>
    <x v="3"/>
    <x v="144"/>
  </r>
  <r>
    <x v="9"/>
    <x v="3"/>
    <x v="145"/>
  </r>
  <r>
    <x v="16"/>
    <x v="9"/>
    <x v="146"/>
  </r>
  <r>
    <x v="0"/>
    <x v="2"/>
    <x v="147"/>
  </r>
  <r>
    <x v="8"/>
    <x v="2"/>
    <x v="148"/>
  </r>
  <r>
    <x v="11"/>
    <x v="5"/>
    <x v="149"/>
  </r>
  <r>
    <x v="14"/>
    <x v="4"/>
    <x v="150"/>
  </r>
  <r>
    <x v="4"/>
    <x v="5"/>
    <x v="151"/>
  </r>
  <r>
    <x v="9"/>
    <x v="5"/>
    <x v="152"/>
  </r>
  <r>
    <x v="14"/>
    <x v="5"/>
    <x v="153"/>
  </r>
  <r>
    <x v="7"/>
    <x v="2"/>
    <x v="154"/>
  </r>
  <r>
    <x v="5"/>
    <x v="6"/>
    <x v="155"/>
  </r>
  <r>
    <x v="6"/>
    <x v="9"/>
    <x v="156"/>
  </r>
  <r>
    <x v="5"/>
    <x v="9"/>
    <x v="157"/>
  </r>
  <r>
    <x v="10"/>
    <x v="5"/>
    <x v="158"/>
  </r>
  <r>
    <x v="7"/>
    <x v="9"/>
    <x v="159"/>
  </r>
  <r>
    <x v="2"/>
    <x v="1"/>
    <x v="160"/>
  </r>
  <r>
    <x v="3"/>
    <x v="8"/>
    <x v="161"/>
  </r>
  <r>
    <x v="11"/>
    <x v="3"/>
    <x v="162"/>
  </r>
  <r>
    <x v="14"/>
    <x v="8"/>
    <x v="163"/>
  </r>
  <r>
    <x v="15"/>
    <x v="3"/>
    <x v="164"/>
  </r>
  <r>
    <x v="10"/>
    <x v="8"/>
    <x v="165"/>
  </r>
  <r>
    <x v="16"/>
    <x v="6"/>
    <x v="166"/>
  </r>
  <r>
    <x v="16"/>
    <x v="1"/>
    <x v="167"/>
  </r>
  <r>
    <x v="15"/>
    <x v="9"/>
    <x v="168"/>
  </r>
  <r>
    <x v="4"/>
    <x v="7"/>
    <x v="169"/>
  </r>
  <r>
    <x v="17"/>
    <x v="5"/>
    <x v="170"/>
  </r>
  <r>
    <x v="17"/>
    <x v="0"/>
    <x v="171"/>
  </r>
  <r>
    <x v="17"/>
    <x v="6"/>
    <x v="172"/>
  </r>
  <r>
    <x v="17"/>
    <x v="3"/>
    <x v="173"/>
  </r>
  <r>
    <x v="17"/>
    <x v="1"/>
    <x v="174"/>
  </r>
  <r>
    <x v="17"/>
    <x v="8"/>
    <x v="175"/>
  </r>
  <r>
    <x v="17"/>
    <x v="2"/>
    <x v="176"/>
  </r>
  <r>
    <x v="17"/>
    <x v="7"/>
    <x v="177"/>
  </r>
  <r>
    <x v="17"/>
    <x v="4"/>
    <x v="178"/>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x v="0"/>
    <x v="0"/>
    <x v="0"/>
  </r>
  <r>
    <x v="1"/>
    <x v="1"/>
    <x v="1"/>
  </r>
  <r>
    <x v="2"/>
    <x v="2"/>
    <x v="2"/>
  </r>
  <r>
    <x v="3"/>
    <x v="3"/>
    <x v="3"/>
  </r>
  <r>
    <x v="4"/>
    <x v="4"/>
    <x v="4"/>
  </r>
  <r>
    <x v="5"/>
    <x v="5"/>
    <x v="5"/>
  </r>
  <r>
    <x v="6"/>
    <x v="6"/>
    <x v="6"/>
  </r>
  <r>
    <x v="7"/>
    <x v="0"/>
    <x v="7"/>
  </r>
  <r>
    <x v="0"/>
    <x v="2"/>
    <x v="8"/>
  </r>
  <r>
    <x v="8"/>
    <x v="6"/>
    <x v="9"/>
  </r>
  <r>
    <x v="9"/>
    <x v="7"/>
    <x v="10"/>
  </r>
  <r>
    <x v="10"/>
    <x v="1"/>
    <x v="11"/>
  </r>
  <r>
    <x v="9"/>
    <x v="6"/>
    <x v="12"/>
  </r>
  <r>
    <x v="1"/>
    <x v="8"/>
    <x v="13"/>
  </r>
  <r>
    <x v="11"/>
    <x v="1"/>
    <x v="14"/>
  </r>
  <r>
    <x v="12"/>
    <x v="6"/>
    <x v="15"/>
  </r>
  <r>
    <x v="13"/>
    <x v="2"/>
    <x v="16"/>
  </r>
  <r>
    <x v="5"/>
    <x v="4"/>
    <x v="17"/>
  </r>
  <r>
    <x v="11"/>
    <x v="8"/>
    <x v="18"/>
  </r>
  <r>
    <x v="14"/>
    <x v="4"/>
    <x v="19"/>
  </r>
  <r>
    <x v="8"/>
    <x v="3"/>
    <x v="20"/>
  </r>
  <r>
    <x v="15"/>
    <x v="9"/>
    <x v="21"/>
  </r>
  <r>
    <x v="13"/>
    <x v="5"/>
    <x v="22"/>
  </r>
  <r>
    <x v="16"/>
    <x v="3"/>
    <x v="23"/>
  </r>
  <r>
    <x v="3"/>
    <x v="4"/>
    <x v="24"/>
  </r>
  <r>
    <x v="0"/>
    <x v="3"/>
    <x v="25"/>
  </r>
  <r>
    <x v="17"/>
    <x v="3"/>
    <x v="26"/>
  </r>
  <r>
    <x v="18"/>
    <x v="4"/>
    <x v="27"/>
  </r>
  <r>
    <x v="19"/>
    <x v="5"/>
    <x v="28"/>
  </r>
  <r>
    <x v="0"/>
    <x v="1"/>
    <x v="29"/>
  </r>
  <r>
    <x v="12"/>
    <x v="5"/>
    <x v="30"/>
  </r>
  <r>
    <x v="13"/>
    <x v="3"/>
    <x v="31"/>
  </r>
  <r>
    <x v="7"/>
    <x v="9"/>
    <x v="32"/>
  </r>
  <r>
    <x v="20"/>
    <x v="1"/>
    <x v="33"/>
  </r>
  <r>
    <x v="21"/>
    <x v="9"/>
    <x v="34"/>
  </r>
  <r>
    <x v="12"/>
    <x v="8"/>
    <x v="35"/>
  </r>
  <r>
    <x v="18"/>
    <x v="2"/>
    <x v="36"/>
  </r>
  <r>
    <x v="22"/>
    <x v="2"/>
    <x v="37"/>
  </r>
  <r>
    <x v="3"/>
    <x v="2"/>
    <x v="38"/>
  </r>
  <r>
    <x v="14"/>
    <x v="7"/>
    <x v="39"/>
  </r>
  <r>
    <x v="23"/>
    <x v="4"/>
    <x v="40"/>
  </r>
  <r>
    <x v="24"/>
    <x v="0"/>
    <x v="41"/>
  </r>
  <r>
    <x v="20"/>
    <x v="2"/>
    <x v="42"/>
  </r>
  <r>
    <x v="25"/>
    <x v="3"/>
    <x v="43"/>
  </r>
  <r>
    <x v="26"/>
    <x v="6"/>
    <x v="44"/>
  </r>
  <r>
    <x v="10"/>
    <x v="4"/>
    <x v="45"/>
  </r>
  <r>
    <x v="5"/>
    <x v="9"/>
    <x v="46"/>
  </r>
  <r>
    <x v="11"/>
    <x v="7"/>
    <x v="47"/>
  </r>
  <r>
    <x v="27"/>
    <x v="7"/>
    <x v="48"/>
  </r>
  <r>
    <x v="20"/>
    <x v="9"/>
    <x v="49"/>
  </r>
  <r>
    <x v="28"/>
    <x v="5"/>
    <x v="50"/>
  </r>
  <r>
    <x v="5"/>
    <x v="7"/>
    <x v="51"/>
  </r>
  <r>
    <x v="4"/>
    <x v="6"/>
    <x v="52"/>
  </r>
  <r>
    <x v="27"/>
    <x v="9"/>
    <x v="53"/>
  </r>
  <r>
    <x v="11"/>
    <x v="5"/>
    <x v="54"/>
  </r>
  <r>
    <x v="22"/>
    <x v="8"/>
    <x v="55"/>
  </r>
  <r>
    <x v="29"/>
    <x v="7"/>
    <x v="56"/>
  </r>
  <r>
    <x v="29"/>
    <x v="9"/>
    <x v="57"/>
  </r>
  <r>
    <x v="23"/>
    <x v="0"/>
    <x v="58"/>
  </r>
  <r>
    <x v="28"/>
    <x v="3"/>
    <x v="59"/>
  </r>
  <r>
    <x v="24"/>
    <x v="2"/>
    <x v="60"/>
  </r>
  <r>
    <x v="30"/>
    <x v="2"/>
    <x v="61"/>
  </r>
  <r>
    <x v="20"/>
    <x v="7"/>
    <x v="62"/>
  </r>
  <r>
    <x v="18"/>
    <x v="8"/>
    <x v="63"/>
  </r>
  <r>
    <x v="16"/>
    <x v="1"/>
    <x v="64"/>
  </r>
  <r>
    <x v="12"/>
    <x v="1"/>
    <x v="65"/>
  </r>
  <r>
    <x v="18"/>
    <x v="0"/>
    <x v="66"/>
  </r>
  <r>
    <x v="29"/>
    <x v="3"/>
    <x v="67"/>
  </r>
  <r>
    <x v="10"/>
    <x v="0"/>
    <x v="68"/>
  </r>
  <r>
    <x v="21"/>
    <x v="3"/>
    <x v="69"/>
  </r>
  <r>
    <x v="8"/>
    <x v="0"/>
    <x v="70"/>
  </r>
  <r>
    <x v="19"/>
    <x v="4"/>
    <x v="71"/>
  </r>
  <r>
    <x v="31"/>
    <x v="2"/>
    <x v="72"/>
  </r>
  <r>
    <x v="28"/>
    <x v="7"/>
    <x v="73"/>
  </r>
  <r>
    <x v="32"/>
    <x v="4"/>
    <x v="74"/>
  </r>
  <r>
    <x v="29"/>
    <x v="4"/>
    <x v="75"/>
  </r>
  <r>
    <x v="9"/>
    <x v="8"/>
    <x v="76"/>
  </r>
  <r>
    <x v="26"/>
    <x v="9"/>
    <x v="77"/>
  </r>
  <r>
    <x v="21"/>
    <x v="2"/>
    <x v="78"/>
  </r>
  <r>
    <x v="12"/>
    <x v="2"/>
    <x v="79"/>
  </r>
  <r>
    <x v="22"/>
    <x v="0"/>
    <x v="80"/>
  </r>
  <r>
    <x v="29"/>
    <x v="0"/>
    <x v="81"/>
  </r>
  <r>
    <x v="1"/>
    <x v="2"/>
    <x v="82"/>
  </r>
  <r>
    <x v="18"/>
    <x v="6"/>
    <x v="83"/>
  </r>
  <r>
    <x v="5"/>
    <x v="8"/>
    <x v="84"/>
  </r>
  <r>
    <x v="33"/>
    <x v="0"/>
    <x v="85"/>
  </r>
  <r>
    <x v="11"/>
    <x v="2"/>
    <x v="86"/>
  </r>
  <r>
    <x v="28"/>
    <x v="0"/>
    <x v="87"/>
  </r>
  <r>
    <x v="18"/>
    <x v="3"/>
    <x v="88"/>
  </r>
  <r>
    <x v="19"/>
    <x v="2"/>
    <x v="89"/>
  </r>
  <r>
    <x v="24"/>
    <x v="6"/>
    <x v="90"/>
  </r>
  <r>
    <x v="23"/>
    <x v="1"/>
    <x v="91"/>
  </r>
  <r>
    <x v="34"/>
    <x v="2"/>
    <x v="92"/>
  </r>
  <r>
    <x v="32"/>
    <x v="1"/>
    <x v="93"/>
  </r>
  <r>
    <x v="10"/>
    <x v="8"/>
    <x v="94"/>
  </r>
  <r>
    <x v="10"/>
    <x v="7"/>
    <x v="95"/>
  </r>
  <r>
    <x v="29"/>
    <x v="8"/>
    <x v="96"/>
  </r>
  <r>
    <x v="18"/>
    <x v="5"/>
    <x v="97"/>
  </r>
  <r>
    <x v="16"/>
    <x v="2"/>
    <x v="98"/>
  </r>
  <r>
    <x v="28"/>
    <x v="1"/>
    <x v="99"/>
  </r>
  <r>
    <x v="30"/>
    <x v="7"/>
    <x v="100"/>
  </r>
  <r>
    <x v="5"/>
    <x v="0"/>
    <x v="101"/>
  </r>
  <r>
    <x v="32"/>
    <x v="3"/>
    <x v="102"/>
  </r>
  <r>
    <x v="9"/>
    <x v="2"/>
    <x v="103"/>
  </r>
  <r>
    <x v="33"/>
    <x v="3"/>
    <x v="104"/>
  </r>
  <r>
    <x v="18"/>
    <x v="9"/>
    <x v="105"/>
  </r>
  <r>
    <x v="5"/>
    <x v="2"/>
    <x v="106"/>
  </r>
  <r>
    <x v="7"/>
    <x v="6"/>
    <x v="107"/>
  </r>
  <r>
    <x v="5"/>
    <x v="1"/>
    <x v="108"/>
  </r>
  <r>
    <x v="17"/>
    <x v="1"/>
    <x v="109"/>
  </r>
  <r>
    <x v="21"/>
    <x v="0"/>
    <x v="110"/>
  </r>
  <r>
    <x v="28"/>
    <x v="9"/>
    <x v="111"/>
  </r>
  <r>
    <x v="24"/>
    <x v="3"/>
    <x v="112"/>
  </r>
  <r>
    <x v="21"/>
    <x v="1"/>
    <x v="113"/>
  </r>
  <r>
    <x v="32"/>
    <x v="9"/>
    <x v="114"/>
  </r>
  <r>
    <x v="34"/>
    <x v="0"/>
    <x v="115"/>
  </r>
  <r>
    <x v="10"/>
    <x v="2"/>
    <x v="116"/>
  </r>
  <r>
    <x v="9"/>
    <x v="4"/>
    <x v="117"/>
  </r>
  <r>
    <x v="25"/>
    <x v="8"/>
    <x v="118"/>
  </r>
  <r>
    <x v="32"/>
    <x v="2"/>
    <x v="119"/>
  </r>
  <r>
    <x v="7"/>
    <x v="3"/>
    <x v="120"/>
  </r>
  <r>
    <x v="35"/>
    <x v="0"/>
    <x v="121"/>
  </r>
  <r>
    <x v="16"/>
    <x v="6"/>
    <x v="122"/>
  </r>
  <r>
    <x v="8"/>
    <x v="9"/>
    <x v="123"/>
  </r>
  <r>
    <x v="17"/>
    <x v="8"/>
    <x v="124"/>
  </r>
  <r>
    <x v="26"/>
    <x v="0"/>
    <x v="125"/>
  </r>
  <r>
    <x v="9"/>
    <x v="1"/>
    <x v="126"/>
  </r>
  <r>
    <x v="10"/>
    <x v="5"/>
    <x v="127"/>
  </r>
  <r>
    <x v="29"/>
    <x v="2"/>
    <x v="128"/>
  </r>
  <r>
    <x v="28"/>
    <x v="2"/>
    <x v="129"/>
  </r>
  <r>
    <x v="10"/>
    <x v="6"/>
    <x v="130"/>
  </r>
  <r>
    <x v="16"/>
    <x v="4"/>
    <x v="131"/>
  </r>
  <r>
    <x v="36"/>
    <x v="4"/>
    <x v="132"/>
  </r>
  <r>
    <x v="31"/>
    <x v="7"/>
    <x v="133"/>
  </r>
  <r>
    <x v="25"/>
    <x v="7"/>
    <x v="134"/>
  </r>
  <r>
    <x v="33"/>
    <x v="1"/>
    <x v="135"/>
  </r>
  <r>
    <x v="16"/>
    <x v="5"/>
    <x v="136"/>
  </r>
  <r>
    <x v="19"/>
    <x v="7"/>
    <x v="137"/>
  </r>
  <r>
    <x v="27"/>
    <x v="4"/>
    <x v="138"/>
  </r>
  <r>
    <x v="37"/>
    <x v="7"/>
    <x v="139"/>
  </r>
  <r>
    <x v="6"/>
    <x v="2"/>
    <x v="140"/>
  </r>
  <r>
    <x v="16"/>
    <x v="9"/>
    <x v="141"/>
  </r>
  <r>
    <x v="24"/>
    <x v="9"/>
    <x v="142"/>
  </r>
  <r>
    <x v="24"/>
    <x v="1"/>
    <x v="143"/>
  </r>
  <r>
    <x v="31"/>
    <x v="9"/>
    <x v="144"/>
  </r>
  <r>
    <x v="33"/>
    <x v="8"/>
    <x v="145"/>
  </r>
  <r>
    <x v="21"/>
    <x v="4"/>
    <x v="146"/>
  </r>
  <r>
    <x v="16"/>
    <x v="8"/>
    <x v="147"/>
  </r>
  <r>
    <x v="12"/>
    <x v="7"/>
    <x v="148"/>
  </r>
  <r>
    <x v="28"/>
    <x v="4"/>
    <x v="149"/>
  </r>
  <r>
    <x v="38"/>
    <x v="0"/>
    <x v="150"/>
  </r>
  <r>
    <x v="2"/>
    <x v="1"/>
    <x v="151"/>
  </r>
  <r>
    <x v="17"/>
    <x v="6"/>
    <x v="152"/>
  </r>
  <r>
    <x v="28"/>
    <x v="8"/>
    <x v="153"/>
  </r>
  <r>
    <x v="19"/>
    <x v="0"/>
    <x v="154"/>
  </r>
  <r>
    <x v="2"/>
    <x v="3"/>
    <x v="155"/>
  </r>
  <r>
    <x v="22"/>
    <x v="6"/>
    <x v="156"/>
  </r>
  <r>
    <x v="14"/>
    <x v="9"/>
    <x v="157"/>
  </r>
  <r>
    <x v="5"/>
    <x v="3"/>
    <x v="158"/>
  </r>
  <r>
    <x v="39"/>
    <x v="2"/>
    <x v="159"/>
  </r>
  <r>
    <x v="35"/>
    <x v="9"/>
    <x v="160"/>
  </r>
  <r>
    <x v="14"/>
    <x v="2"/>
    <x v="161"/>
  </r>
  <r>
    <x v="18"/>
    <x v="7"/>
    <x v="162"/>
  </r>
  <r>
    <x v="12"/>
    <x v="9"/>
    <x v="163"/>
  </r>
  <r>
    <x v="29"/>
    <x v="6"/>
    <x v="164"/>
  </r>
  <r>
    <x v="14"/>
    <x v="5"/>
    <x v="165"/>
  </r>
  <r>
    <x v="15"/>
    <x v="2"/>
    <x v="166"/>
  </r>
  <r>
    <x v="15"/>
    <x v="7"/>
    <x v="167"/>
  </r>
  <r>
    <x v="11"/>
    <x v="3"/>
    <x v="168"/>
  </r>
  <r>
    <x v="36"/>
    <x v="2"/>
    <x v="169"/>
  </r>
  <r>
    <x v="37"/>
    <x v="3"/>
    <x v="170"/>
  </r>
  <r>
    <x v="10"/>
    <x v="9"/>
    <x v="171"/>
  </r>
  <r>
    <x v="15"/>
    <x v="0"/>
    <x v="172"/>
  </r>
  <r>
    <x v="26"/>
    <x v="5"/>
    <x v="173"/>
  </r>
  <r>
    <x v="19"/>
    <x v="6"/>
    <x v="174"/>
  </r>
  <r>
    <x v="20"/>
    <x v="0"/>
    <x v="175"/>
  </r>
  <r>
    <x v="33"/>
    <x v="7"/>
    <x v="176"/>
  </r>
  <r>
    <x v="3"/>
    <x v="0"/>
    <x v="177"/>
  </r>
  <r>
    <x v="8"/>
    <x v="5"/>
    <x v="178"/>
  </r>
  <r>
    <x v="8"/>
    <x v="7"/>
    <x v="179"/>
  </r>
  <r>
    <x v="33"/>
    <x v="4"/>
    <x v="180"/>
  </r>
  <r>
    <x v="0"/>
    <x v="5"/>
    <x v="181"/>
  </r>
  <r>
    <x v="27"/>
    <x v="3"/>
    <x v="182"/>
  </r>
  <r>
    <x v="17"/>
    <x v="9"/>
    <x v="183"/>
  </r>
  <r>
    <x v="19"/>
    <x v="3"/>
    <x v="184"/>
  </r>
  <r>
    <x v="1"/>
    <x v="0"/>
    <x v="185"/>
  </r>
  <r>
    <x v="25"/>
    <x v="0"/>
    <x v="186"/>
  </r>
  <r>
    <x v="12"/>
    <x v="0"/>
    <x v="187"/>
  </r>
  <r>
    <x v="4"/>
    <x v="7"/>
    <x v="188"/>
  </r>
  <r>
    <x v="29"/>
    <x v="5"/>
    <x v="189"/>
  </r>
  <r>
    <x v="27"/>
    <x v="8"/>
    <x v="190"/>
  </r>
  <r>
    <x v="38"/>
    <x v="3"/>
    <x v="191"/>
  </r>
  <r>
    <x v="23"/>
    <x v="6"/>
    <x v="192"/>
  </r>
  <r>
    <x v="2"/>
    <x v="7"/>
    <x v="193"/>
  </r>
  <r>
    <x v="3"/>
    <x v="9"/>
    <x v="194"/>
  </r>
  <r>
    <x v="17"/>
    <x v="7"/>
    <x v="195"/>
  </r>
  <r>
    <x v="22"/>
    <x v="1"/>
    <x v="196"/>
  </r>
  <r>
    <x v="4"/>
    <x v="3"/>
    <x v="197"/>
  </r>
  <r>
    <x v="21"/>
    <x v="7"/>
    <x v="198"/>
  </r>
  <r>
    <x v="15"/>
    <x v="3"/>
    <x v="199"/>
  </r>
  <r>
    <x v="7"/>
    <x v="2"/>
    <x v="200"/>
  </r>
  <r>
    <x v="32"/>
    <x v="8"/>
    <x v="201"/>
  </r>
  <r>
    <x v="38"/>
    <x v="4"/>
    <x v="202"/>
  </r>
  <r>
    <x v="34"/>
    <x v="5"/>
    <x v="203"/>
  </r>
  <r>
    <x v="11"/>
    <x v="4"/>
    <x v="204"/>
  </r>
  <r>
    <x v="26"/>
    <x v="3"/>
    <x v="205"/>
  </r>
  <r>
    <x v="19"/>
    <x v="1"/>
    <x v="206"/>
  </r>
  <r>
    <x v="21"/>
    <x v="8"/>
    <x v="207"/>
  </r>
  <r>
    <x v="16"/>
    <x v="7"/>
    <x v="208"/>
  </r>
  <r>
    <x v="29"/>
    <x v="1"/>
    <x v="209"/>
  </r>
  <r>
    <x v="37"/>
    <x v="5"/>
    <x v="210"/>
  </r>
  <r>
    <x v="38"/>
    <x v="2"/>
    <x v="211"/>
  </r>
  <r>
    <x v="6"/>
    <x v="4"/>
    <x v="212"/>
  </r>
  <r>
    <x v="19"/>
    <x v="8"/>
    <x v="213"/>
  </r>
  <r>
    <x v="8"/>
    <x v="1"/>
    <x v="214"/>
  </r>
  <r>
    <x v="4"/>
    <x v="8"/>
    <x v="215"/>
  </r>
  <r>
    <x v="33"/>
    <x v="2"/>
    <x v="216"/>
  </r>
  <r>
    <x v="26"/>
    <x v="4"/>
    <x v="217"/>
  </r>
  <r>
    <x v="6"/>
    <x v="3"/>
    <x v="218"/>
  </r>
  <r>
    <x v="3"/>
    <x v="1"/>
    <x v="219"/>
  </r>
  <r>
    <x v="32"/>
    <x v="5"/>
    <x v="220"/>
  </r>
  <r>
    <x v="6"/>
    <x v="7"/>
    <x v="221"/>
  </r>
  <r>
    <x v="14"/>
    <x v="6"/>
    <x v="222"/>
  </r>
  <r>
    <x v="17"/>
    <x v="5"/>
    <x v="223"/>
  </r>
  <r>
    <x v="22"/>
    <x v="9"/>
    <x v="224"/>
  </r>
  <r>
    <x v="20"/>
    <x v="3"/>
    <x v="225"/>
  </r>
  <r>
    <x v="6"/>
    <x v="0"/>
    <x v="226"/>
  </r>
  <r>
    <x v="4"/>
    <x v="2"/>
    <x v="227"/>
  </r>
  <r>
    <x v="10"/>
    <x v="3"/>
    <x v="228"/>
  </r>
  <r>
    <x v="23"/>
    <x v="8"/>
    <x v="229"/>
  </r>
  <r>
    <x v="38"/>
    <x v="9"/>
    <x v="230"/>
  </r>
  <r>
    <x v="32"/>
    <x v="0"/>
    <x v="231"/>
  </r>
  <r>
    <x v="26"/>
    <x v="2"/>
    <x v="232"/>
  </r>
  <r>
    <x v="17"/>
    <x v="0"/>
    <x v="233"/>
  </r>
  <r>
    <x v="21"/>
    <x v="5"/>
    <x v="234"/>
  </r>
  <r>
    <x v="17"/>
    <x v="2"/>
    <x v="235"/>
  </r>
  <r>
    <x v="8"/>
    <x v="2"/>
    <x v="236"/>
  </r>
  <r>
    <x v="27"/>
    <x v="2"/>
    <x v="237"/>
  </r>
  <r>
    <x v="22"/>
    <x v="7"/>
    <x v="238"/>
  </r>
  <r>
    <x v="25"/>
    <x v="1"/>
    <x v="239"/>
  </r>
  <r>
    <x v="14"/>
    <x v="8"/>
    <x v="240"/>
  </r>
  <r>
    <x v="26"/>
    <x v="8"/>
    <x v="241"/>
  </r>
  <r>
    <x v="14"/>
    <x v="1"/>
    <x v="242"/>
  </r>
  <r>
    <x v="14"/>
    <x v="0"/>
    <x v="243"/>
  </r>
  <r>
    <x v="13"/>
    <x v="7"/>
    <x v="244"/>
  </r>
  <r>
    <x v="24"/>
    <x v="7"/>
    <x v="245"/>
  </r>
  <r>
    <x v="31"/>
    <x v="6"/>
    <x v="246"/>
  </r>
  <r>
    <x v="11"/>
    <x v="0"/>
    <x v="247"/>
  </r>
  <r>
    <x v="8"/>
    <x v="4"/>
    <x v="248"/>
  </r>
  <r>
    <x v="27"/>
    <x v="5"/>
    <x v="249"/>
  </r>
  <r>
    <x v="23"/>
    <x v="7"/>
    <x v="250"/>
  </r>
  <r>
    <x v="33"/>
    <x v="5"/>
    <x v="251"/>
  </r>
  <r>
    <x v="35"/>
    <x v="8"/>
    <x v="252"/>
  </r>
  <r>
    <x v="0"/>
    <x v="7"/>
    <x v="253"/>
  </r>
  <r>
    <x v="15"/>
    <x v="1"/>
    <x v="254"/>
  </r>
  <r>
    <x v="12"/>
    <x v="4"/>
    <x v="255"/>
  </r>
  <r>
    <x v="15"/>
    <x v="6"/>
    <x v="256"/>
  </r>
  <r>
    <x v="19"/>
    <x v="9"/>
    <x v="257"/>
  </r>
  <r>
    <x v="35"/>
    <x v="3"/>
    <x v="258"/>
  </r>
  <r>
    <x v="22"/>
    <x v="3"/>
    <x v="259"/>
  </r>
  <r>
    <x v="24"/>
    <x v="8"/>
    <x v="260"/>
  </r>
  <r>
    <x v="1"/>
    <x v="7"/>
    <x v="261"/>
  </r>
  <r>
    <x v="36"/>
    <x v="5"/>
    <x v="262"/>
  </r>
  <r>
    <x v="33"/>
    <x v="6"/>
    <x v="263"/>
  </r>
  <r>
    <x v="35"/>
    <x v="4"/>
    <x v="264"/>
  </r>
  <r>
    <x v="16"/>
    <x v="0"/>
    <x v="265"/>
  </r>
  <r>
    <x v="27"/>
    <x v="0"/>
    <x v="266"/>
  </r>
  <r>
    <x v="24"/>
    <x v="5"/>
    <x v="267"/>
  </r>
  <r>
    <x v="35"/>
    <x v="2"/>
    <x v="268"/>
  </r>
  <r>
    <x v="1"/>
    <x v="9"/>
    <x v="269"/>
  </r>
  <r>
    <x v="5"/>
    <x v="6"/>
    <x v="270"/>
  </r>
  <r>
    <x v="32"/>
    <x v="7"/>
    <x v="271"/>
  </r>
  <r>
    <x v="31"/>
    <x v="5"/>
    <x v="272"/>
  </r>
  <r>
    <x v="15"/>
    <x v="4"/>
    <x v="273"/>
  </r>
  <r>
    <x v="3"/>
    <x v="5"/>
    <x v="274"/>
  </r>
  <r>
    <x v="25"/>
    <x v="4"/>
    <x v="275"/>
  </r>
  <r>
    <x v="20"/>
    <x v="8"/>
    <x v="276"/>
  </r>
  <r>
    <x v="6"/>
    <x v="5"/>
    <x v="277"/>
  </r>
  <r>
    <x v="12"/>
    <x v="3"/>
    <x v="278"/>
  </r>
  <r>
    <x v="27"/>
    <x v="6"/>
    <x v="279"/>
  </r>
  <r>
    <x v="24"/>
    <x v="4"/>
    <x v="280"/>
  </r>
  <r>
    <x v="8"/>
    <x v="8"/>
    <x v="281"/>
  </r>
  <r>
    <x v="37"/>
    <x v="2"/>
    <x v="282"/>
  </r>
  <r>
    <x v="9"/>
    <x v="3"/>
    <x v="283"/>
  </r>
  <r>
    <x v="15"/>
    <x v="5"/>
    <x v="284"/>
  </r>
  <r>
    <x v="32"/>
    <x v="6"/>
    <x v="285"/>
  </r>
  <r>
    <x v="1"/>
    <x v="4"/>
    <x v="286"/>
  </r>
  <r>
    <x v="31"/>
    <x v="3"/>
    <x v="287"/>
  </r>
  <r>
    <x v="31"/>
    <x v="0"/>
    <x v="288"/>
  </r>
  <r>
    <x v="28"/>
    <x v="6"/>
    <x v="289"/>
  </r>
  <r>
    <x v="26"/>
    <x v="1"/>
    <x v="290"/>
  </r>
  <r>
    <x v="35"/>
    <x v="7"/>
    <x v="291"/>
  </r>
  <r>
    <x v="30"/>
    <x v="5"/>
    <x v="292"/>
  </r>
  <r>
    <x v="23"/>
    <x v="2"/>
    <x v="293"/>
  </r>
  <r>
    <x v="25"/>
    <x v="6"/>
    <x v="294"/>
  </r>
  <r>
    <x v="20"/>
    <x v="6"/>
    <x v="295"/>
  </r>
  <r>
    <x v="39"/>
    <x v="1"/>
    <x v="296"/>
  </r>
  <r>
    <x v="3"/>
    <x v="7"/>
    <x v="297"/>
  </r>
  <r>
    <x v="4"/>
    <x v="0"/>
    <x v="298"/>
  </r>
  <r>
    <x v="34"/>
    <x v="8"/>
    <x v="299"/>
  </r>
  <r>
    <x v="23"/>
    <x v="3"/>
    <x v="300"/>
  </r>
  <r>
    <x v="30"/>
    <x v="9"/>
    <x v="301"/>
  </r>
  <r>
    <x v="36"/>
    <x v="6"/>
    <x v="302"/>
  </r>
  <r>
    <x v="13"/>
    <x v="1"/>
    <x v="303"/>
  </r>
  <r>
    <x v="14"/>
    <x v="3"/>
    <x v="304"/>
  </r>
  <r>
    <x v="38"/>
    <x v="1"/>
    <x v="305"/>
  </r>
  <r>
    <x v="40"/>
    <x v="10"/>
    <x v="306"/>
  </r>
  <r>
    <x v="34"/>
    <x v="3"/>
    <x v="307"/>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r>
  <r>
    <x v="1"/>
    <x v="1"/>
  </r>
  <r>
    <x v="2"/>
    <x v="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
  <r>
    <x v="0"/>
    <x v="0"/>
    <x v="0"/>
  </r>
  <r>
    <x v="1"/>
    <x v="1"/>
    <x v="1"/>
  </r>
  <r>
    <x v="2"/>
    <x v="2"/>
    <x v="2"/>
  </r>
  <r>
    <x v="3"/>
    <x v="3"/>
    <x v="3"/>
  </r>
  <r>
    <x v="4"/>
    <x v="3"/>
    <x v="4"/>
  </r>
  <r>
    <x v="5"/>
    <x v="4"/>
    <x v="5"/>
  </r>
  <r>
    <x v="6"/>
    <x v="2"/>
    <x v="6"/>
  </r>
  <r>
    <x v="7"/>
    <x v="4"/>
    <x v="7"/>
  </r>
  <r>
    <x v="5"/>
    <x v="1"/>
    <x v="8"/>
  </r>
  <r>
    <x v="7"/>
    <x v="3"/>
    <x v="9"/>
  </r>
  <r>
    <x v="8"/>
    <x v="5"/>
    <x v="10"/>
  </r>
  <r>
    <x v="9"/>
    <x v="6"/>
    <x v="11"/>
  </r>
  <r>
    <x v="10"/>
    <x v="7"/>
    <x v="12"/>
  </r>
  <r>
    <x v="10"/>
    <x v="8"/>
    <x v="13"/>
  </r>
  <r>
    <x v="11"/>
    <x v="9"/>
    <x v="14"/>
  </r>
  <r>
    <x v="1"/>
    <x v="10"/>
    <x v="15"/>
  </r>
  <r>
    <x v="12"/>
    <x v="7"/>
    <x v="16"/>
  </r>
  <r>
    <x v="13"/>
    <x v="4"/>
    <x v="17"/>
  </r>
  <r>
    <x v="8"/>
    <x v="6"/>
    <x v="18"/>
  </r>
  <r>
    <x v="7"/>
    <x v="11"/>
    <x v="19"/>
  </r>
  <r>
    <x v="14"/>
    <x v="3"/>
    <x v="20"/>
  </r>
  <r>
    <x v="7"/>
    <x v="1"/>
    <x v="21"/>
  </r>
  <r>
    <x v="8"/>
    <x v="12"/>
    <x v="22"/>
  </r>
  <r>
    <x v="4"/>
    <x v="2"/>
    <x v="23"/>
  </r>
  <r>
    <x v="9"/>
    <x v="13"/>
    <x v="24"/>
  </r>
  <r>
    <x v="7"/>
    <x v="14"/>
    <x v="25"/>
  </r>
  <r>
    <x v="7"/>
    <x v="15"/>
    <x v="26"/>
  </r>
  <r>
    <x v="13"/>
    <x v="3"/>
    <x v="27"/>
  </r>
  <r>
    <x v="2"/>
    <x v="3"/>
    <x v="28"/>
  </r>
  <r>
    <x v="13"/>
    <x v="6"/>
    <x v="29"/>
  </r>
  <r>
    <x v="8"/>
    <x v="15"/>
    <x v="30"/>
  </r>
  <r>
    <x v="11"/>
    <x v="5"/>
    <x v="31"/>
  </r>
  <r>
    <x v="15"/>
    <x v="0"/>
    <x v="32"/>
  </r>
  <r>
    <x v="8"/>
    <x v="3"/>
    <x v="33"/>
  </r>
  <r>
    <x v="9"/>
    <x v="2"/>
    <x v="34"/>
  </r>
  <r>
    <x v="1"/>
    <x v="16"/>
    <x v="35"/>
  </r>
  <r>
    <x v="14"/>
    <x v="1"/>
    <x v="36"/>
  </r>
  <r>
    <x v="10"/>
    <x v="4"/>
    <x v="37"/>
  </r>
  <r>
    <x v="15"/>
    <x v="1"/>
    <x v="38"/>
  </r>
  <r>
    <x v="12"/>
    <x v="3"/>
    <x v="39"/>
  </r>
  <r>
    <x v="4"/>
    <x v="17"/>
    <x v="40"/>
  </r>
  <r>
    <x v="11"/>
    <x v="7"/>
    <x v="41"/>
  </r>
  <r>
    <x v="0"/>
    <x v="15"/>
    <x v="42"/>
  </r>
  <r>
    <x v="9"/>
    <x v="14"/>
    <x v="43"/>
  </r>
  <r>
    <x v="14"/>
    <x v="4"/>
    <x v="44"/>
  </r>
  <r>
    <x v="2"/>
    <x v="1"/>
    <x v="45"/>
  </r>
  <r>
    <x v="15"/>
    <x v="17"/>
    <x v="46"/>
  </r>
  <r>
    <x v="7"/>
    <x v="5"/>
    <x v="47"/>
  </r>
  <r>
    <x v="4"/>
    <x v="16"/>
    <x v="48"/>
  </r>
  <r>
    <x v="3"/>
    <x v="1"/>
    <x v="49"/>
  </r>
  <r>
    <x v="11"/>
    <x v="15"/>
    <x v="50"/>
  </r>
  <r>
    <x v="7"/>
    <x v="12"/>
    <x v="51"/>
  </r>
  <r>
    <x v="3"/>
    <x v="6"/>
    <x v="52"/>
  </r>
  <r>
    <x v="0"/>
    <x v="2"/>
    <x v="53"/>
  </r>
  <r>
    <x v="15"/>
    <x v="9"/>
    <x v="54"/>
  </r>
  <r>
    <x v="10"/>
    <x v="16"/>
    <x v="55"/>
  </r>
  <r>
    <x v="7"/>
    <x v="16"/>
    <x v="56"/>
  </r>
  <r>
    <x v="11"/>
    <x v="18"/>
    <x v="57"/>
  </r>
  <r>
    <x v="9"/>
    <x v="7"/>
    <x v="58"/>
  </r>
  <r>
    <x v="6"/>
    <x v="15"/>
    <x v="59"/>
  </r>
  <r>
    <x v="12"/>
    <x v="14"/>
    <x v="60"/>
  </r>
  <r>
    <x v="6"/>
    <x v="3"/>
    <x v="61"/>
  </r>
  <r>
    <x v="0"/>
    <x v="1"/>
    <x v="62"/>
  </r>
  <r>
    <x v="3"/>
    <x v="15"/>
    <x v="63"/>
  </r>
  <r>
    <x v="6"/>
    <x v="11"/>
    <x v="64"/>
  </r>
  <r>
    <x v="6"/>
    <x v="16"/>
    <x v="65"/>
  </r>
  <r>
    <x v="0"/>
    <x v="10"/>
    <x v="66"/>
  </r>
  <r>
    <x v="9"/>
    <x v="12"/>
    <x v="67"/>
  </r>
  <r>
    <x v="0"/>
    <x v="6"/>
    <x v="68"/>
  </r>
  <r>
    <x v="14"/>
    <x v="10"/>
    <x v="69"/>
  </r>
  <r>
    <x v="2"/>
    <x v="16"/>
    <x v="70"/>
  </r>
  <r>
    <x v="13"/>
    <x v="14"/>
    <x v="71"/>
  </r>
  <r>
    <x v="1"/>
    <x v="11"/>
    <x v="72"/>
  </r>
  <r>
    <x v="10"/>
    <x v="17"/>
    <x v="73"/>
  </r>
  <r>
    <x v="11"/>
    <x v="8"/>
    <x v="74"/>
  </r>
  <r>
    <x v="2"/>
    <x v="17"/>
    <x v="75"/>
  </r>
  <r>
    <x v="7"/>
    <x v="19"/>
    <x v="76"/>
  </r>
  <r>
    <x v="3"/>
    <x v="2"/>
    <x v="77"/>
  </r>
  <r>
    <x v="8"/>
    <x v="10"/>
    <x v="78"/>
  </r>
  <r>
    <x v="14"/>
    <x v="16"/>
    <x v="79"/>
  </r>
  <r>
    <x v="9"/>
    <x v="1"/>
    <x v="80"/>
  </r>
  <r>
    <x v="2"/>
    <x v="8"/>
    <x v="81"/>
  </r>
  <r>
    <x v="2"/>
    <x v="6"/>
    <x v="82"/>
  </r>
  <r>
    <x v="15"/>
    <x v="11"/>
    <x v="83"/>
  </r>
  <r>
    <x v="7"/>
    <x v="17"/>
    <x v="84"/>
  </r>
  <r>
    <x v="15"/>
    <x v="14"/>
    <x v="85"/>
  </r>
  <r>
    <x v="9"/>
    <x v="11"/>
    <x v="86"/>
  </r>
  <r>
    <x v="12"/>
    <x v="10"/>
    <x v="87"/>
  </r>
  <r>
    <x v="7"/>
    <x v="10"/>
    <x v="88"/>
  </r>
  <r>
    <x v="16"/>
    <x v="20"/>
    <x v="89"/>
  </r>
  <r>
    <x v="8"/>
    <x v="4"/>
    <x v="90"/>
  </r>
  <r>
    <x v="2"/>
    <x v="9"/>
    <x v="91"/>
  </r>
  <r>
    <x v="11"/>
    <x v="16"/>
    <x v="92"/>
  </r>
  <r>
    <x v="1"/>
    <x v="4"/>
    <x v="93"/>
  </r>
  <r>
    <x v="3"/>
    <x v="8"/>
    <x v="94"/>
  </r>
  <r>
    <x v="5"/>
    <x v="12"/>
    <x v="95"/>
  </r>
  <r>
    <x v="11"/>
    <x v="3"/>
    <x v="96"/>
  </r>
  <r>
    <x v="15"/>
    <x v="4"/>
    <x v="97"/>
  </r>
  <r>
    <x v="12"/>
    <x v="21"/>
    <x v="98"/>
  </r>
  <r>
    <x v="5"/>
    <x v="10"/>
    <x v="99"/>
  </r>
  <r>
    <x v="15"/>
    <x v="22"/>
    <x v="100"/>
  </r>
  <r>
    <x v="6"/>
    <x v="23"/>
    <x v="101"/>
  </r>
  <r>
    <x v="9"/>
    <x v="10"/>
    <x v="102"/>
  </r>
  <r>
    <x v="1"/>
    <x v="5"/>
    <x v="103"/>
  </r>
  <r>
    <x v="6"/>
    <x v="10"/>
    <x v="104"/>
  </r>
  <r>
    <x v="11"/>
    <x v="21"/>
    <x v="105"/>
  </r>
  <r>
    <x v="14"/>
    <x v="19"/>
    <x v="106"/>
  </r>
  <r>
    <x v="15"/>
    <x v="3"/>
    <x v="107"/>
  </r>
  <r>
    <x v="16"/>
    <x v="2"/>
    <x v="108"/>
  </r>
  <r>
    <x v="6"/>
    <x v="7"/>
    <x v="109"/>
  </r>
  <r>
    <x v="8"/>
    <x v="1"/>
    <x v="110"/>
  </r>
  <r>
    <x v="12"/>
    <x v="2"/>
    <x v="111"/>
  </r>
  <r>
    <x v="4"/>
    <x v="22"/>
    <x v="112"/>
  </r>
  <r>
    <x v="12"/>
    <x v="4"/>
    <x v="113"/>
  </r>
  <r>
    <x v="11"/>
    <x v="13"/>
    <x v="114"/>
  </r>
  <r>
    <x v="9"/>
    <x v="3"/>
    <x v="115"/>
  </r>
  <r>
    <x v="0"/>
    <x v="5"/>
    <x v="116"/>
  </r>
  <r>
    <x v="14"/>
    <x v="14"/>
    <x v="117"/>
  </r>
  <r>
    <x v="8"/>
    <x v="17"/>
    <x v="118"/>
  </r>
  <r>
    <x v="0"/>
    <x v="11"/>
    <x v="119"/>
  </r>
  <r>
    <x v="15"/>
    <x v="2"/>
    <x v="120"/>
  </r>
  <r>
    <x v="5"/>
    <x v="17"/>
    <x v="121"/>
  </r>
  <r>
    <x v="13"/>
    <x v="21"/>
    <x v="122"/>
  </r>
  <r>
    <x v="5"/>
    <x v="15"/>
    <x v="123"/>
  </r>
  <r>
    <x v="5"/>
    <x v="3"/>
    <x v="124"/>
  </r>
  <r>
    <x v="12"/>
    <x v="19"/>
    <x v="125"/>
  </r>
  <r>
    <x v="11"/>
    <x v="11"/>
    <x v="126"/>
  </r>
  <r>
    <x v="3"/>
    <x v="10"/>
    <x v="127"/>
  </r>
  <r>
    <x v="13"/>
    <x v="1"/>
    <x v="128"/>
  </r>
  <r>
    <x v="16"/>
    <x v="14"/>
    <x v="129"/>
  </r>
  <r>
    <x v="1"/>
    <x v="3"/>
    <x v="130"/>
  </r>
  <r>
    <x v="13"/>
    <x v="12"/>
    <x v="131"/>
  </r>
  <r>
    <x v="6"/>
    <x v="1"/>
    <x v="132"/>
  </r>
  <r>
    <x v="11"/>
    <x v="14"/>
    <x v="133"/>
  </r>
  <r>
    <x v="9"/>
    <x v="16"/>
    <x v="134"/>
  </r>
  <r>
    <x v="15"/>
    <x v="6"/>
    <x v="135"/>
  </r>
  <r>
    <x v="1"/>
    <x v="2"/>
    <x v="136"/>
  </r>
  <r>
    <x v="6"/>
    <x v="8"/>
    <x v="137"/>
  </r>
  <r>
    <x v="16"/>
    <x v="12"/>
    <x v="138"/>
  </r>
  <r>
    <x v="9"/>
    <x v="15"/>
    <x v="139"/>
  </r>
  <r>
    <x v="7"/>
    <x v="7"/>
    <x v="140"/>
  </r>
  <r>
    <x v="3"/>
    <x v="7"/>
    <x v="141"/>
  </r>
  <r>
    <x v="7"/>
    <x v="8"/>
    <x v="142"/>
  </r>
  <r>
    <x v="15"/>
    <x v="12"/>
    <x v="143"/>
  </r>
  <r>
    <x v="16"/>
    <x v="4"/>
    <x v="144"/>
  </r>
  <r>
    <x v="13"/>
    <x v="2"/>
    <x v="145"/>
  </r>
  <r>
    <x v="7"/>
    <x v="2"/>
    <x v="146"/>
  </r>
  <r>
    <x v="12"/>
    <x v="12"/>
    <x v="147"/>
  </r>
  <r>
    <x v="16"/>
    <x v="3"/>
    <x v="148"/>
  </r>
  <r>
    <x v="16"/>
    <x v="17"/>
    <x v="149"/>
  </r>
  <r>
    <x v="1"/>
    <x v="7"/>
    <x v="150"/>
  </r>
  <r>
    <x v="16"/>
    <x v="15"/>
    <x v="151"/>
  </r>
  <r>
    <x v="11"/>
    <x v="6"/>
    <x v="152"/>
  </r>
  <r>
    <x v="2"/>
    <x v="12"/>
    <x v="153"/>
  </r>
  <r>
    <x v="13"/>
    <x v="5"/>
    <x v="154"/>
  </r>
  <r>
    <x v="5"/>
    <x v="9"/>
    <x v="155"/>
  </r>
  <r>
    <x v="2"/>
    <x v="14"/>
    <x v="156"/>
  </r>
  <r>
    <x v="16"/>
    <x v="13"/>
    <x v="157"/>
  </r>
  <r>
    <x v="10"/>
    <x v="3"/>
    <x v="158"/>
  </r>
  <r>
    <x v="3"/>
    <x v="4"/>
    <x v="159"/>
  </r>
  <r>
    <x v="16"/>
    <x v="6"/>
    <x v="160"/>
  </r>
  <r>
    <x v="0"/>
    <x v="3"/>
    <x v="161"/>
  </r>
  <r>
    <x v="15"/>
    <x v="10"/>
    <x v="162"/>
  </r>
  <r>
    <x v="16"/>
    <x v="9"/>
    <x v="163"/>
  </r>
  <r>
    <x v="7"/>
    <x v="13"/>
    <x v="164"/>
  </r>
  <r>
    <x v="10"/>
    <x v="15"/>
    <x v="165"/>
  </r>
  <r>
    <x v="13"/>
    <x v="17"/>
    <x v="166"/>
  </r>
  <r>
    <x v="5"/>
    <x v="13"/>
    <x v="167"/>
  </r>
  <r>
    <x v="12"/>
    <x v="6"/>
    <x v="168"/>
  </r>
  <r>
    <x v="16"/>
    <x v="5"/>
    <x v="169"/>
  </r>
  <r>
    <x v="4"/>
    <x v="1"/>
    <x v="170"/>
  </r>
  <r>
    <x v="0"/>
    <x v="13"/>
    <x v="171"/>
  </r>
  <r>
    <x v="15"/>
    <x v="5"/>
    <x v="172"/>
  </r>
  <r>
    <x v="8"/>
    <x v="11"/>
    <x v="173"/>
  </r>
  <r>
    <x v="16"/>
    <x v="1"/>
    <x v="174"/>
  </r>
  <r>
    <x v="5"/>
    <x v="2"/>
    <x v="175"/>
  </r>
  <r>
    <x v="13"/>
    <x v="7"/>
    <x v="176"/>
  </r>
  <r>
    <x v="11"/>
    <x v="2"/>
    <x v="177"/>
  </r>
  <r>
    <x v="2"/>
    <x v="13"/>
    <x v="178"/>
  </r>
  <r>
    <x v="12"/>
    <x v="16"/>
    <x v="179"/>
  </r>
  <r>
    <x v="3"/>
    <x v="16"/>
    <x v="180"/>
  </r>
  <r>
    <x v="15"/>
    <x v="13"/>
    <x v="181"/>
  </r>
  <r>
    <x v="3"/>
    <x v="17"/>
    <x v="182"/>
  </r>
  <r>
    <x v="12"/>
    <x v="17"/>
    <x v="183"/>
  </r>
  <r>
    <x v="11"/>
    <x v="4"/>
    <x v="184"/>
  </r>
  <r>
    <x v="5"/>
    <x v="6"/>
    <x v="185"/>
  </r>
  <r>
    <x v="14"/>
    <x v="2"/>
    <x v="186"/>
  </r>
  <r>
    <x v="9"/>
    <x v="8"/>
    <x v="187"/>
  </r>
  <r>
    <x v="4"/>
    <x v="8"/>
    <x v="188"/>
  </r>
  <r>
    <x v="0"/>
    <x v="12"/>
    <x v="189"/>
  </r>
  <r>
    <x v="10"/>
    <x v="6"/>
    <x v="190"/>
  </r>
  <r>
    <x v="10"/>
    <x v="12"/>
    <x v="191"/>
  </r>
  <r>
    <x v="0"/>
    <x v="16"/>
    <x v="192"/>
  </r>
  <r>
    <x v="10"/>
    <x v="2"/>
    <x v="193"/>
  </r>
  <r>
    <x v="0"/>
    <x v="4"/>
    <x v="194"/>
  </r>
  <r>
    <x v="14"/>
    <x v="8"/>
    <x v="195"/>
  </r>
  <r>
    <x v="1"/>
    <x v="8"/>
    <x v="196"/>
  </r>
  <r>
    <x v="2"/>
    <x v="21"/>
    <x v="197"/>
  </r>
  <r>
    <x v="9"/>
    <x v="17"/>
    <x v="198"/>
  </r>
  <r>
    <x v="4"/>
    <x v="12"/>
    <x v="199"/>
  </r>
  <r>
    <x v="9"/>
    <x v="4"/>
    <x v="200"/>
  </r>
  <r>
    <x v="7"/>
    <x v="6"/>
    <x v="201"/>
  </r>
  <r>
    <x v="6"/>
    <x v="13"/>
    <x v="202"/>
  </r>
  <r>
    <x v="4"/>
    <x v="15"/>
    <x v="203"/>
  </r>
  <r>
    <x v="6"/>
    <x v="17"/>
    <x v="204"/>
  </r>
  <r>
    <x v="14"/>
    <x v="12"/>
    <x v="205"/>
  </r>
  <r>
    <x v="11"/>
    <x v="17"/>
    <x v="206"/>
  </r>
  <r>
    <x v="8"/>
    <x v="2"/>
    <x v="207"/>
  </r>
  <r>
    <x v="14"/>
    <x v="11"/>
    <x v="208"/>
  </r>
  <r>
    <x v="2"/>
    <x v="7"/>
    <x v="209"/>
  </r>
  <r>
    <x v="4"/>
    <x v="5"/>
    <x v="210"/>
  </r>
  <r>
    <x v="10"/>
    <x v="1"/>
    <x v="211"/>
  </r>
  <r>
    <x v="7"/>
    <x v="23"/>
    <x v="212"/>
  </r>
  <r>
    <x v="8"/>
    <x v="7"/>
    <x v="213"/>
  </r>
  <r>
    <x v="15"/>
    <x v="15"/>
    <x v="214"/>
  </r>
  <r>
    <x v="9"/>
    <x v="5"/>
    <x v="215"/>
  </r>
  <r>
    <x v="5"/>
    <x v="14"/>
    <x v="216"/>
  </r>
  <r>
    <x v="17"/>
    <x v="1"/>
    <x v="217"/>
  </r>
  <r>
    <x v="1"/>
    <x v="6"/>
    <x v="218"/>
  </r>
  <r>
    <x v="8"/>
    <x v="14"/>
    <x v="219"/>
  </r>
  <r>
    <x v="4"/>
    <x v="6"/>
    <x v="220"/>
  </r>
  <r>
    <x v="6"/>
    <x v="4"/>
    <x v="221"/>
  </r>
  <r>
    <x v="4"/>
    <x v="4"/>
    <x v="222"/>
  </r>
  <r>
    <x v="15"/>
    <x v="16"/>
    <x v="223"/>
  </r>
  <r>
    <x v="7"/>
    <x v="21"/>
    <x v="224"/>
  </r>
  <r>
    <x v="11"/>
    <x v="24"/>
    <x v="225"/>
  </r>
  <r>
    <x v="13"/>
    <x v="16"/>
    <x v="226"/>
  </r>
  <r>
    <x v="12"/>
    <x v="13"/>
    <x v="227"/>
  </r>
  <r>
    <x v="3"/>
    <x v="11"/>
    <x v="228"/>
  </r>
  <r>
    <x v="0"/>
    <x v="19"/>
    <x v="229"/>
  </r>
  <r>
    <x v="0"/>
    <x v="8"/>
    <x v="230"/>
  </r>
  <r>
    <x v="2"/>
    <x v="23"/>
    <x v="231"/>
  </r>
  <r>
    <x v="9"/>
    <x v="19"/>
    <x v="232"/>
  </r>
  <r>
    <x v="5"/>
    <x v="8"/>
    <x v="233"/>
  </r>
  <r>
    <x v="0"/>
    <x v="17"/>
    <x v="234"/>
  </r>
  <r>
    <x v="6"/>
    <x v="12"/>
    <x v="235"/>
  </r>
  <r>
    <x v="8"/>
    <x v="23"/>
    <x v="236"/>
  </r>
  <r>
    <x v="14"/>
    <x v="24"/>
    <x v="237"/>
  </r>
  <r>
    <x v="0"/>
    <x v="9"/>
    <x v="238"/>
  </r>
  <r>
    <x v="7"/>
    <x v="0"/>
    <x v="239"/>
  </r>
  <r>
    <x v="0"/>
    <x v="24"/>
    <x v="240"/>
  </r>
  <r>
    <x v="10"/>
    <x v="24"/>
    <x v="241"/>
  </r>
  <r>
    <x v="13"/>
    <x v="9"/>
    <x v="242"/>
  </r>
  <r>
    <x v="1"/>
    <x v="17"/>
    <x v="243"/>
  </r>
  <r>
    <x v="2"/>
    <x v="24"/>
    <x v="244"/>
  </r>
  <r>
    <x v="1"/>
    <x v="12"/>
    <x v="245"/>
  </r>
  <r>
    <x v="8"/>
    <x v="16"/>
    <x v="246"/>
  </r>
  <r>
    <x v="2"/>
    <x v="10"/>
    <x v="247"/>
  </r>
  <r>
    <x v="12"/>
    <x v="15"/>
    <x v="248"/>
  </r>
  <r>
    <x v="11"/>
    <x v="1"/>
    <x v="249"/>
  </r>
  <r>
    <x v="2"/>
    <x v="15"/>
    <x v="250"/>
  </r>
  <r>
    <x v="10"/>
    <x v="14"/>
    <x v="251"/>
  </r>
  <r>
    <x v="5"/>
    <x v="18"/>
    <x v="252"/>
  </r>
  <r>
    <x v="14"/>
    <x v="5"/>
    <x v="253"/>
  </r>
  <r>
    <x v="3"/>
    <x v="22"/>
    <x v="254"/>
  </r>
  <r>
    <x v="5"/>
    <x v="11"/>
    <x v="255"/>
  </r>
  <r>
    <x v="14"/>
    <x v="13"/>
    <x v="256"/>
  </r>
  <r>
    <x v="8"/>
    <x v="8"/>
    <x v="257"/>
  </r>
  <r>
    <x v="5"/>
    <x v="0"/>
    <x v="258"/>
  </r>
  <r>
    <x v="5"/>
    <x v="20"/>
    <x v="259"/>
  </r>
  <r>
    <x v="0"/>
    <x v="14"/>
    <x v="260"/>
  </r>
  <r>
    <x v="6"/>
    <x v="6"/>
    <x v="261"/>
  </r>
  <r>
    <x v="5"/>
    <x v="19"/>
    <x v="262"/>
  </r>
  <r>
    <x v="3"/>
    <x v="24"/>
    <x v="263"/>
  </r>
  <r>
    <x v="12"/>
    <x v="1"/>
    <x v="264"/>
  </r>
  <r>
    <x v="10"/>
    <x v="18"/>
    <x v="265"/>
  </r>
  <r>
    <x v="7"/>
    <x v="18"/>
    <x v="266"/>
  </r>
  <r>
    <x v="16"/>
    <x v="8"/>
    <x v="267"/>
  </r>
  <r>
    <x v="16"/>
    <x v="11"/>
    <x v="268"/>
  </r>
  <r>
    <x v="0"/>
    <x v="7"/>
    <x v="269"/>
  </r>
  <r>
    <x v="8"/>
    <x v="19"/>
    <x v="270"/>
  </r>
  <r>
    <x v="10"/>
    <x v="9"/>
    <x v="271"/>
  </r>
  <r>
    <x v="1"/>
    <x v="9"/>
    <x v="272"/>
  </r>
  <r>
    <x v="6"/>
    <x v="18"/>
    <x v="273"/>
  </r>
  <r>
    <x v="3"/>
    <x v="14"/>
    <x v="274"/>
  </r>
  <r>
    <x v="1"/>
    <x v="13"/>
    <x v="275"/>
  </r>
  <r>
    <x v="12"/>
    <x v="23"/>
    <x v="276"/>
  </r>
  <r>
    <x v="6"/>
    <x v="24"/>
    <x v="277"/>
  </r>
  <r>
    <x v="14"/>
    <x v="23"/>
    <x v="278"/>
  </r>
  <r>
    <x v="12"/>
    <x v="11"/>
    <x v="279"/>
  </r>
  <r>
    <x v="10"/>
    <x v="10"/>
    <x v="280"/>
  </r>
  <r>
    <x v="16"/>
    <x v="18"/>
    <x v="281"/>
  </r>
  <r>
    <x v="12"/>
    <x v="22"/>
    <x v="282"/>
  </r>
  <r>
    <x v="7"/>
    <x v="24"/>
    <x v="283"/>
  </r>
  <r>
    <x v="6"/>
    <x v="22"/>
    <x v="284"/>
  </r>
  <r>
    <x v="9"/>
    <x v="20"/>
    <x v="285"/>
  </r>
  <r>
    <x v="2"/>
    <x v="4"/>
    <x v="286"/>
  </r>
  <r>
    <x v="10"/>
    <x v="20"/>
    <x v="287"/>
  </r>
  <r>
    <x v="15"/>
    <x v="8"/>
    <x v="288"/>
  </r>
  <r>
    <x v="14"/>
    <x v="0"/>
    <x v="289"/>
  </r>
  <r>
    <x v="15"/>
    <x v="23"/>
    <x v="290"/>
  </r>
  <r>
    <x v="12"/>
    <x v="20"/>
    <x v="291"/>
  </r>
  <r>
    <x v="3"/>
    <x v="19"/>
    <x v="292"/>
  </r>
  <r>
    <x v="1"/>
    <x v="24"/>
    <x v="293"/>
  </r>
  <r>
    <x v="13"/>
    <x v="10"/>
    <x v="294"/>
  </r>
  <r>
    <x v="15"/>
    <x v="7"/>
    <x v="295"/>
  </r>
  <r>
    <x v="10"/>
    <x v="5"/>
    <x v="296"/>
  </r>
  <r>
    <x v="3"/>
    <x v="12"/>
    <x v="297"/>
  </r>
  <r>
    <x v="12"/>
    <x v="24"/>
    <x v="298"/>
  </r>
  <r>
    <x v="4"/>
    <x v="7"/>
    <x v="299"/>
  </r>
  <r>
    <x v="12"/>
    <x v="9"/>
    <x v="300"/>
  </r>
  <r>
    <x v="2"/>
    <x v="11"/>
    <x v="301"/>
  </r>
  <r>
    <x v="3"/>
    <x v="5"/>
    <x v="302"/>
  </r>
  <r>
    <x v="10"/>
    <x v="19"/>
    <x v="303"/>
  </r>
  <r>
    <x v="5"/>
    <x v="22"/>
    <x v="304"/>
  </r>
  <r>
    <x v="9"/>
    <x v="24"/>
    <x v="305"/>
  </r>
  <r>
    <x v="16"/>
    <x v="7"/>
    <x v="306"/>
  </r>
  <r>
    <x v="14"/>
    <x v="21"/>
    <x v="307"/>
  </r>
  <r>
    <x v="11"/>
    <x v="10"/>
    <x v="308"/>
  </r>
  <r>
    <x v="11"/>
    <x v="22"/>
    <x v="309"/>
  </r>
  <r>
    <x v="4"/>
    <x v="20"/>
    <x v="310"/>
  </r>
  <r>
    <x v="13"/>
    <x v="15"/>
    <x v="311"/>
  </r>
  <r>
    <x v="14"/>
    <x v="6"/>
    <x v="312"/>
  </r>
  <r>
    <x v="2"/>
    <x v="5"/>
    <x v="313"/>
  </r>
  <r>
    <x v="6"/>
    <x v="19"/>
    <x v="314"/>
  </r>
  <r>
    <x v="11"/>
    <x v="12"/>
    <x v="315"/>
  </r>
  <r>
    <x v="11"/>
    <x v="0"/>
    <x v="316"/>
  </r>
  <r>
    <x v="15"/>
    <x v="20"/>
    <x v="317"/>
  </r>
  <r>
    <x v="14"/>
    <x v="9"/>
    <x v="318"/>
  </r>
  <r>
    <x v="13"/>
    <x v="8"/>
    <x v="319"/>
  </r>
  <r>
    <x v="13"/>
    <x v="13"/>
    <x v="320"/>
  </r>
  <r>
    <x v="1"/>
    <x v="20"/>
    <x v="321"/>
  </r>
  <r>
    <x v="6"/>
    <x v="5"/>
    <x v="322"/>
  </r>
  <r>
    <x v="13"/>
    <x v="11"/>
    <x v="323"/>
  </r>
  <r>
    <x v="6"/>
    <x v="14"/>
    <x v="324"/>
  </r>
  <r>
    <x v="17"/>
    <x v="2"/>
    <x v="325"/>
  </r>
  <r>
    <x v="4"/>
    <x v="14"/>
    <x v="326"/>
  </r>
  <r>
    <x v="16"/>
    <x v="16"/>
    <x v="327"/>
  </r>
  <r>
    <x v="10"/>
    <x v="11"/>
    <x v="328"/>
  </r>
  <r>
    <x v="14"/>
    <x v="7"/>
    <x v="329"/>
  </r>
  <r>
    <x v="5"/>
    <x v="5"/>
    <x v="330"/>
  </r>
  <r>
    <x v="1"/>
    <x v="15"/>
    <x v="331"/>
  </r>
  <r>
    <x v="4"/>
    <x v="11"/>
    <x v="332"/>
  </r>
  <r>
    <x v="14"/>
    <x v="22"/>
    <x v="333"/>
  </r>
  <r>
    <x v="17"/>
    <x v="3"/>
    <x v="334"/>
  </r>
  <r>
    <x v="2"/>
    <x v="20"/>
    <x v="335"/>
  </r>
  <r>
    <x v="7"/>
    <x v="9"/>
    <x v="336"/>
  </r>
  <r>
    <x v="8"/>
    <x v="13"/>
    <x v="337"/>
  </r>
  <r>
    <x v="13"/>
    <x v="23"/>
    <x v="338"/>
  </r>
  <r>
    <x v="17"/>
    <x v="6"/>
    <x v="339"/>
  </r>
  <r>
    <x v="10"/>
    <x v="21"/>
    <x v="340"/>
  </r>
  <r>
    <x v="17"/>
    <x v="5"/>
    <x v="341"/>
  </r>
  <r>
    <x v="17"/>
    <x v="17"/>
    <x v="342"/>
  </r>
  <r>
    <x v="8"/>
    <x v="18"/>
    <x v="343"/>
  </r>
  <r>
    <x v="17"/>
    <x v="7"/>
    <x v="344"/>
  </r>
  <r>
    <x v="17"/>
    <x v="22"/>
    <x v="345"/>
  </r>
  <r>
    <x v="17"/>
    <x v="12"/>
    <x v="346"/>
  </r>
  <r>
    <x v="17"/>
    <x v="15"/>
    <x v="347"/>
  </r>
  <r>
    <x v="17"/>
    <x v="13"/>
    <x v="348"/>
  </r>
  <r>
    <x v="17"/>
    <x v="16"/>
    <x v="349"/>
  </r>
  <r>
    <x v="17"/>
    <x v="10"/>
    <x v="350"/>
  </r>
  <r>
    <x v="17"/>
    <x v="20"/>
    <x v="351"/>
  </r>
  <r>
    <x v="17"/>
    <x v="18"/>
    <x v="352"/>
  </r>
  <r>
    <x v="17"/>
    <x v="24"/>
    <x v="352"/>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x v="0"/>
    <x v="0"/>
    <x v="0"/>
    <x v="0"/>
  </r>
  <r>
    <x v="1"/>
    <x v="0"/>
    <x v="1"/>
    <x v="1"/>
  </r>
  <r>
    <x v="2"/>
    <x v="0"/>
    <x v="2"/>
    <x v="2"/>
  </r>
  <r>
    <x v="3"/>
    <x v="0"/>
    <x v="3"/>
    <x v="3"/>
  </r>
  <r>
    <x v="4"/>
    <x v="1"/>
    <x v="2"/>
    <x v="4"/>
  </r>
  <r>
    <x v="1"/>
    <x v="0"/>
    <x v="3"/>
    <x v="5"/>
  </r>
  <r>
    <x v="1"/>
    <x v="2"/>
    <x v="4"/>
    <x v="6"/>
  </r>
  <r>
    <x v="2"/>
    <x v="2"/>
    <x v="5"/>
    <x v="7"/>
  </r>
  <r>
    <x v="5"/>
    <x v="0"/>
    <x v="2"/>
    <x v="8"/>
  </r>
  <r>
    <x v="1"/>
    <x v="0"/>
    <x v="0"/>
    <x v="9"/>
  </r>
  <r>
    <x v="0"/>
    <x v="1"/>
    <x v="1"/>
    <x v="10"/>
  </r>
  <r>
    <x v="6"/>
    <x v="2"/>
    <x v="2"/>
    <x v="11"/>
  </r>
  <r>
    <x v="5"/>
    <x v="2"/>
    <x v="4"/>
    <x v="12"/>
  </r>
  <r>
    <x v="0"/>
    <x v="2"/>
    <x v="0"/>
    <x v="13"/>
  </r>
  <r>
    <x v="3"/>
    <x v="2"/>
    <x v="2"/>
    <x v="14"/>
  </r>
  <r>
    <x v="7"/>
    <x v="1"/>
    <x v="3"/>
    <x v="15"/>
  </r>
  <r>
    <x v="2"/>
    <x v="0"/>
    <x v="4"/>
    <x v="16"/>
  </r>
  <r>
    <x v="3"/>
    <x v="0"/>
    <x v="0"/>
    <x v="17"/>
  </r>
  <r>
    <x v="7"/>
    <x v="1"/>
    <x v="1"/>
    <x v="18"/>
  </r>
  <r>
    <x v="4"/>
    <x v="2"/>
    <x v="3"/>
    <x v="19"/>
  </r>
  <r>
    <x v="8"/>
    <x v="0"/>
    <x v="5"/>
    <x v="20"/>
  </r>
  <r>
    <x v="4"/>
    <x v="0"/>
    <x v="2"/>
    <x v="21"/>
  </r>
  <r>
    <x v="7"/>
    <x v="0"/>
    <x v="2"/>
    <x v="22"/>
  </r>
  <r>
    <x v="1"/>
    <x v="2"/>
    <x v="3"/>
    <x v="23"/>
  </r>
  <r>
    <x v="0"/>
    <x v="1"/>
    <x v="4"/>
    <x v="24"/>
  </r>
  <r>
    <x v="3"/>
    <x v="0"/>
    <x v="1"/>
    <x v="25"/>
  </r>
  <r>
    <x v="5"/>
    <x v="0"/>
    <x v="1"/>
    <x v="26"/>
  </r>
  <r>
    <x v="7"/>
    <x v="0"/>
    <x v="1"/>
    <x v="27"/>
  </r>
  <r>
    <x v="2"/>
    <x v="2"/>
    <x v="2"/>
    <x v="28"/>
  </r>
  <r>
    <x v="8"/>
    <x v="1"/>
    <x v="5"/>
    <x v="29"/>
  </r>
  <r>
    <x v="7"/>
    <x v="1"/>
    <x v="4"/>
    <x v="30"/>
  </r>
  <r>
    <x v="8"/>
    <x v="2"/>
    <x v="5"/>
    <x v="31"/>
  </r>
  <r>
    <x v="3"/>
    <x v="1"/>
    <x v="5"/>
    <x v="32"/>
  </r>
  <r>
    <x v="6"/>
    <x v="0"/>
    <x v="3"/>
    <x v="33"/>
  </r>
  <r>
    <x v="1"/>
    <x v="1"/>
    <x v="4"/>
    <x v="34"/>
  </r>
  <r>
    <x v="2"/>
    <x v="0"/>
    <x v="5"/>
    <x v="35"/>
  </r>
  <r>
    <x v="5"/>
    <x v="0"/>
    <x v="5"/>
    <x v="36"/>
  </r>
  <r>
    <x v="6"/>
    <x v="0"/>
    <x v="4"/>
    <x v="37"/>
  </r>
  <r>
    <x v="6"/>
    <x v="1"/>
    <x v="1"/>
    <x v="38"/>
  </r>
  <r>
    <x v="0"/>
    <x v="0"/>
    <x v="4"/>
    <x v="39"/>
  </r>
  <r>
    <x v="6"/>
    <x v="1"/>
    <x v="0"/>
    <x v="40"/>
  </r>
  <r>
    <x v="1"/>
    <x v="1"/>
    <x v="2"/>
    <x v="41"/>
  </r>
  <r>
    <x v="5"/>
    <x v="1"/>
    <x v="5"/>
    <x v="42"/>
  </r>
  <r>
    <x v="8"/>
    <x v="0"/>
    <x v="0"/>
    <x v="43"/>
  </r>
  <r>
    <x v="9"/>
    <x v="2"/>
    <x v="2"/>
    <x v="44"/>
  </r>
  <r>
    <x v="0"/>
    <x v="1"/>
    <x v="0"/>
    <x v="45"/>
  </r>
  <r>
    <x v="6"/>
    <x v="0"/>
    <x v="5"/>
    <x v="46"/>
  </r>
  <r>
    <x v="9"/>
    <x v="2"/>
    <x v="4"/>
    <x v="47"/>
  </r>
  <r>
    <x v="7"/>
    <x v="2"/>
    <x v="4"/>
    <x v="48"/>
  </r>
  <r>
    <x v="3"/>
    <x v="1"/>
    <x v="4"/>
    <x v="49"/>
  </r>
  <r>
    <x v="5"/>
    <x v="2"/>
    <x v="2"/>
    <x v="50"/>
  </r>
  <r>
    <x v="2"/>
    <x v="0"/>
    <x v="3"/>
    <x v="51"/>
  </r>
  <r>
    <x v="8"/>
    <x v="0"/>
    <x v="3"/>
    <x v="52"/>
  </r>
  <r>
    <x v="5"/>
    <x v="1"/>
    <x v="1"/>
    <x v="53"/>
  </r>
  <r>
    <x v="4"/>
    <x v="0"/>
    <x v="5"/>
    <x v="54"/>
  </r>
  <r>
    <x v="4"/>
    <x v="2"/>
    <x v="0"/>
    <x v="55"/>
  </r>
  <r>
    <x v="7"/>
    <x v="0"/>
    <x v="0"/>
    <x v="56"/>
  </r>
  <r>
    <x v="8"/>
    <x v="1"/>
    <x v="1"/>
    <x v="57"/>
  </r>
  <r>
    <x v="5"/>
    <x v="0"/>
    <x v="0"/>
    <x v="58"/>
  </r>
  <r>
    <x v="2"/>
    <x v="1"/>
    <x v="2"/>
    <x v="59"/>
  </r>
  <r>
    <x v="9"/>
    <x v="1"/>
    <x v="1"/>
    <x v="60"/>
  </r>
  <r>
    <x v="6"/>
    <x v="0"/>
    <x v="1"/>
    <x v="61"/>
  </r>
  <r>
    <x v="4"/>
    <x v="1"/>
    <x v="4"/>
    <x v="62"/>
  </r>
  <r>
    <x v="0"/>
    <x v="0"/>
    <x v="1"/>
    <x v="63"/>
  </r>
  <r>
    <x v="5"/>
    <x v="2"/>
    <x v="1"/>
    <x v="64"/>
  </r>
  <r>
    <x v="4"/>
    <x v="0"/>
    <x v="3"/>
    <x v="65"/>
  </r>
  <r>
    <x v="4"/>
    <x v="1"/>
    <x v="0"/>
    <x v="66"/>
  </r>
  <r>
    <x v="9"/>
    <x v="0"/>
    <x v="0"/>
    <x v="67"/>
  </r>
  <r>
    <x v="3"/>
    <x v="2"/>
    <x v="4"/>
    <x v="68"/>
  </r>
  <r>
    <x v="4"/>
    <x v="0"/>
    <x v="1"/>
    <x v="69"/>
  </r>
  <r>
    <x v="6"/>
    <x v="1"/>
    <x v="3"/>
    <x v="70"/>
  </r>
  <r>
    <x v="4"/>
    <x v="2"/>
    <x v="4"/>
    <x v="71"/>
  </r>
  <r>
    <x v="0"/>
    <x v="1"/>
    <x v="3"/>
    <x v="72"/>
  </r>
  <r>
    <x v="4"/>
    <x v="1"/>
    <x v="3"/>
    <x v="73"/>
  </r>
  <r>
    <x v="5"/>
    <x v="0"/>
    <x v="3"/>
    <x v="74"/>
  </r>
  <r>
    <x v="9"/>
    <x v="1"/>
    <x v="2"/>
    <x v="75"/>
  </r>
  <r>
    <x v="6"/>
    <x v="1"/>
    <x v="5"/>
    <x v="76"/>
  </r>
  <r>
    <x v="5"/>
    <x v="1"/>
    <x v="0"/>
    <x v="77"/>
  </r>
  <r>
    <x v="9"/>
    <x v="1"/>
    <x v="4"/>
    <x v="78"/>
  </r>
  <r>
    <x v="5"/>
    <x v="1"/>
    <x v="3"/>
    <x v="79"/>
  </r>
  <r>
    <x v="5"/>
    <x v="1"/>
    <x v="2"/>
    <x v="80"/>
  </r>
  <r>
    <x v="0"/>
    <x v="1"/>
    <x v="5"/>
    <x v="81"/>
  </r>
  <r>
    <x v="5"/>
    <x v="1"/>
    <x v="4"/>
    <x v="82"/>
  </r>
  <r>
    <x v="4"/>
    <x v="2"/>
    <x v="1"/>
    <x v="83"/>
  </r>
  <r>
    <x v="3"/>
    <x v="1"/>
    <x v="2"/>
    <x v="84"/>
  </r>
  <r>
    <x v="3"/>
    <x v="1"/>
    <x v="3"/>
    <x v="85"/>
  </r>
  <r>
    <x v="4"/>
    <x v="0"/>
    <x v="4"/>
    <x v="86"/>
  </r>
  <r>
    <x v="2"/>
    <x v="2"/>
    <x v="3"/>
    <x v="87"/>
  </r>
  <r>
    <x v="0"/>
    <x v="2"/>
    <x v="2"/>
    <x v="88"/>
  </r>
  <r>
    <x v="5"/>
    <x v="0"/>
    <x v="4"/>
    <x v="89"/>
  </r>
  <r>
    <x v="5"/>
    <x v="2"/>
    <x v="3"/>
    <x v="90"/>
  </r>
  <r>
    <x v="9"/>
    <x v="1"/>
    <x v="0"/>
    <x v="91"/>
  </r>
  <r>
    <x v="8"/>
    <x v="1"/>
    <x v="4"/>
    <x v="92"/>
  </r>
  <r>
    <x v="0"/>
    <x v="1"/>
    <x v="2"/>
    <x v="93"/>
  </r>
  <r>
    <x v="7"/>
    <x v="0"/>
    <x v="4"/>
    <x v="94"/>
  </r>
  <r>
    <x v="4"/>
    <x v="1"/>
    <x v="5"/>
    <x v="95"/>
  </r>
  <r>
    <x v="8"/>
    <x v="2"/>
    <x v="3"/>
    <x v="96"/>
  </r>
  <r>
    <x v="8"/>
    <x v="2"/>
    <x v="2"/>
    <x v="97"/>
  </r>
  <r>
    <x v="6"/>
    <x v="1"/>
    <x v="4"/>
    <x v="98"/>
  </r>
  <r>
    <x v="1"/>
    <x v="2"/>
    <x v="2"/>
    <x v="99"/>
  </r>
  <r>
    <x v="9"/>
    <x v="0"/>
    <x v="2"/>
    <x v="100"/>
  </r>
  <r>
    <x v="8"/>
    <x v="1"/>
    <x v="0"/>
    <x v="101"/>
  </r>
  <r>
    <x v="7"/>
    <x v="0"/>
    <x v="3"/>
    <x v="102"/>
  </r>
  <r>
    <x v="5"/>
    <x v="2"/>
    <x v="5"/>
    <x v="103"/>
  </r>
  <r>
    <x v="0"/>
    <x v="2"/>
    <x v="5"/>
    <x v="104"/>
  </r>
  <r>
    <x v="7"/>
    <x v="2"/>
    <x v="3"/>
    <x v="105"/>
  </r>
  <r>
    <x v="7"/>
    <x v="2"/>
    <x v="5"/>
    <x v="106"/>
  </r>
  <r>
    <x v="3"/>
    <x v="0"/>
    <x v="5"/>
    <x v="107"/>
  </r>
  <r>
    <x v="9"/>
    <x v="2"/>
    <x v="3"/>
    <x v="108"/>
  </r>
  <r>
    <x v="1"/>
    <x v="2"/>
    <x v="1"/>
    <x v="109"/>
  </r>
  <r>
    <x v="3"/>
    <x v="2"/>
    <x v="3"/>
    <x v="110"/>
  </r>
  <r>
    <x v="1"/>
    <x v="2"/>
    <x v="0"/>
    <x v="111"/>
  </r>
  <r>
    <x v="8"/>
    <x v="0"/>
    <x v="2"/>
    <x v="112"/>
  </r>
  <r>
    <x v="7"/>
    <x v="1"/>
    <x v="5"/>
    <x v="113"/>
  </r>
  <r>
    <x v="1"/>
    <x v="0"/>
    <x v="4"/>
    <x v="114"/>
  </r>
  <r>
    <x v="8"/>
    <x v="1"/>
    <x v="2"/>
    <x v="115"/>
  </r>
  <r>
    <x v="4"/>
    <x v="1"/>
    <x v="1"/>
    <x v="116"/>
  </r>
  <r>
    <x v="0"/>
    <x v="0"/>
    <x v="3"/>
    <x v="117"/>
  </r>
  <r>
    <x v="1"/>
    <x v="0"/>
    <x v="2"/>
    <x v="118"/>
  </r>
  <r>
    <x v="3"/>
    <x v="2"/>
    <x v="1"/>
    <x v="119"/>
  </r>
  <r>
    <x v="9"/>
    <x v="2"/>
    <x v="5"/>
    <x v="120"/>
  </r>
  <r>
    <x v="8"/>
    <x v="1"/>
    <x v="3"/>
    <x v="121"/>
  </r>
  <r>
    <x v="0"/>
    <x v="2"/>
    <x v="1"/>
    <x v="122"/>
  </r>
  <r>
    <x v="8"/>
    <x v="0"/>
    <x v="1"/>
    <x v="123"/>
  </r>
  <r>
    <x v="2"/>
    <x v="0"/>
    <x v="1"/>
    <x v="124"/>
  </r>
  <r>
    <x v="3"/>
    <x v="0"/>
    <x v="2"/>
    <x v="125"/>
  </r>
  <r>
    <x v="3"/>
    <x v="2"/>
    <x v="5"/>
    <x v="126"/>
  </r>
  <r>
    <x v="9"/>
    <x v="0"/>
    <x v="1"/>
    <x v="127"/>
  </r>
  <r>
    <x v="8"/>
    <x v="2"/>
    <x v="1"/>
    <x v="128"/>
  </r>
  <r>
    <x v="7"/>
    <x v="2"/>
    <x v="1"/>
    <x v="129"/>
  </r>
  <r>
    <x v="9"/>
    <x v="2"/>
    <x v="1"/>
    <x v="130"/>
  </r>
  <r>
    <x v="4"/>
    <x v="0"/>
    <x v="0"/>
    <x v="131"/>
  </r>
  <r>
    <x v="6"/>
    <x v="2"/>
    <x v="3"/>
    <x v="132"/>
  </r>
  <r>
    <x v="6"/>
    <x v="2"/>
    <x v="4"/>
    <x v="133"/>
  </r>
  <r>
    <x v="7"/>
    <x v="1"/>
    <x v="2"/>
    <x v="134"/>
  </r>
  <r>
    <x v="7"/>
    <x v="2"/>
    <x v="2"/>
    <x v="135"/>
  </r>
  <r>
    <x v="2"/>
    <x v="1"/>
    <x v="4"/>
    <x v="136"/>
  </r>
  <r>
    <x v="1"/>
    <x v="1"/>
    <x v="3"/>
    <x v="137"/>
  </r>
  <r>
    <x v="1"/>
    <x v="2"/>
    <x v="5"/>
    <x v="138"/>
  </r>
  <r>
    <x v="1"/>
    <x v="1"/>
    <x v="1"/>
    <x v="139"/>
  </r>
  <r>
    <x v="9"/>
    <x v="2"/>
    <x v="0"/>
    <x v="140"/>
  </r>
  <r>
    <x v="2"/>
    <x v="1"/>
    <x v="3"/>
    <x v="141"/>
  </r>
  <r>
    <x v="6"/>
    <x v="2"/>
    <x v="5"/>
    <x v="142"/>
  </r>
  <r>
    <x v="7"/>
    <x v="0"/>
    <x v="5"/>
    <x v="143"/>
  </r>
  <r>
    <x v="1"/>
    <x v="1"/>
    <x v="0"/>
    <x v="144"/>
  </r>
  <r>
    <x v="1"/>
    <x v="1"/>
    <x v="5"/>
    <x v="145"/>
  </r>
  <r>
    <x v="6"/>
    <x v="1"/>
    <x v="2"/>
    <x v="146"/>
  </r>
  <r>
    <x v="7"/>
    <x v="1"/>
    <x v="0"/>
    <x v="147"/>
  </r>
  <r>
    <x v="2"/>
    <x v="1"/>
    <x v="0"/>
    <x v="148"/>
  </r>
  <r>
    <x v="3"/>
    <x v="1"/>
    <x v="1"/>
    <x v="149"/>
  </r>
  <r>
    <x v="7"/>
    <x v="2"/>
    <x v="0"/>
    <x v="150"/>
  </r>
  <r>
    <x v="2"/>
    <x v="2"/>
    <x v="4"/>
    <x v="151"/>
  </r>
  <r>
    <x v="0"/>
    <x v="2"/>
    <x v="3"/>
    <x v="152"/>
  </r>
  <r>
    <x v="8"/>
    <x v="2"/>
    <x v="4"/>
    <x v="153"/>
  </r>
  <r>
    <x v="9"/>
    <x v="1"/>
    <x v="3"/>
    <x v="154"/>
  </r>
  <r>
    <x v="0"/>
    <x v="0"/>
    <x v="5"/>
    <x v="155"/>
  </r>
  <r>
    <x v="4"/>
    <x v="2"/>
    <x v="5"/>
    <x v="156"/>
  </r>
  <r>
    <x v="2"/>
    <x v="1"/>
    <x v="5"/>
    <x v="157"/>
  </r>
  <r>
    <x v="0"/>
    <x v="0"/>
    <x v="2"/>
    <x v="158"/>
  </r>
  <r>
    <x v="5"/>
    <x v="2"/>
    <x v="0"/>
    <x v="159"/>
  </r>
  <r>
    <x v="2"/>
    <x v="0"/>
    <x v="0"/>
    <x v="160"/>
  </r>
  <r>
    <x v="2"/>
    <x v="2"/>
    <x v="0"/>
    <x v="161"/>
  </r>
  <r>
    <x v="4"/>
    <x v="2"/>
    <x v="2"/>
    <x v="162"/>
  </r>
  <r>
    <x v="1"/>
    <x v="0"/>
    <x v="5"/>
    <x v="163"/>
  </r>
  <r>
    <x v="3"/>
    <x v="0"/>
    <x v="4"/>
    <x v="164"/>
  </r>
  <r>
    <x v="8"/>
    <x v="0"/>
    <x v="4"/>
    <x v="165"/>
  </r>
  <r>
    <x v="9"/>
    <x v="1"/>
    <x v="5"/>
    <x v="166"/>
  </r>
  <r>
    <x v="3"/>
    <x v="1"/>
    <x v="0"/>
    <x v="167"/>
  </r>
  <r>
    <x v="6"/>
    <x v="2"/>
    <x v="0"/>
    <x v="168"/>
  </r>
  <r>
    <x v="0"/>
    <x v="2"/>
    <x v="4"/>
    <x v="169"/>
  </r>
  <r>
    <x v="6"/>
    <x v="0"/>
    <x v="0"/>
    <x v="170"/>
  </r>
  <r>
    <x v="2"/>
    <x v="1"/>
    <x v="1"/>
    <x v="171"/>
  </r>
  <r>
    <x v="8"/>
    <x v="2"/>
    <x v="0"/>
    <x v="172"/>
  </r>
  <r>
    <x v="10"/>
    <x v="1"/>
    <x v="2"/>
    <x v="173"/>
  </r>
  <r>
    <x v="2"/>
    <x v="2"/>
    <x v="1"/>
    <x v="174"/>
  </r>
  <r>
    <x v="6"/>
    <x v="2"/>
    <x v="1"/>
    <x v="175"/>
  </r>
  <r>
    <x v="6"/>
    <x v="0"/>
    <x v="2"/>
    <x v="176"/>
  </r>
  <r>
    <x v="9"/>
    <x v="0"/>
    <x v="3"/>
    <x v="177"/>
  </r>
  <r>
    <x v="10"/>
    <x v="1"/>
    <x v="5"/>
    <x v="178"/>
  </r>
  <r>
    <x v="10"/>
    <x v="1"/>
    <x v="4"/>
    <x v="179"/>
  </r>
  <r>
    <x v="10"/>
    <x v="1"/>
    <x v="3"/>
    <x v="180"/>
  </r>
  <r>
    <x v="10"/>
    <x v="1"/>
    <x v="0"/>
    <x v="181"/>
  </r>
  <r>
    <x v="10"/>
    <x v="1"/>
    <x v="1"/>
    <x v="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FDD01-4D92-4936-9C54-B129CCA2543D}" name="QUERY 9"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E3:BG22" firstHeaderRow="0" firstDataRow="1" firstDataCol="1"/>
  <pivotFields count="3">
    <pivotField axis="axisRow" compact="0" outline="0" showAll="0">
      <items count="19">
        <item x="16"/>
        <item x="5"/>
        <item x="1"/>
        <item x="2"/>
        <item x="9"/>
        <item x="14"/>
        <item x="8"/>
        <item x="4"/>
        <item x="3"/>
        <item x="15"/>
        <item x="6"/>
        <item x="0"/>
        <item x="11"/>
        <item x="10"/>
        <item x="7"/>
        <item x="13"/>
        <item x="12"/>
        <item x="17"/>
        <item t="default"/>
      </items>
    </pivotField>
    <pivotField dataField="1" compact="0" outline="0" showAll="0">
      <items count="26">
        <item x="3"/>
        <item x="15"/>
        <item x="17"/>
        <item x="6"/>
        <item x="2"/>
        <item x="1"/>
        <item x="12"/>
        <item x="16"/>
        <item x="14"/>
        <item x="4"/>
        <item x="10"/>
        <item x="20"/>
        <item x="5"/>
        <item x="24"/>
        <item x="19"/>
        <item x="7"/>
        <item x="23"/>
        <item x="9"/>
        <item x="13"/>
        <item x="18"/>
        <item x="8"/>
        <item x="21"/>
        <item x="22"/>
        <item x="0"/>
        <item x="11"/>
        <item t="default"/>
      </items>
    </pivotField>
    <pivotField dataField="1" compact="0" outline="0" showAll="0">
      <items count="354">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Years_of_Professional_Experience_in_Field" fld="1" baseField="0" baseItem="0"/>
    <dataField name="Sum of TOTAL_COMPENSATION" fld="2" baseField="0" baseItem="0"/>
  </dataFields>
  <formats count="6">
    <format dxfId="491">
      <pivotArea type="all" dataOnly="0" outline="0" fieldPosition="0"/>
    </format>
    <format dxfId="490">
      <pivotArea outline="0" collapsedLevelsAreSubtotals="1" fieldPosition="0"/>
    </format>
    <format dxfId="489">
      <pivotArea field="0" type="button" dataOnly="0" labelOnly="1" outline="0" axis="axisRow" fieldPosition="0"/>
    </format>
    <format dxfId="488">
      <pivotArea dataOnly="0" labelOnly="1" outline="0" fieldPosition="0">
        <references count="1">
          <reference field="0" count="0"/>
        </references>
      </pivotArea>
    </format>
    <format dxfId="487">
      <pivotArea dataOnly="0" labelOnly="1" grandRow="1" outline="0" fieldPosition="0"/>
    </format>
    <format dxfId="48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AE5FB-81DB-408B-9510-7665BA02CDE8}" name="QUERY 10"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L3:BO229" firstHeaderRow="1" firstDataRow="1" firstDataCol="3"/>
  <pivotFields count="4">
    <pivotField axis="axisRow" compact="0" outline="0" showAll="0">
      <items count="12">
        <item x="0"/>
        <item x="3"/>
        <item x="6"/>
        <item x="7"/>
        <item x="8"/>
        <item x="4"/>
        <item x="5"/>
        <item x="2"/>
        <item x="9"/>
        <item x="1"/>
        <item x="10"/>
        <item t="default"/>
      </items>
    </pivotField>
    <pivotField axis="axisRow" compact="0" outline="0" showAll="0">
      <items count="4">
        <item x="2"/>
        <item x="0"/>
        <item x="1"/>
        <item t="default"/>
      </items>
    </pivotField>
    <pivotField axis="axisRow" compact="0" outline="0" showAll="0">
      <items count="7">
        <item x="0"/>
        <item x="2"/>
        <item x="5"/>
        <item x="1"/>
        <item x="4"/>
        <item x="3"/>
        <item t="default"/>
      </items>
    </pivotField>
    <pivotField dataField="1" compact="0" outline="0" showAll="0">
      <items count="184">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3">
    <field x="0"/>
    <field x="1"/>
    <field x="2"/>
  </rowFields>
  <rowItems count="226">
    <i>
      <x/>
      <x/>
      <x/>
    </i>
    <i r="2">
      <x v="1"/>
    </i>
    <i r="2">
      <x v="2"/>
    </i>
    <i r="2">
      <x v="3"/>
    </i>
    <i r="2">
      <x v="4"/>
    </i>
    <i r="2">
      <x v="5"/>
    </i>
    <i t="default" r="1">
      <x/>
    </i>
    <i r="1">
      <x v="1"/>
      <x/>
    </i>
    <i r="2">
      <x v="1"/>
    </i>
    <i r="2">
      <x v="2"/>
    </i>
    <i r="2">
      <x v="3"/>
    </i>
    <i r="2">
      <x v="4"/>
    </i>
    <i r="2">
      <x v="5"/>
    </i>
    <i t="default" r="1">
      <x v="1"/>
    </i>
    <i r="1">
      <x v="2"/>
      <x/>
    </i>
    <i r="2">
      <x v="1"/>
    </i>
    <i r="2">
      <x v="2"/>
    </i>
    <i r="2">
      <x v="3"/>
    </i>
    <i r="2">
      <x v="4"/>
    </i>
    <i r="2">
      <x v="5"/>
    </i>
    <i t="default" r="1">
      <x v="2"/>
    </i>
    <i t="default">
      <x/>
    </i>
    <i>
      <x v="1"/>
      <x/>
      <x v="1"/>
    </i>
    <i r="2">
      <x v="2"/>
    </i>
    <i r="2">
      <x v="3"/>
    </i>
    <i r="2">
      <x v="4"/>
    </i>
    <i r="2">
      <x v="5"/>
    </i>
    <i t="default" r="1">
      <x/>
    </i>
    <i r="1">
      <x v="1"/>
      <x/>
    </i>
    <i r="2">
      <x v="1"/>
    </i>
    <i r="2">
      <x v="2"/>
    </i>
    <i r="2">
      <x v="3"/>
    </i>
    <i r="2">
      <x v="4"/>
    </i>
    <i r="2">
      <x v="5"/>
    </i>
    <i t="default" r="1">
      <x v="1"/>
    </i>
    <i r="1">
      <x v="2"/>
      <x/>
    </i>
    <i r="2">
      <x v="1"/>
    </i>
    <i r="2">
      <x v="2"/>
    </i>
    <i r="2">
      <x v="3"/>
    </i>
    <i r="2">
      <x v="4"/>
    </i>
    <i r="2">
      <x v="5"/>
    </i>
    <i t="default" r="1">
      <x v="2"/>
    </i>
    <i t="default">
      <x v="1"/>
    </i>
    <i>
      <x v="2"/>
      <x/>
      <x/>
    </i>
    <i r="2">
      <x v="1"/>
    </i>
    <i r="2">
      <x v="2"/>
    </i>
    <i r="2">
      <x v="3"/>
    </i>
    <i r="2">
      <x v="4"/>
    </i>
    <i r="2">
      <x v="5"/>
    </i>
    <i t="default" r="1">
      <x/>
    </i>
    <i r="1">
      <x v="1"/>
      <x/>
    </i>
    <i r="2">
      <x v="1"/>
    </i>
    <i r="2">
      <x v="2"/>
    </i>
    <i r="2">
      <x v="3"/>
    </i>
    <i r="2">
      <x v="4"/>
    </i>
    <i r="2">
      <x v="5"/>
    </i>
    <i t="default" r="1">
      <x v="1"/>
    </i>
    <i r="1">
      <x v="2"/>
      <x/>
    </i>
    <i r="2">
      <x v="1"/>
    </i>
    <i r="2">
      <x v="2"/>
    </i>
    <i r="2">
      <x v="3"/>
    </i>
    <i r="2">
      <x v="4"/>
    </i>
    <i r="2">
      <x v="5"/>
    </i>
    <i t="default" r="1">
      <x v="2"/>
    </i>
    <i t="default">
      <x v="2"/>
    </i>
    <i>
      <x v="3"/>
      <x/>
      <x/>
    </i>
    <i r="2">
      <x v="1"/>
    </i>
    <i r="2">
      <x v="2"/>
    </i>
    <i r="2">
      <x v="3"/>
    </i>
    <i r="2">
      <x v="4"/>
    </i>
    <i r="2">
      <x v="5"/>
    </i>
    <i t="default" r="1">
      <x/>
    </i>
    <i r="1">
      <x v="1"/>
      <x/>
    </i>
    <i r="2">
      <x v="1"/>
    </i>
    <i r="2">
      <x v="2"/>
    </i>
    <i r="2">
      <x v="3"/>
    </i>
    <i r="2">
      <x v="4"/>
    </i>
    <i r="2">
      <x v="5"/>
    </i>
    <i t="default" r="1">
      <x v="1"/>
    </i>
    <i r="1">
      <x v="2"/>
      <x/>
    </i>
    <i r="2">
      <x v="1"/>
    </i>
    <i r="2">
      <x v="2"/>
    </i>
    <i r="2">
      <x v="3"/>
    </i>
    <i r="2">
      <x v="4"/>
    </i>
    <i r="2">
      <x v="5"/>
    </i>
    <i t="default" r="1">
      <x v="2"/>
    </i>
    <i t="default">
      <x v="3"/>
    </i>
    <i>
      <x v="4"/>
      <x/>
      <x/>
    </i>
    <i r="2">
      <x v="1"/>
    </i>
    <i r="2">
      <x v="2"/>
    </i>
    <i r="2">
      <x v="3"/>
    </i>
    <i r="2">
      <x v="4"/>
    </i>
    <i r="2">
      <x v="5"/>
    </i>
    <i t="default" r="1">
      <x/>
    </i>
    <i r="1">
      <x v="1"/>
      <x/>
    </i>
    <i r="2">
      <x v="1"/>
    </i>
    <i r="2">
      <x v="2"/>
    </i>
    <i r="2">
      <x v="3"/>
    </i>
    <i r="2">
      <x v="4"/>
    </i>
    <i r="2">
      <x v="5"/>
    </i>
    <i t="default" r="1">
      <x v="1"/>
    </i>
    <i r="1">
      <x v="2"/>
      <x/>
    </i>
    <i r="2">
      <x v="1"/>
    </i>
    <i r="2">
      <x v="2"/>
    </i>
    <i r="2">
      <x v="3"/>
    </i>
    <i r="2">
      <x v="4"/>
    </i>
    <i r="2">
      <x v="5"/>
    </i>
    <i t="default" r="1">
      <x v="2"/>
    </i>
    <i t="default">
      <x v="4"/>
    </i>
    <i>
      <x v="5"/>
      <x/>
      <x/>
    </i>
    <i r="2">
      <x v="1"/>
    </i>
    <i r="2">
      <x v="2"/>
    </i>
    <i r="2">
      <x v="3"/>
    </i>
    <i r="2">
      <x v="4"/>
    </i>
    <i r="2">
      <x v="5"/>
    </i>
    <i t="default" r="1">
      <x/>
    </i>
    <i r="1">
      <x v="1"/>
      <x/>
    </i>
    <i r="2">
      <x v="1"/>
    </i>
    <i r="2">
      <x v="2"/>
    </i>
    <i r="2">
      <x v="3"/>
    </i>
    <i r="2">
      <x v="4"/>
    </i>
    <i r="2">
      <x v="5"/>
    </i>
    <i t="default" r="1">
      <x v="1"/>
    </i>
    <i r="1">
      <x v="2"/>
      <x/>
    </i>
    <i r="2">
      <x v="1"/>
    </i>
    <i r="2">
      <x v="2"/>
    </i>
    <i r="2">
      <x v="3"/>
    </i>
    <i r="2">
      <x v="4"/>
    </i>
    <i r="2">
      <x v="5"/>
    </i>
    <i t="default" r="1">
      <x v="2"/>
    </i>
    <i t="default">
      <x v="5"/>
    </i>
    <i>
      <x v="6"/>
      <x/>
      <x/>
    </i>
    <i r="2">
      <x v="1"/>
    </i>
    <i r="2">
      <x v="2"/>
    </i>
    <i r="2">
      <x v="3"/>
    </i>
    <i r="2">
      <x v="4"/>
    </i>
    <i r="2">
      <x v="5"/>
    </i>
    <i t="default" r="1">
      <x/>
    </i>
    <i r="1">
      <x v="1"/>
      <x/>
    </i>
    <i r="2">
      <x v="1"/>
    </i>
    <i r="2">
      <x v="2"/>
    </i>
    <i r="2">
      <x v="3"/>
    </i>
    <i r="2">
      <x v="4"/>
    </i>
    <i r="2">
      <x v="5"/>
    </i>
    <i t="default" r="1">
      <x v="1"/>
    </i>
    <i r="1">
      <x v="2"/>
      <x/>
    </i>
    <i r="2">
      <x v="1"/>
    </i>
    <i r="2">
      <x v="2"/>
    </i>
    <i r="2">
      <x v="3"/>
    </i>
    <i r="2">
      <x v="4"/>
    </i>
    <i r="2">
      <x v="5"/>
    </i>
    <i t="default" r="1">
      <x v="2"/>
    </i>
    <i t="default">
      <x v="6"/>
    </i>
    <i>
      <x v="7"/>
      <x/>
      <x/>
    </i>
    <i r="2">
      <x v="1"/>
    </i>
    <i r="2">
      <x v="2"/>
    </i>
    <i r="2">
      <x v="3"/>
    </i>
    <i r="2">
      <x v="4"/>
    </i>
    <i r="2">
      <x v="5"/>
    </i>
    <i t="default" r="1">
      <x/>
    </i>
    <i r="1">
      <x v="1"/>
      <x/>
    </i>
    <i r="2">
      <x v="1"/>
    </i>
    <i r="2">
      <x v="2"/>
    </i>
    <i r="2">
      <x v="3"/>
    </i>
    <i r="2">
      <x v="4"/>
    </i>
    <i r="2">
      <x v="5"/>
    </i>
    <i t="default" r="1">
      <x v="1"/>
    </i>
    <i r="1">
      <x v="2"/>
      <x/>
    </i>
    <i r="2">
      <x v="1"/>
    </i>
    <i r="2">
      <x v="2"/>
    </i>
    <i r="2">
      <x v="3"/>
    </i>
    <i r="2">
      <x v="4"/>
    </i>
    <i r="2">
      <x v="5"/>
    </i>
    <i t="default" r="1">
      <x v="2"/>
    </i>
    <i t="default">
      <x v="7"/>
    </i>
    <i>
      <x v="8"/>
      <x/>
      <x/>
    </i>
    <i r="2">
      <x v="1"/>
    </i>
    <i r="2">
      <x v="2"/>
    </i>
    <i r="2">
      <x v="3"/>
    </i>
    <i r="2">
      <x v="4"/>
    </i>
    <i r="2">
      <x v="5"/>
    </i>
    <i t="default" r="1">
      <x/>
    </i>
    <i r="1">
      <x v="1"/>
      <x/>
    </i>
    <i r="2">
      <x v="1"/>
    </i>
    <i r="2">
      <x v="3"/>
    </i>
    <i r="2">
      <x v="5"/>
    </i>
    <i t="default" r="1">
      <x v="1"/>
    </i>
    <i r="1">
      <x v="2"/>
      <x/>
    </i>
    <i r="2">
      <x v="1"/>
    </i>
    <i r="2">
      <x v="2"/>
    </i>
    <i r="2">
      <x v="3"/>
    </i>
    <i r="2">
      <x v="4"/>
    </i>
    <i r="2">
      <x v="5"/>
    </i>
    <i t="default" r="1">
      <x v="2"/>
    </i>
    <i t="default">
      <x v="8"/>
    </i>
    <i>
      <x v="9"/>
      <x/>
      <x/>
    </i>
    <i r="2">
      <x v="1"/>
    </i>
    <i r="2">
      <x v="2"/>
    </i>
    <i r="2">
      <x v="3"/>
    </i>
    <i r="2">
      <x v="4"/>
    </i>
    <i r="2">
      <x v="5"/>
    </i>
    <i t="default" r="1">
      <x/>
    </i>
    <i r="1">
      <x v="1"/>
      <x/>
    </i>
    <i r="2">
      <x v="1"/>
    </i>
    <i r="2">
      <x v="2"/>
    </i>
    <i r="2">
      <x v="3"/>
    </i>
    <i r="2">
      <x v="4"/>
    </i>
    <i r="2">
      <x v="5"/>
    </i>
    <i t="default" r="1">
      <x v="1"/>
    </i>
    <i r="1">
      <x v="2"/>
      <x/>
    </i>
    <i r="2">
      <x v="1"/>
    </i>
    <i r="2">
      <x v="2"/>
    </i>
    <i r="2">
      <x v="3"/>
    </i>
    <i r="2">
      <x v="4"/>
    </i>
    <i r="2">
      <x v="5"/>
    </i>
    <i t="default" r="1">
      <x v="2"/>
    </i>
    <i t="default">
      <x v="9"/>
    </i>
    <i>
      <x v="10"/>
      <x v="2"/>
      <x/>
    </i>
    <i r="2">
      <x v="1"/>
    </i>
    <i r="2">
      <x v="2"/>
    </i>
    <i r="2">
      <x v="3"/>
    </i>
    <i r="2">
      <x v="4"/>
    </i>
    <i r="2">
      <x v="5"/>
    </i>
    <i t="default" r="1">
      <x v="2"/>
    </i>
    <i t="default">
      <x v="10"/>
    </i>
    <i t="grand">
      <x/>
    </i>
  </rowItems>
  <colItems count="1">
    <i/>
  </colItems>
  <dataFields count="1">
    <dataField name="Sum of AVG_SALARY" fld="3" baseField="0" baseItem="0"/>
  </dataFields>
  <formats count="62">
    <format dxfId="553">
      <pivotArea type="all" dataOnly="0" outline="0" fieldPosition="0"/>
    </format>
    <format dxfId="552">
      <pivotArea outline="0" collapsedLevelsAreSubtotals="1" fieldPosition="0"/>
    </format>
    <format dxfId="551">
      <pivotArea field="0" type="button" dataOnly="0" labelOnly="1" outline="0" axis="axisRow" fieldPosition="0"/>
    </format>
    <format dxfId="550">
      <pivotArea field="1" type="button" dataOnly="0" labelOnly="1" outline="0" axis="axisRow" fieldPosition="1"/>
    </format>
    <format dxfId="549">
      <pivotArea field="2" type="button" dataOnly="0" labelOnly="1" outline="0" axis="axisRow" fieldPosition="2"/>
    </format>
    <format dxfId="548">
      <pivotArea dataOnly="0" labelOnly="1" outline="0" fieldPosition="0">
        <references count="1">
          <reference field="0" count="0"/>
        </references>
      </pivotArea>
    </format>
    <format dxfId="547">
      <pivotArea dataOnly="0" labelOnly="1" outline="0" fieldPosition="0">
        <references count="1">
          <reference field="0" count="0" defaultSubtotal="1"/>
        </references>
      </pivotArea>
    </format>
    <format dxfId="546">
      <pivotArea dataOnly="0" labelOnly="1" grandRow="1" outline="0" fieldPosition="0"/>
    </format>
    <format dxfId="545">
      <pivotArea dataOnly="0" labelOnly="1" outline="0" fieldPosition="0">
        <references count="2">
          <reference field="0" count="1" selected="0">
            <x v="0"/>
          </reference>
          <reference field="1" count="0"/>
        </references>
      </pivotArea>
    </format>
    <format dxfId="544">
      <pivotArea dataOnly="0" labelOnly="1" outline="0" fieldPosition="0">
        <references count="2">
          <reference field="0" count="1" selected="0">
            <x v="0"/>
          </reference>
          <reference field="1" count="0" defaultSubtotal="1"/>
        </references>
      </pivotArea>
    </format>
    <format dxfId="543">
      <pivotArea dataOnly="0" labelOnly="1" outline="0" fieldPosition="0">
        <references count="2">
          <reference field="0" count="1" selected="0">
            <x v="1"/>
          </reference>
          <reference field="1" count="0"/>
        </references>
      </pivotArea>
    </format>
    <format dxfId="542">
      <pivotArea dataOnly="0" labelOnly="1" outline="0" fieldPosition="0">
        <references count="2">
          <reference field="0" count="1" selected="0">
            <x v="1"/>
          </reference>
          <reference field="1" count="0" defaultSubtotal="1"/>
        </references>
      </pivotArea>
    </format>
    <format dxfId="541">
      <pivotArea dataOnly="0" labelOnly="1" outline="0" fieldPosition="0">
        <references count="2">
          <reference field="0" count="1" selected="0">
            <x v="2"/>
          </reference>
          <reference field="1" count="0"/>
        </references>
      </pivotArea>
    </format>
    <format dxfId="540">
      <pivotArea dataOnly="0" labelOnly="1" outline="0" fieldPosition="0">
        <references count="2">
          <reference field="0" count="1" selected="0">
            <x v="2"/>
          </reference>
          <reference field="1" count="0" defaultSubtotal="1"/>
        </references>
      </pivotArea>
    </format>
    <format dxfId="539">
      <pivotArea dataOnly="0" labelOnly="1" outline="0" fieldPosition="0">
        <references count="2">
          <reference field="0" count="1" selected="0">
            <x v="3"/>
          </reference>
          <reference field="1" count="0"/>
        </references>
      </pivotArea>
    </format>
    <format dxfId="538">
      <pivotArea dataOnly="0" labelOnly="1" outline="0" fieldPosition="0">
        <references count="2">
          <reference field="0" count="1" selected="0">
            <x v="3"/>
          </reference>
          <reference field="1" count="0" defaultSubtotal="1"/>
        </references>
      </pivotArea>
    </format>
    <format dxfId="537">
      <pivotArea dataOnly="0" labelOnly="1" outline="0" fieldPosition="0">
        <references count="2">
          <reference field="0" count="1" selected="0">
            <x v="4"/>
          </reference>
          <reference field="1" count="0"/>
        </references>
      </pivotArea>
    </format>
    <format dxfId="536">
      <pivotArea dataOnly="0" labelOnly="1" outline="0" fieldPosition="0">
        <references count="2">
          <reference field="0" count="1" selected="0">
            <x v="4"/>
          </reference>
          <reference field="1" count="0" defaultSubtotal="1"/>
        </references>
      </pivotArea>
    </format>
    <format dxfId="535">
      <pivotArea dataOnly="0" labelOnly="1" outline="0" fieldPosition="0">
        <references count="2">
          <reference field="0" count="1" selected="0">
            <x v="5"/>
          </reference>
          <reference field="1" count="0"/>
        </references>
      </pivotArea>
    </format>
    <format dxfId="534">
      <pivotArea dataOnly="0" labelOnly="1" outline="0" fieldPosition="0">
        <references count="2">
          <reference field="0" count="1" selected="0">
            <x v="5"/>
          </reference>
          <reference field="1" count="0" defaultSubtotal="1"/>
        </references>
      </pivotArea>
    </format>
    <format dxfId="533">
      <pivotArea dataOnly="0" labelOnly="1" outline="0" fieldPosition="0">
        <references count="2">
          <reference field="0" count="1" selected="0">
            <x v="6"/>
          </reference>
          <reference field="1" count="0"/>
        </references>
      </pivotArea>
    </format>
    <format dxfId="532">
      <pivotArea dataOnly="0" labelOnly="1" outline="0" fieldPosition="0">
        <references count="2">
          <reference field="0" count="1" selected="0">
            <x v="6"/>
          </reference>
          <reference field="1" count="0" defaultSubtotal="1"/>
        </references>
      </pivotArea>
    </format>
    <format dxfId="531">
      <pivotArea dataOnly="0" labelOnly="1" outline="0" fieldPosition="0">
        <references count="2">
          <reference field="0" count="1" selected="0">
            <x v="7"/>
          </reference>
          <reference field="1" count="0"/>
        </references>
      </pivotArea>
    </format>
    <format dxfId="530">
      <pivotArea dataOnly="0" labelOnly="1" outline="0" fieldPosition="0">
        <references count="2">
          <reference field="0" count="1" selected="0">
            <x v="7"/>
          </reference>
          <reference field="1" count="0" defaultSubtotal="1"/>
        </references>
      </pivotArea>
    </format>
    <format dxfId="529">
      <pivotArea dataOnly="0" labelOnly="1" outline="0" fieldPosition="0">
        <references count="2">
          <reference field="0" count="1" selected="0">
            <x v="8"/>
          </reference>
          <reference field="1" count="0"/>
        </references>
      </pivotArea>
    </format>
    <format dxfId="528">
      <pivotArea dataOnly="0" labelOnly="1" outline="0" fieldPosition="0">
        <references count="2">
          <reference field="0" count="1" selected="0">
            <x v="8"/>
          </reference>
          <reference field="1" count="0" defaultSubtotal="1"/>
        </references>
      </pivotArea>
    </format>
    <format dxfId="527">
      <pivotArea dataOnly="0" labelOnly="1" outline="0" fieldPosition="0">
        <references count="2">
          <reference field="0" count="1" selected="0">
            <x v="9"/>
          </reference>
          <reference field="1" count="0"/>
        </references>
      </pivotArea>
    </format>
    <format dxfId="526">
      <pivotArea dataOnly="0" labelOnly="1" outline="0" fieldPosition="0">
        <references count="2">
          <reference field="0" count="1" selected="0">
            <x v="9"/>
          </reference>
          <reference field="1" count="0" defaultSubtotal="1"/>
        </references>
      </pivotArea>
    </format>
    <format dxfId="525">
      <pivotArea dataOnly="0" labelOnly="1" outline="0" fieldPosition="0">
        <references count="2">
          <reference field="0" count="1" selected="0">
            <x v="10"/>
          </reference>
          <reference field="1" count="1">
            <x v="2"/>
          </reference>
        </references>
      </pivotArea>
    </format>
    <format dxfId="524">
      <pivotArea dataOnly="0" labelOnly="1" outline="0" fieldPosition="0">
        <references count="2">
          <reference field="0" count="1" selected="0">
            <x v="10"/>
          </reference>
          <reference field="1" count="1" defaultSubtotal="1">
            <x v="2"/>
          </reference>
        </references>
      </pivotArea>
    </format>
    <format dxfId="523">
      <pivotArea dataOnly="0" labelOnly="1" outline="0" fieldPosition="0">
        <references count="3">
          <reference field="0" count="1" selected="0">
            <x v="0"/>
          </reference>
          <reference field="1" count="1" selected="0">
            <x v="0"/>
          </reference>
          <reference field="2" count="0"/>
        </references>
      </pivotArea>
    </format>
    <format dxfId="522">
      <pivotArea dataOnly="0" labelOnly="1" outline="0" fieldPosition="0">
        <references count="3">
          <reference field="0" count="1" selected="0">
            <x v="0"/>
          </reference>
          <reference field="1" count="1" selected="0">
            <x v="1"/>
          </reference>
          <reference field="2" count="0"/>
        </references>
      </pivotArea>
    </format>
    <format dxfId="521">
      <pivotArea dataOnly="0" labelOnly="1" outline="0" fieldPosition="0">
        <references count="3">
          <reference field="0" count="1" selected="0">
            <x v="0"/>
          </reference>
          <reference field="1" count="1" selected="0">
            <x v="2"/>
          </reference>
          <reference field="2" count="0"/>
        </references>
      </pivotArea>
    </format>
    <format dxfId="520">
      <pivotArea dataOnly="0" labelOnly="1" outline="0" fieldPosition="0">
        <references count="3">
          <reference field="0" count="1" selected="0">
            <x v="1"/>
          </reference>
          <reference field="1" count="1" selected="0">
            <x v="0"/>
          </reference>
          <reference field="2" count="5">
            <x v="1"/>
            <x v="2"/>
            <x v="3"/>
            <x v="4"/>
            <x v="5"/>
          </reference>
        </references>
      </pivotArea>
    </format>
    <format dxfId="519">
      <pivotArea dataOnly="0" labelOnly="1" outline="0" fieldPosition="0">
        <references count="3">
          <reference field="0" count="1" selected="0">
            <x v="1"/>
          </reference>
          <reference field="1" count="1" selected="0">
            <x v="1"/>
          </reference>
          <reference field="2" count="0"/>
        </references>
      </pivotArea>
    </format>
    <format dxfId="518">
      <pivotArea dataOnly="0" labelOnly="1" outline="0" fieldPosition="0">
        <references count="3">
          <reference field="0" count="1" selected="0">
            <x v="1"/>
          </reference>
          <reference field="1" count="1" selected="0">
            <x v="2"/>
          </reference>
          <reference field="2" count="0"/>
        </references>
      </pivotArea>
    </format>
    <format dxfId="517">
      <pivotArea dataOnly="0" labelOnly="1" outline="0" fieldPosition="0">
        <references count="3">
          <reference field="0" count="1" selected="0">
            <x v="2"/>
          </reference>
          <reference field="1" count="1" selected="0">
            <x v="0"/>
          </reference>
          <reference field="2" count="0"/>
        </references>
      </pivotArea>
    </format>
    <format dxfId="516">
      <pivotArea dataOnly="0" labelOnly="1" outline="0" fieldPosition="0">
        <references count="3">
          <reference field="0" count="1" selected="0">
            <x v="2"/>
          </reference>
          <reference field="1" count="1" selected="0">
            <x v="1"/>
          </reference>
          <reference field="2" count="0"/>
        </references>
      </pivotArea>
    </format>
    <format dxfId="515">
      <pivotArea dataOnly="0" labelOnly="1" outline="0" fieldPosition="0">
        <references count="3">
          <reference field="0" count="1" selected="0">
            <x v="2"/>
          </reference>
          <reference field="1" count="1" selected="0">
            <x v="2"/>
          </reference>
          <reference field="2" count="0"/>
        </references>
      </pivotArea>
    </format>
    <format dxfId="514">
      <pivotArea dataOnly="0" labelOnly="1" outline="0" fieldPosition="0">
        <references count="3">
          <reference field="0" count="1" selected="0">
            <x v="3"/>
          </reference>
          <reference field="1" count="1" selected="0">
            <x v="0"/>
          </reference>
          <reference field="2" count="0"/>
        </references>
      </pivotArea>
    </format>
    <format dxfId="513">
      <pivotArea dataOnly="0" labelOnly="1" outline="0" fieldPosition="0">
        <references count="3">
          <reference field="0" count="1" selected="0">
            <x v="3"/>
          </reference>
          <reference field="1" count="1" selected="0">
            <x v="1"/>
          </reference>
          <reference field="2" count="0"/>
        </references>
      </pivotArea>
    </format>
    <format dxfId="512">
      <pivotArea dataOnly="0" labelOnly="1" outline="0" fieldPosition="0">
        <references count="3">
          <reference field="0" count="1" selected="0">
            <x v="3"/>
          </reference>
          <reference field="1" count="1" selected="0">
            <x v="2"/>
          </reference>
          <reference field="2" count="0"/>
        </references>
      </pivotArea>
    </format>
    <format dxfId="511">
      <pivotArea dataOnly="0" labelOnly="1" outline="0" fieldPosition="0">
        <references count="3">
          <reference field="0" count="1" selected="0">
            <x v="4"/>
          </reference>
          <reference field="1" count="1" selected="0">
            <x v="0"/>
          </reference>
          <reference field="2" count="0"/>
        </references>
      </pivotArea>
    </format>
    <format dxfId="510">
      <pivotArea dataOnly="0" labelOnly="1" outline="0" fieldPosition="0">
        <references count="3">
          <reference field="0" count="1" selected="0">
            <x v="4"/>
          </reference>
          <reference field="1" count="1" selected="0">
            <x v="1"/>
          </reference>
          <reference field="2" count="0"/>
        </references>
      </pivotArea>
    </format>
    <format dxfId="509">
      <pivotArea dataOnly="0" labelOnly="1" outline="0" fieldPosition="0">
        <references count="3">
          <reference field="0" count="1" selected="0">
            <x v="4"/>
          </reference>
          <reference field="1" count="1" selected="0">
            <x v="2"/>
          </reference>
          <reference field="2" count="0"/>
        </references>
      </pivotArea>
    </format>
    <format dxfId="508">
      <pivotArea dataOnly="0" labelOnly="1" outline="0" fieldPosition="0">
        <references count="3">
          <reference field="0" count="1" selected="0">
            <x v="5"/>
          </reference>
          <reference field="1" count="1" selected="0">
            <x v="0"/>
          </reference>
          <reference field="2" count="0"/>
        </references>
      </pivotArea>
    </format>
    <format dxfId="507">
      <pivotArea dataOnly="0" labelOnly="1" outline="0" fieldPosition="0">
        <references count="3">
          <reference field="0" count="1" selected="0">
            <x v="5"/>
          </reference>
          <reference field="1" count="1" selected="0">
            <x v="1"/>
          </reference>
          <reference field="2" count="0"/>
        </references>
      </pivotArea>
    </format>
    <format dxfId="506">
      <pivotArea dataOnly="0" labelOnly="1" outline="0" fieldPosition="0">
        <references count="3">
          <reference field="0" count="1" selected="0">
            <x v="5"/>
          </reference>
          <reference field="1" count="1" selected="0">
            <x v="2"/>
          </reference>
          <reference field="2" count="0"/>
        </references>
      </pivotArea>
    </format>
    <format dxfId="505">
      <pivotArea dataOnly="0" labelOnly="1" outline="0" fieldPosition="0">
        <references count="3">
          <reference field="0" count="1" selected="0">
            <x v="6"/>
          </reference>
          <reference field="1" count="1" selected="0">
            <x v="0"/>
          </reference>
          <reference field="2" count="0"/>
        </references>
      </pivotArea>
    </format>
    <format dxfId="504">
      <pivotArea dataOnly="0" labelOnly="1" outline="0" fieldPosition="0">
        <references count="3">
          <reference field="0" count="1" selected="0">
            <x v="6"/>
          </reference>
          <reference field="1" count="1" selected="0">
            <x v="1"/>
          </reference>
          <reference field="2" count="0"/>
        </references>
      </pivotArea>
    </format>
    <format dxfId="503">
      <pivotArea dataOnly="0" labelOnly="1" outline="0" fieldPosition="0">
        <references count="3">
          <reference field="0" count="1" selected="0">
            <x v="6"/>
          </reference>
          <reference field="1" count="1" selected="0">
            <x v="2"/>
          </reference>
          <reference field="2" count="0"/>
        </references>
      </pivotArea>
    </format>
    <format dxfId="502">
      <pivotArea dataOnly="0" labelOnly="1" outline="0" fieldPosition="0">
        <references count="3">
          <reference field="0" count="1" selected="0">
            <x v="7"/>
          </reference>
          <reference field="1" count="1" selected="0">
            <x v="0"/>
          </reference>
          <reference field="2" count="0"/>
        </references>
      </pivotArea>
    </format>
    <format dxfId="501">
      <pivotArea dataOnly="0" labelOnly="1" outline="0" fieldPosition="0">
        <references count="3">
          <reference field="0" count="1" selected="0">
            <x v="7"/>
          </reference>
          <reference field="1" count="1" selected="0">
            <x v="1"/>
          </reference>
          <reference field="2" count="0"/>
        </references>
      </pivotArea>
    </format>
    <format dxfId="500">
      <pivotArea dataOnly="0" labelOnly="1" outline="0" fieldPosition="0">
        <references count="3">
          <reference field="0" count="1" selected="0">
            <x v="7"/>
          </reference>
          <reference field="1" count="1" selected="0">
            <x v="2"/>
          </reference>
          <reference field="2" count="0"/>
        </references>
      </pivotArea>
    </format>
    <format dxfId="499">
      <pivotArea dataOnly="0" labelOnly="1" outline="0" fieldPosition="0">
        <references count="3">
          <reference field="0" count="1" selected="0">
            <x v="8"/>
          </reference>
          <reference field="1" count="1" selected="0">
            <x v="0"/>
          </reference>
          <reference field="2" count="0"/>
        </references>
      </pivotArea>
    </format>
    <format dxfId="498">
      <pivotArea dataOnly="0" labelOnly="1" outline="0" fieldPosition="0">
        <references count="3">
          <reference field="0" count="1" selected="0">
            <x v="8"/>
          </reference>
          <reference field="1" count="1" selected="0">
            <x v="1"/>
          </reference>
          <reference field="2" count="4">
            <x v="0"/>
            <x v="1"/>
            <x v="3"/>
            <x v="5"/>
          </reference>
        </references>
      </pivotArea>
    </format>
    <format dxfId="497">
      <pivotArea dataOnly="0" labelOnly="1" outline="0" fieldPosition="0">
        <references count="3">
          <reference field="0" count="1" selected="0">
            <x v="8"/>
          </reference>
          <reference field="1" count="1" selected="0">
            <x v="2"/>
          </reference>
          <reference field="2" count="0"/>
        </references>
      </pivotArea>
    </format>
    <format dxfId="496">
      <pivotArea dataOnly="0" labelOnly="1" outline="0" fieldPosition="0">
        <references count="3">
          <reference field="0" count="1" selected="0">
            <x v="9"/>
          </reference>
          <reference field="1" count="1" selected="0">
            <x v="0"/>
          </reference>
          <reference field="2" count="0"/>
        </references>
      </pivotArea>
    </format>
    <format dxfId="495">
      <pivotArea dataOnly="0" labelOnly="1" outline="0" fieldPosition="0">
        <references count="3">
          <reference field="0" count="1" selected="0">
            <x v="9"/>
          </reference>
          <reference field="1" count="1" selected="0">
            <x v="1"/>
          </reference>
          <reference field="2" count="0"/>
        </references>
      </pivotArea>
    </format>
    <format dxfId="494">
      <pivotArea dataOnly="0" labelOnly="1" outline="0" fieldPosition="0">
        <references count="3">
          <reference field="0" count="1" selected="0">
            <x v="9"/>
          </reference>
          <reference field="1" count="1" selected="0">
            <x v="2"/>
          </reference>
          <reference field="2" count="0"/>
        </references>
      </pivotArea>
    </format>
    <format dxfId="493">
      <pivotArea dataOnly="0" labelOnly="1" outline="0" fieldPosition="0">
        <references count="3">
          <reference field="0" count="1" selected="0">
            <x v="10"/>
          </reference>
          <reference field="1" count="1" selected="0">
            <x v="2"/>
          </reference>
          <reference field="2" count="0"/>
        </references>
      </pivotArea>
    </format>
    <format dxfId="49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A35617-4C24-467B-9692-E5DB836E78CC}" name="QUERY 7"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S3:AU353" firstHeaderRow="1" firstDataRow="1" firstDataCol="2"/>
  <pivotFields count="3">
    <pivotField axis="axisRow" compact="0" outline="0" showAll="0">
      <items count="42">
        <item x="28"/>
        <item x="21"/>
        <item x="2"/>
        <item x="22"/>
        <item x="6"/>
        <item x="8"/>
        <item x="11"/>
        <item x="16"/>
        <item x="0"/>
        <item x="19"/>
        <item x="39"/>
        <item x="34"/>
        <item x="38"/>
        <item x="24"/>
        <item x="26"/>
        <item x="14"/>
        <item x="27"/>
        <item x="25"/>
        <item x="7"/>
        <item x="37"/>
        <item x="30"/>
        <item x="18"/>
        <item x="33"/>
        <item x="4"/>
        <item x="17"/>
        <item x="13"/>
        <item x="3"/>
        <item x="31"/>
        <item x="29"/>
        <item x="1"/>
        <item x="10"/>
        <item x="35"/>
        <item x="5"/>
        <item x="9"/>
        <item x="36"/>
        <item x="23"/>
        <item x="32"/>
        <item x="20"/>
        <item x="15"/>
        <item x="40"/>
        <item x="12"/>
        <item t="default"/>
      </items>
    </pivotField>
    <pivotField axis="axisRow" compact="0" outline="0" showAll="0">
      <items count="12">
        <item x="1"/>
        <item x="8"/>
        <item x="3"/>
        <item x="7"/>
        <item x="9"/>
        <item x="0"/>
        <item x="2"/>
        <item x="6"/>
        <item x="5"/>
        <item x="4"/>
        <item x="10"/>
        <item t="default"/>
      </items>
    </pivotField>
    <pivotField dataField="1" compact="0" outline="0" showAll="0">
      <items count="309">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2">
    <field x="0"/>
    <field x="1"/>
  </rowFields>
  <rowItems count="350">
    <i>
      <x/>
      <x/>
    </i>
    <i r="1">
      <x v="1"/>
    </i>
    <i r="1">
      <x v="2"/>
    </i>
    <i r="1">
      <x v="3"/>
    </i>
    <i r="1">
      <x v="4"/>
    </i>
    <i r="1">
      <x v="5"/>
    </i>
    <i r="1">
      <x v="6"/>
    </i>
    <i r="1">
      <x v="7"/>
    </i>
    <i r="1">
      <x v="8"/>
    </i>
    <i r="1">
      <x v="9"/>
    </i>
    <i t="default">
      <x/>
    </i>
    <i>
      <x v="1"/>
      <x/>
    </i>
    <i r="1">
      <x v="1"/>
    </i>
    <i r="1">
      <x v="2"/>
    </i>
    <i r="1">
      <x v="3"/>
    </i>
    <i r="1">
      <x v="4"/>
    </i>
    <i r="1">
      <x v="5"/>
    </i>
    <i r="1">
      <x v="6"/>
    </i>
    <i r="1">
      <x v="8"/>
    </i>
    <i r="1">
      <x v="9"/>
    </i>
    <i t="default">
      <x v="1"/>
    </i>
    <i>
      <x v="2"/>
      <x/>
    </i>
    <i r="1">
      <x v="2"/>
    </i>
    <i r="1">
      <x v="3"/>
    </i>
    <i r="1">
      <x v="6"/>
    </i>
    <i t="default">
      <x v="2"/>
    </i>
    <i>
      <x v="3"/>
      <x/>
    </i>
    <i r="1">
      <x v="1"/>
    </i>
    <i r="1">
      <x v="2"/>
    </i>
    <i r="1">
      <x v="3"/>
    </i>
    <i r="1">
      <x v="4"/>
    </i>
    <i r="1">
      <x v="5"/>
    </i>
    <i r="1">
      <x v="6"/>
    </i>
    <i r="1">
      <x v="7"/>
    </i>
    <i t="default">
      <x v="3"/>
    </i>
    <i>
      <x v="4"/>
      <x v="2"/>
    </i>
    <i r="1">
      <x v="3"/>
    </i>
    <i r="1">
      <x v="5"/>
    </i>
    <i r="1">
      <x v="6"/>
    </i>
    <i r="1">
      <x v="7"/>
    </i>
    <i r="1">
      <x v="8"/>
    </i>
    <i r="1">
      <x v="9"/>
    </i>
    <i t="default">
      <x v="4"/>
    </i>
    <i>
      <x v="5"/>
      <x/>
    </i>
    <i r="1">
      <x v="1"/>
    </i>
    <i r="1">
      <x v="2"/>
    </i>
    <i r="1">
      <x v="3"/>
    </i>
    <i r="1">
      <x v="4"/>
    </i>
    <i r="1">
      <x v="5"/>
    </i>
    <i r="1">
      <x v="6"/>
    </i>
    <i r="1">
      <x v="7"/>
    </i>
    <i r="1">
      <x v="8"/>
    </i>
    <i r="1">
      <x v="9"/>
    </i>
    <i t="default">
      <x v="5"/>
    </i>
    <i>
      <x v="6"/>
      <x/>
    </i>
    <i r="1">
      <x v="1"/>
    </i>
    <i r="1">
      <x v="2"/>
    </i>
    <i r="1">
      <x v="3"/>
    </i>
    <i r="1">
      <x v="5"/>
    </i>
    <i r="1">
      <x v="6"/>
    </i>
    <i r="1">
      <x v="8"/>
    </i>
    <i r="1">
      <x v="9"/>
    </i>
    <i t="default">
      <x v="6"/>
    </i>
    <i>
      <x v="7"/>
      <x/>
    </i>
    <i r="1">
      <x v="1"/>
    </i>
    <i r="1">
      <x v="2"/>
    </i>
    <i r="1">
      <x v="3"/>
    </i>
    <i r="1">
      <x v="4"/>
    </i>
    <i r="1">
      <x v="5"/>
    </i>
    <i r="1">
      <x v="6"/>
    </i>
    <i r="1">
      <x v="7"/>
    </i>
    <i r="1">
      <x v="8"/>
    </i>
    <i r="1">
      <x v="9"/>
    </i>
    <i t="default">
      <x v="7"/>
    </i>
    <i>
      <x v="8"/>
      <x/>
    </i>
    <i r="1">
      <x v="2"/>
    </i>
    <i r="1">
      <x v="3"/>
    </i>
    <i r="1">
      <x v="5"/>
    </i>
    <i r="1">
      <x v="6"/>
    </i>
    <i r="1">
      <x v="8"/>
    </i>
    <i t="default">
      <x v="8"/>
    </i>
    <i>
      <x v="9"/>
      <x/>
    </i>
    <i r="1">
      <x v="1"/>
    </i>
    <i r="1">
      <x v="2"/>
    </i>
    <i r="1">
      <x v="3"/>
    </i>
    <i r="1">
      <x v="4"/>
    </i>
    <i r="1">
      <x v="5"/>
    </i>
    <i r="1">
      <x v="6"/>
    </i>
    <i r="1">
      <x v="7"/>
    </i>
    <i r="1">
      <x v="8"/>
    </i>
    <i r="1">
      <x v="9"/>
    </i>
    <i t="default">
      <x v="9"/>
    </i>
    <i>
      <x v="10"/>
      <x/>
    </i>
    <i r="1">
      <x v="6"/>
    </i>
    <i t="default">
      <x v="10"/>
    </i>
    <i>
      <x v="11"/>
      <x v="1"/>
    </i>
    <i r="1">
      <x v="2"/>
    </i>
    <i r="1">
      <x v="5"/>
    </i>
    <i r="1">
      <x v="6"/>
    </i>
    <i r="1">
      <x v="8"/>
    </i>
    <i t="default">
      <x v="11"/>
    </i>
    <i>
      <x v="12"/>
      <x/>
    </i>
    <i r="1">
      <x v="2"/>
    </i>
    <i r="1">
      <x v="4"/>
    </i>
    <i r="1">
      <x v="5"/>
    </i>
    <i r="1">
      <x v="6"/>
    </i>
    <i r="1">
      <x v="9"/>
    </i>
    <i t="default">
      <x v="12"/>
    </i>
    <i>
      <x v="13"/>
      <x/>
    </i>
    <i r="1">
      <x v="1"/>
    </i>
    <i r="1">
      <x v="2"/>
    </i>
    <i r="1">
      <x v="3"/>
    </i>
    <i r="1">
      <x v="4"/>
    </i>
    <i r="1">
      <x v="5"/>
    </i>
    <i r="1">
      <x v="6"/>
    </i>
    <i r="1">
      <x v="7"/>
    </i>
    <i r="1">
      <x v="8"/>
    </i>
    <i r="1">
      <x v="9"/>
    </i>
    <i t="default">
      <x v="13"/>
    </i>
    <i>
      <x v="14"/>
      <x/>
    </i>
    <i r="1">
      <x v="1"/>
    </i>
    <i r="1">
      <x v="2"/>
    </i>
    <i r="1">
      <x v="4"/>
    </i>
    <i r="1">
      <x v="5"/>
    </i>
    <i r="1">
      <x v="6"/>
    </i>
    <i r="1">
      <x v="7"/>
    </i>
    <i r="1">
      <x v="8"/>
    </i>
    <i r="1">
      <x v="9"/>
    </i>
    <i t="default">
      <x v="14"/>
    </i>
    <i>
      <x v="15"/>
      <x/>
    </i>
    <i r="1">
      <x v="1"/>
    </i>
    <i r="1">
      <x v="2"/>
    </i>
    <i r="1">
      <x v="3"/>
    </i>
    <i r="1">
      <x v="4"/>
    </i>
    <i r="1">
      <x v="5"/>
    </i>
    <i r="1">
      <x v="6"/>
    </i>
    <i r="1">
      <x v="7"/>
    </i>
    <i r="1">
      <x v="8"/>
    </i>
    <i r="1">
      <x v="9"/>
    </i>
    <i t="default">
      <x v="15"/>
    </i>
    <i>
      <x v="16"/>
      <x v="1"/>
    </i>
    <i r="1">
      <x v="2"/>
    </i>
    <i r="1">
      <x v="3"/>
    </i>
    <i r="1">
      <x v="4"/>
    </i>
    <i r="1">
      <x v="5"/>
    </i>
    <i r="1">
      <x v="6"/>
    </i>
    <i r="1">
      <x v="7"/>
    </i>
    <i r="1">
      <x v="8"/>
    </i>
    <i r="1">
      <x v="9"/>
    </i>
    <i t="default">
      <x v="16"/>
    </i>
    <i>
      <x v="17"/>
      <x/>
    </i>
    <i r="1">
      <x v="1"/>
    </i>
    <i r="1">
      <x v="2"/>
    </i>
    <i r="1">
      <x v="3"/>
    </i>
    <i r="1">
      <x v="5"/>
    </i>
    <i r="1">
      <x v="7"/>
    </i>
    <i r="1">
      <x v="9"/>
    </i>
    <i t="default">
      <x v="17"/>
    </i>
    <i>
      <x v="18"/>
      <x v="2"/>
    </i>
    <i r="1">
      <x v="4"/>
    </i>
    <i r="1">
      <x v="5"/>
    </i>
    <i r="1">
      <x v="6"/>
    </i>
    <i r="1">
      <x v="7"/>
    </i>
    <i t="default">
      <x v="18"/>
    </i>
    <i>
      <x v="19"/>
      <x v="2"/>
    </i>
    <i r="1">
      <x v="3"/>
    </i>
    <i r="1">
      <x v="6"/>
    </i>
    <i r="1">
      <x v="8"/>
    </i>
    <i t="default">
      <x v="19"/>
    </i>
    <i>
      <x v="20"/>
      <x v="3"/>
    </i>
    <i r="1">
      <x v="4"/>
    </i>
    <i r="1">
      <x v="6"/>
    </i>
    <i r="1">
      <x v="8"/>
    </i>
    <i t="default">
      <x v="20"/>
    </i>
    <i>
      <x v="21"/>
      <x v="1"/>
    </i>
    <i r="1">
      <x v="2"/>
    </i>
    <i r="1">
      <x v="3"/>
    </i>
    <i r="1">
      <x v="4"/>
    </i>
    <i r="1">
      <x v="5"/>
    </i>
    <i r="1">
      <x v="6"/>
    </i>
    <i r="1">
      <x v="7"/>
    </i>
    <i r="1">
      <x v="8"/>
    </i>
    <i r="1">
      <x v="9"/>
    </i>
    <i t="default">
      <x v="21"/>
    </i>
    <i>
      <x v="22"/>
      <x/>
    </i>
    <i r="1">
      <x v="1"/>
    </i>
    <i r="1">
      <x v="2"/>
    </i>
    <i r="1">
      <x v="3"/>
    </i>
    <i r="1">
      <x v="5"/>
    </i>
    <i r="1">
      <x v="6"/>
    </i>
    <i r="1">
      <x v="7"/>
    </i>
    <i r="1">
      <x v="8"/>
    </i>
    <i r="1">
      <x v="9"/>
    </i>
    <i t="default">
      <x v="22"/>
    </i>
    <i>
      <x v="23"/>
      <x v="1"/>
    </i>
    <i r="1">
      <x v="2"/>
    </i>
    <i r="1">
      <x v="3"/>
    </i>
    <i r="1">
      <x v="5"/>
    </i>
    <i r="1">
      <x v="6"/>
    </i>
    <i r="1">
      <x v="7"/>
    </i>
    <i r="1">
      <x v="9"/>
    </i>
    <i t="default">
      <x v="23"/>
    </i>
    <i>
      <x v="24"/>
      <x/>
    </i>
    <i r="1">
      <x v="1"/>
    </i>
    <i r="1">
      <x v="2"/>
    </i>
    <i r="1">
      <x v="3"/>
    </i>
    <i r="1">
      <x v="4"/>
    </i>
    <i r="1">
      <x v="5"/>
    </i>
    <i r="1">
      <x v="6"/>
    </i>
    <i r="1">
      <x v="7"/>
    </i>
    <i r="1">
      <x v="8"/>
    </i>
    <i t="default">
      <x v="24"/>
    </i>
    <i>
      <x v="25"/>
      <x/>
    </i>
    <i r="1">
      <x v="2"/>
    </i>
    <i r="1">
      <x v="3"/>
    </i>
    <i r="1">
      <x v="6"/>
    </i>
    <i r="1">
      <x v="8"/>
    </i>
    <i t="default">
      <x v="25"/>
    </i>
    <i>
      <x v="26"/>
      <x/>
    </i>
    <i r="1">
      <x v="2"/>
    </i>
    <i r="1">
      <x v="3"/>
    </i>
    <i r="1">
      <x v="4"/>
    </i>
    <i r="1">
      <x v="5"/>
    </i>
    <i r="1">
      <x v="6"/>
    </i>
    <i r="1">
      <x v="8"/>
    </i>
    <i r="1">
      <x v="9"/>
    </i>
    <i t="default">
      <x v="26"/>
    </i>
    <i>
      <x v="27"/>
      <x v="2"/>
    </i>
    <i r="1">
      <x v="3"/>
    </i>
    <i r="1">
      <x v="4"/>
    </i>
    <i r="1">
      <x v="5"/>
    </i>
    <i r="1">
      <x v="6"/>
    </i>
    <i r="1">
      <x v="7"/>
    </i>
    <i r="1">
      <x v="8"/>
    </i>
    <i t="default">
      <x v="27"/>
    </i>
    <i>
      <x v="28"/>
      <x/>
    </i>
    <i r="1">
      <x v="1"/>
    </i>
    <i r="1">
      <x v="2"/>
    </i>
    <i r="1">
      <x v="3"/>
    </i>
    <i r="1">
      <x v="4"/>
    </i>
    <i r="1">
      <x v="5"/>
    </i>
    <i r="1">
      <x v="6"/>
    </i>
    <i r="1">
      <x v="7"/>
    </i>
    <i r="1">
      <x v="8"/>
    </i>
    <i r="1">
      <x v="9"/>
    </i>
    <i t="default">
      <x v="28"/>
    </i>
    <i>
      <x v="29"/>
      <x/>
    </i>
    <i r="1">
      <x v="1"/>
    </i>
    <i r="1">
      <x v="3"/>
    </i>
    <i r="1">
      <x v="4"/>
    </i>
    <i r="1">
      <x v="5"/>
    </i>
    <i r="1">
      <x v="6"/>
    </i>
    <i r="1">
      <x v="9"/>
    </i>
    <i t="default">
      <x v="29"/>
    </i>
    <i>
      <x v="30"/>
      <x/>
    </i>
    <i r="1">
      <x v="1"/>
    </i>
    <i r="1">
      <x v="2"/>
    </i>
    <i r="1">
      <x v="3"/>
    </i>
    <i r="1">
      <x v="4"/>
    </i>
    <i r="1">
      <x v="5"/>
    </i>
    <i r="1">
      <x v="6"/>
    </i>
    <i r="1">
      <x v="7"/>
    </i>
    <i r="1">
      <x v="8"/>
    </i>
    <i r="1">
      <x v="9"/>
    </i>
    <i t="default">
      <x v="30"/>
    </i>
    <i>
      <x v="31"/>
      <x v="1"/>
    </i>
    <i r="1">
      <x v="2"/>
    </i>
    <i r="1">
      <x v="3"/>
    </i>
    <i r="1">
      <x v="4"/>
    </i>
    <i r="1">
      <x v="5"/>
    </i>
    <i r="1">
      <x v="6"/>
    </i>
    <i r="1">
      <x v="9"/>
    </i>
    <i t="default">
      <x v="31"/>
    </i>
    <i>
      <x v="32"/>
      <x/>
    </i>
    <i r="1">
      <x v="1"/>
    </i>
    <i r="1">
      <x v="2"/>
    </i>
    <i r="1">
      <x v="3"/>
    </i>
    <i r="1">
      <x v="4"/>
    </i>
    <i r="1">
      <x v="5"/>
    </i>
    <i r="1">
      <x v="6"/>
    </i>
    <i r="1">
      <x v="7"/>
    </i>
    <i r="1">
      <x v="8"/>
    </i>
    <i r="1">
      <x v="9"/>
    </i>
    <i t="default">
      <x v="32"/>
    </i>
    <i>
      <x v="33"/>
      <x/>
    </i>
    <i r="1">
      <x v="1"/>
    </i>
    <i r="1">
      <x v="2"/>
    </i>
    <i r="1">
      <x v="3"/>
    </i>
    <i r="1">
      <x v="6"/>
    </i>
    <i r="1">
      <x v="7"/>
    </i>
    <i r="1">
      <x v="9"/>
    </i>
    <i t="default">
      <x v="33"/>
    </i>
    <i>
      <x v="34"/>
      <x v="6"/>
    </i>
    <i r="1">
      <x v="7"/>
    </i>
    <i r="1">
      <x v="8"/>
    </i>
    <i r="1">
      <x v="9"/>
    </i>
    <i t="default">
      <x v="34"/>
    </i>
    <i>
      <x v="35"/>
      <x/>
    </i>
    <i r="1">
      <x v="1"/>
    </i>
    <i r="1">
      <x v="2"/>
    </i>
    <i r="1">
      <x v="3"/>
    </i>
    <i r="1">
      <x v="5"/>
    </i>
    <i r="1">
      <x v="6"/>
    </i>
    <i r="1">
      <x v="7"/>
    </i>
    <i r="1">
      <x v="9"/>
    </i>
    <i t="default">
      <x v="35"/>
    </i>
    <i>
      <x v="36"/>
      <x/>
    </i>
    <i r="1">
      <x v="1"/>
    </i>
    <i r="1">
      <x v="2"/>
    </i>
    <i r="1">
      <x v="3"/>
    </i>
    <i r="1">
      <x v="4"/>
    </i>
    <i r="1">
      <x v="5"/>
    </i>
    <i r="1">
      <x v="6"/>
    </i>
    <i r="1">
      <x v="7"/>
    </i>
    <i r="1">
      <x v="8"/>
    </i>
    <i r="1">
      <x v="9"/>
    </i>
    <i t="default">
      <x v="36"/>
    </i>
    <i>
      <x v="37"/>
      <x/>
    </i>
    <i r="1">
      <x v="1"/>
    </i>
    <i r="1">
      <x v="2"/>
    </i>
    <i r="1">
      <x v="3"/>
    </i>
    <i r="1">
      <x v="4"/>
    </i>
    <i r="1">
      <x v="5"/>
    </i>
    <i r="1">
      <x v="6"/>
    </i>
    <i r="1">
      <x v="7"/>
    </i>
    <i t="default">
      <x v="37"/>
    </i>
    <i>
      <x v="38"/>
      <x/>
    </i>
    <i r="1">
      <x v="2"/>
    </i>
    <i r="1">
      <x v="3"/>
    </i>
    <i r="1">
      <x v="4"/>
    </i>
    <i r="1">
      <x v="5"/>
    </i>
    <i r="1">
      <x v="6"/>
    </i>
    <i r="1">
      <x v="7"/>
    </i>
    <i r="1">
      <x v="8"/>
    </i>
    <i r="1">
      <x v="9"/>
    </i>
    <i t="default">
      <x v="38"/>
    </i>
    <i>
      <x v="39"/>
      <x v="10"/>
    </i>
    <i t="default">
      <x v="39"/>
    </i>
    <i>
      <x v="40"/>
      <x/>
    </i>
    <i r="1">
      <x v="1"/>
    </i>
    <i r="1">
      <x v="2"/>
    </i>
    <i r="1">
      <x v="3"/>
    </i>
    <i r="1">
      <x v="4"/>
    </i>
    <i r="1">
      <x v="5"/>
    </i>
    <i r="1">
      <x v="6"/>
    </i>
    <i r="1">
      <x v="7"/>
    </i>
    <i r="1">
      <x v="8"/>
    </i>
    <i r="1">
      <x v="9"/>
    </i>
    <i t="default">
      <x v="40"/>
    </i>
    <i t="grand">
      <x/>
    </i>
  </rowItems>
  <colItems count="1">
    <i/>
  </colItems>
  <dataFields count="1">
    <dataField name="Sum of AVG_SALARY" fld="2" baseField="0" baseItem="0"/>
  </dataFields>
  <formats count="51">
    <format dxfId="604">
      <pivotArea type="all" dataOnly="0" outline="0" fieldPosition="0"/>
    </format>
    <format dxfId="603">
      <pivotArea outline="0" collapsedLevelsAreSubtotals="1" fieldPosition="0"/>
    </format>
    <format dxfId="602">
      <pivotArea field="0" type="button" dataOnly="0" labelOnly="1" outline="0" axis="axisRow" fieldPosition="0"/>
    </format>
    <format dxfId="601">
      <pivotArea field="1" type="button" dataOnly="0" labelOnly="1" outline="0" axis="axisRow" fieldPosition="1"/>
    </format>
    <format dxfId="600">
      <pivotArea dataOnly="0" labelOnly="1" outline="0" fieldPosition="0">
        <references count="1">
          <reference field="0" count="25">
            <x v="0"/>
            <x v="1"/>
            <x v="2"/>
            <x v="3"/>
            <x v="4"/>
            <x v="5"/>
            <x v="6"/>
            <x v="7"/>
            <x v="8"/>
            <x v="9"/>
            <x v="10"/>
            <x v="11"/>
            <x v="12"/>
            <x v="13"/>
            <x v="14"/>
            <x v="15"/>
            <x v="16"/>
            <x v="17"/>
            <x v="18"/>
            <x v="19"/>
            <x v="20"/>
            <x v="21"/>
            <x v="22"/>
            <x v="23"/>
            <x v="24"/>
          </reference>
        </references>
      </pivotArea>
    </format>
    <format dxfId="599">
      <pivotArea dataOnly="0" labelOnly="1" outline="0" fieldPosition="0">
        <references count="1">
          <reference field="0" count="25" defaultSubtotal="1">
            <x v="0"/>
            <x v="1"/>
            <x v="2"/>
            <x v="3"/>
            <x v="4"/>
            <x v="5"/>
            <x v="6"/>
            <x v="7"/>
            <x v="8"/>
            <x v="9"/>
            <x v="10"/>
            <x v="11"/>
            <x v="12"/>
            <x v="13"/>
            <x v="14"/>
            <x v="15"/>
            <x v="16"/>
            <x v="17"/>
            <x v="18"/>
            <x v="19"/>
            <x v="20"/>
            <x v="21"/>
            <x v="22"/>
            <x v="23"/>
            <x v="24"/>
          </reference>
        </references>
      </pivotArea>
    </format>
    <format dxfId="598">
      <pivotArea dataOnly="0" labelOnly="1" outline="0" fieldPosition="0">
        <references count="1">
          <reference field="0" count="16">
            <x v="25"/>
            <x v="26"/>
            <x v="27"/>
            <x v="28"/>
            <x v="29"/>
            <x v="30"/>
            <x v="31"/>
            <x v="32"/>
            <x v="33"/>
            <x v="34"/>
            <x v="35"/>
            <x v="36"/>
            <x v="37"/>
            <x v="38"/>
            <x v="39"/>
            <x v="40"/>
          </reference>
        </references>
      </pivotArea>
    </format>
    <format dxfId="597">
      <pivotArea dataOnly="0" labelOnly="1" outline="0" fieldPosition="0">
        <references count="1">
          <reference field="0" count="16" defaultSubtotal="1">
            <x v="25"/>
            <x v="26"/>
            <x v="27"/>
            <x v="28"/>
            <x v="29"/>
            <x v="30"/>
            <x v="31"/>
            <x v="32"/>
            <x v="33"/>
            <x v="34"/>
            <x v="35"/>
            <x v="36"/>
            <x v="37"/>
            <x v="38"/>
            <x v="39"/>
            <x v="40"/>
          </reference>
        </references>
      </pivotArea>
    </format>
    <format dxfId="596">
      <pivotArea dataOnly="0" labelOnly="1" grandRow="1" outline="0" fieldPosition="0"/>
    </format>
    <format dxfId="595">
      <pivotArea dataOnly="0" labelOnly="1" outline="0" fieldPosition="0">
        <references count="2">
          <reference field="0" count="1" selected="0">
            <x v="0"/>
          </reference>
          <reference field="1" count="10">
            <x v="0"/>
            <x v="1"/>
            <x v="2"/>
            <x v="3"/>
            <x v="4"/>
            <x v="5"/>
            <x v="6"/>
            <x v="7"/>
            <x v="8"/>
            <x v="9"/>
          </reference>
        </references>
      </pivotArea>
    </format>
    <format dxfId="594">
      <pivotArea dataOnly="0" labelOnly="1" outline="0" fieldPosition="0">
        <references count="2">
          <reference field="0" count="1" selected="0">
            <x v="1"/>
          </reference>
          <reference field="1" count="9">
            <x v="0"/>
            <x v="1"/>
            <x v="2"/>
            <x v="3"/>
            <x v="4"/>
            <x v="5"/>
            <x v="6"/>
            <x v="8"/>
            <x v="9"/>
          </reference>
        </references>
      </pivotArea>
    </format>
    <format dxfId="593">
      <pivotArea dataOnly="0" labelOnly="1" outline="0" fieldPosition="0">
        <references count="2">
          <reference field="0" count="1" selected="0">
            <x v="2"/>
          </reference>
          <reference field="1" count="4">
            <x v="0"/>
            <x v="2"/>
            <x v="3"/>
            <x v="6"/>
          </reference>
        </references>
      </pivotArea>
    </format>
    <format dxfId="592">
      <pivotArea dataOnly="0" labelOnly="1" outline="0" fieldPosition="0">
        <references count="2">
          <reference field="0" count="1" selected="0">
            <x v="3"/>
          </reference>
          <reference field="1" count="8">
            <x v="0"/>
            <x v="1"/>
            <x v="2"/>
            <x v="3"/>
            <x v="4"/>
            <x v="5"/>
            <x v="6"/>
            <x v="7"/>
          </reference>
        </references>
      </pivotArea>
    </format>
    <format dxfId="591">
      <pivotArea dataOnly="0" labelOnly="1" outline="0" fieldPosition="0">
        <references count="2">
          <reference field="0" count="1" selected="0">
            <x v="4"/>
          </reference>
          <reference field="1" count="7">
            <x v="2"/>
            <x v="3"/>
            <x v="5"/>
            <x v="6"/>
            <x v="7"/>
            <x v="8"/>
            <x v="9"/>
          </reference>
        </references>
      </pivotArea>
    </format>
    <format dxfId="590">
      <pivotArea dataOnly="0" labelOnly="1" outline="0" fieldPosition="0">
        <references count="2">
          <reference field="0" count="1" selected="0">
            <x v="5"/>
          </reference>
          <reference field="1" count="10">
            <x v="0"/>
            <x v="1"/>
            <x v="2"/>
            <x v="3"/>
            <x v="4"/>
            <x v="5"/>
            <x v="6"/>
            <x v="7"/>
            <x v="8"/>
            <x v="9"/>
          </reference>
        </references>
      </pivotArea>
    </format>
    <format dxfId="589">
      <pivotArea dataOnly="0" labelOnly="1" outline="0" fieldPosition="0">
        <references count="2">
          <reference field="0" count="1" selected="0">
            <x v="6"/>
          </reference>
          <reference field="1" count="8">
            <x v="0"/>
            <x v="1"/>
            <x v="2"/>
            <x v="3"/>
            <x v="5"/>
            <x v="6"/>
            <x v="8"/>
            <x v="9"/>
          </reference>
        </references>
      </pivotArea>
    </format>
    <format dxfId="588">
      <pivotArea dataOnly="0" labelOnly="1" outline="0" fieldPosition="0">
        <references count="2">
          <reference field="0" count="1" selected="0">
            <x v="7"/>
          </reference>
          <reference field="1" count="10">
            <x v="0"/>
            <x v="1"/>
            <x v="2"/>
            <x v="3"/>
            <x v="4"/>
            <x v="5"/>
            <x v="6"/>
            <x v="7"/>
            <x v="8"/>
            <x v="9"/>
          </reference>
        </references>
      </pivotArea>
    </format>
    <format dxfId="587">
      <pivotArea dataOnly="0" labelOnly="1" outline="0" fieldPosition="0">
        <references count="2">
          <reference field="0" count="1" selected="0">
            <x v="8"/>
          </reference>
          <reference field="1" count="6">
            <x v="0"/>
            <x v="2"/>
            <x v="3"/>
            <x v="5"/>
            <x v="6"/>
            <x v="8"/>
          </reference>
        </references>
      </pivotArea>
    </format>
    <format dxfId="586">
      <pivotArea dataOnly="0" labelOnly="1" outline="0" fieldPosition="0">
        <references count="2">
          <reference field="0" count="1" selected="0">
            <x v="9"/>
          </reference>
          <reference field="1" count="10">
            <x v="0"/>
            <x v="1"/>
            <x v="2"/>
            <x v="3"/>
            <x v="4"/>
            <x v="5"/>
            <x v="6"/>
            <x v="7"/>
            <x v="8"/>
            <x v="9"/>
          </reference>
        </references>
      </pivotArea>
    </format>
    <format dxfId="585">
      <pivotArea dataOnly="0" labelOnly="1" outline="0" fieldPosition="0">
        <references count="2">
          <reference field="0" count="1" selected="0">
            <x v="10"/>
          </reference>
          <reference field="1" count="2">
            <x v="0"/>
            <x v="6"/>
          </reference>
        </references>
      </pivotArea>
    </format>
    <format dxfId="584">
      <pivotArea dataOnly="0" labelOnly="1" outline="0" fieldPosition="0">
        <references count="2">
          <reference field="0" count="1" selected="0">
            <x v="11"/>
          </reference>
          <reference field="1" count="5">
            <x v="1"/>
            <x v="2"/>
            <x v="5"/>
            <x v="6"/>
            <x v="8"/>
          </reference>
        </references>
      </pivotArea>
    </format>
    <format dxfId="583">
      <pivotArea dataOnly="0" labelOnly="1" outline="0" fieldPosition="0">
        <references count="2">
          <reference field="0" count="1" selected="0">
            <x v="12"/>
          </reference>
          <reference field="1" count="6">
            <x v="0"/>
            <x v="2"/>
            <x v="4"/>
            <x v="5"/>
            <x v="6"/>
            <x v="9"/>
          </reference>
        </references>
      </pivotArea>
    </format>
    <format dxfId="582">
      <pivotArea dataOnly="0" labelOnly="1" outline="0" fieldPosition="0">
        <references count="2">
          <reference field="0" count="1" selected="0">
            <x v="13"/>
          </reference>
          <reference field="1" count="10">
            <x v="0"/>
            <x v="1"/>
            <x v="2"/>
            <x v="3"/>
            <x v="4"/>
            <x v="5"/>
            <x v="6"/>
            <x v="7"/>
            <x v="8"/>
            <x v="9"/>
          </reference>
        </references>
      </pivotArea>
    </format>
    <format dxfId="581">
      <pivotArea dataOnly="0" labelOnly="1" outline="0" fieldPosition="0">
        <references count="2">
          <reference field="0" count="1" selected="0">
            <x v="14"/>
          </reference>
          <reference field="1" count="9">
            <x v="0"/>
            <x v="1"/>
            <x v="2"/>
            <x v="4"/>
            <x v="5"/>
            <x v="6"/>
            <x v="7"/>
            <x v="8"/>
            <x v="9"/>
          </reference>
        </references>
      </pivotArea>
    </format>
    <format dxfId="580">
      <pivotArea dataOnly="0" labelOnly="1" outline="0" fieldPosition="0">
        <references count="2">
          <reference field="0" count="1" selected="0">
            <x v="15"/>
          </reference>
          <reference field="1" count="10">
            <x v="0"/>
            <x v="1"/>
            <x v="2"/>
            <x v="3"/>
            <x v="4"/>
            <x v="5"/>
            <x v="6"/>
            <x v="7"/>
            <x v="8"/>
            <x v="9"/>
          </reference>
        </references>
      </pivotArea>
    </format>
    <format dxfId="579">
      <pivotArea dataOnly="0" labelOnly="1" outline="0" fieldPosition="0">
        <references count="2">
          <reference field="0" count="1" selected="0">
            <x v="16"/>
          </reference>
          <reference field="1" count="9">
            <x v="1"/>
            <x v="2"/>
            <x v="3"/>
            <x v="4"/>
            <x v="5"/>
            <x v="6"/>
            <x v="7"/>
            <x v="8"/>
            <x v="9"/>
          </reference>
        </references>
      </pivotArea>
    </format>
    <format dxfId="578">
      <pivotArea dataOnly="0" labelOnly="1" outline="0" fieldPosition="0">
        <references count="2">
          <reference field="0" count="1" selected="0">
            <x v="17"/>
          </reference>
          <reference field="1" count="7">
            <x v="0"/>
            <x v="1"/>
            <x v="2"/>
            <x v="3"/>
            <x v="5"/>
            <x v="7"/>
            <x v="9"/>
          </reference>
        </references>
      </pivotArea>
    </format>
    <format dxfId="577">
      <pivotArea dataOnly="0" labelOnly="1" outline="0" fieldPosition="0">
        <references count="2">
          <reference field="0" count="1" selected="0">
            <x v="18"/>
          </reference>
          <reference field="1" count="5">
            <x v="2"/>
            <x v="4"/>
            <x v="5"/>
            <x v="6"/>
            <x v="7"/>
          </reference>
        </references>
      </pivotArea>
    </format>
    <format dxfId="576">
      <pivotArea dataOnly="0" labelOnly="1" outline="0" fieldPosition="0">
        <references count="2">
          <reference field="0" count="1" selected="0">
            <x v="19"/>
          </reference>
          <reference field="1" count="4">
            <x v="2"/>
            <x v="3"/>
            <x v="6"/>
            <x v="8"/>
          </reference>
        </references>
      </pivotArea>
    </format>
    <format dxfId="575">
      <pivotArea dataOnly="0" labelOnly="1" outline="0" fieldPosition="0">
        <references count="2">
          <reference field="0" count="1" selected="0">
            <x v="20"/>
          </reference>
          <reference field="1" count="4">
            <x v="3"/>
            <x v="4"/>
            <x v="6"/>
            <x v="8"/>
          </reference>
        </references>
      </pivotArea>
    </format>
    <format dxfId="574">
      <pivotArea dataOnly="0" labelOnly="1" outline="0" fieldPosition="0">
        <references count="2">
          <reference field="0" count="1" selected="0">
            <x v="21"/>
          </reference>
          <reference field="1" count="9">
            <x v="1"/>
            <x v="2"/>
            <x v="3"/>
            <x v="4"/>
            <x v="5"/>
            <x v="6"/>
            <x v="7"/>
            <x v="8"/>
            <x v="9"/>
          </reference>
        </references>
      </pivotArea>
    </format>
    <format dxfId="573">
      <pivotArea dataOnly="0" labelOnly="1" outline="0" fieldPosition="0">
        <references count="2">
          <reference field="0" count="1" selected="0">
            <x v="22"/>
          </reference>
          <reference field="1" count="9">
            <x v="0"/>
            <x v="1"/>
            <x v="2"/>
            <x v="3"/>
            <x v="5"/>
            <x v="6"/>
            <x v="7"/>
            <x v="8"/>
            <x v="9"/>
          </reference>
        </references>
      </pivotArea>
    </format>
    <format dxfId="572">
      <pivotArea dataOnly="0" labelOnly="1" outline="0" fieldPosition="0">
        <references count="2">
          <reference field="0" count="1" selected="0">
            <x v="23"/>
          </reference>
          <reference field="1" count="7">
            <x v="1"/>
            <x v="2"/>
            <x v="3"/>
            <x v="5"/>
            <x v="6"/>
            <x v="7"/>
            <x v="9"/>
          </reference>
        </references>
      </pivotArea>
    </format>
    <format dxfId="571">
      <pivotArea dataOnly="0" labelOnly="1" outline="0" fieldPosition="0">
        <references count="2">
          <reference field="0" count="1" selected="0">
            <x v="24"/>
          </reference>
          <reference field="1" count="9">
            <x v="0"/>
            <x v="1"/>
            <x v="2"/>
            <x v="3"/>
            <x v="4"/>
            <x v="5"/>
            <x v="6"/>
            <x v="7"/>
            <x v="8"/>
          </reference>
        </references>
      </pivotArea>
    </format>
    <format dxfId="570">
      <pivotArea dataOnly="0" labelOnly="1" outline="0" fieldPosition="0">
        <references count="2">
          <reference field="0" count="1" selected="0">
            <x v="25"/>
          </reference>
          <reference field="1" count="5">
            <x v="0"/>
            <x v="2"/>
            <x v="3"/>
            <x v="6"/>
            <x v="8"/>
          </reference>
        </references>
      </pivotArea>
    </format>
    <format dxfId="569">
      <pivotArea dataOnly="0" labelOnly="1" outline="0" fieldPosition="0">
        <references count="2">
          <reference field="0" count="1" selected="0">
            <x v="26"/>
          </reference>
          <reference field="1" count="8">
            <x v="0"/>
            <x v="2"/>
            <x v="3"/>
            <x v="4"/>
            <x v="5"/>
            <x v="6"/>
            <x v="8"/>
            <x v="9"/>
          </reference>
        </references>
      </pivotArea>
    </format>
    <format dxfId="568">
      <pivotArea dataOnly="0" labelOnly="1" outline="0" fieldPosition="0">
        <references count="2">
          <reference field="0" count="1" selected="0">
            <x v="27"/>
          </reference>
          <reference field="1" count="7">
            <x v="2"/>
            <x v="3"/>
            <x v="4"/>
            <x v="5"/>
            <x v="6"/>
            <x v="7"/>
            <x v="8"/>
          </reference>
        </references>
      </pivotArea>
    </format>
    <format dxfId="567">
      <pivotArea dataOnly="0" labelOnly="1" outline="0" fieldPosition="0">
        <references count="2">
          <reference field="0" count="1" selected="0">
            <x v="28"/>
          </reference>
          <reference field="1" count="10">
            <x v="0"/>
            <x v="1"/>
            <x v="2"/>
            <x v="3"/>
            <x v="4"/>
            <x v="5"/>
            <x v="6"/>
            <x v="7"/>
            <x v="8"/>
            <x v="9"/>
          </reference>
        </references>
      </pivotArea>
    </format>
    <format dxfId="566">
      <pivotArea dataOnly="0" labelOnly="1" outline="0" fieldPosition="0">
        <references count="2">
          <reference field="0" count="1" selected="0">
            <x v="29"/>
          </reference>
          <reference field="1" count="7">
            <x v="0"/>
            <x v="1"/>
            <x v="3"/>
            <x v="4"/>
            <x v="5"/>
            <x v="6"/>
            <x v="9"/>
          </reference>
        </references>
      </pivotArea>
    </format>
    <format dxfId="565">
      <pivotArea dataOnly="0" labelOnly="1" outline="0" fieldPosition="0">
        <references count="2">
          <reference field="0" count="1" selected="0">
            <x v="30"/>
          </reference>
          <reference field="1" count="10">
            <x v="0"/>
            <x v="1"/>
            <x v="2"/>
            <x v="3"/>
            <x v="4"/>
            <x v="5"/>
            <x v="6"/>
            <x v="7"/>
            <x v="8"/>
            <x v="9"/>
          </reference>
        </references>
      </pivotArea>
    </format>
    <format dxfId="564">
      <pivotArea dataOnly="0" labelOnly="1" outline="0" fieldPosition="0">
        <references count="2">
          <reference field="0" count="1" selected="0">
            <x v="31"/>
          </reference>
          <reference field="1" count="7">
            <x v="1"/>
            <x v="2"/>
            <x v="3"/>
            <x v="4"/>
            <x v="5"/>
            <x v="6"/>
            <x v="9"/>
          </reference>
        </references>
      </pivotArea>
    </format>
    <format dxfId="563">
      <pivotArea dataOnly="0" labelOnly="1" outline="0" fieldPosition="0">
        <references count="2">
          <reference field="0" count="1" selected="0">
            <x v="32"/>
          </reference>
          <reference field="1" count="10">
            <x v="0"/>
            <x v="1"/>
            <x v="2"/>
            <x v="3"/>
            <x v="4"/>
            <x v="5"/>
            <x v="6"/>
            <x v="7"/>
            <x v="8"/>
            <x v="9"/>
          </reference>
        </references>
      </pivotArea>
    </format>
    <format dxfId="562">
      <pivotArea dataOnly="0" labelOnly="1" outline="0" fieldPosition="0">
        <references count="2">
          <reference field="0" count="1" selected="0">
            <x v="33"/>
          </reference>
          <reference field="1" count="7">
            <x v="0"/>
            <x v="1"/>
            <x v="2"/>
            <x v="3"/>
            <x v="6"/>
            <x v="7"/>
            <x v="9"/>
          </reference>
        </references>
      </pivotArea>
    </format>
    <format dxfId="561">
      <pivotArea dataOnly="0" labelOnly="1" outline="0" fieldPosition="0">
        <references count="2">
          <reference field="0" count="1" selected="0">
            <x v="34"/>
          </reference>
          <reference field="1" count="4">
            <x v="6"/>
            <x v="7"/>
            <x v="8"/>
            <x v="9"/>
          </reference>
        </references>
      </pivotArea>
    </format>
    <format dxfId="560">
      <pivotArea dataOnly="0" labelOnly="1" outline="0" fieldPosition="0">
        <references count="2">
          <reference field="0" count="1" selected="0">
            <x v="35"/>
          </reference>
          <reference field="1" count="8">
            <x v="0"/>
            <x v="1"/>
            <x v="2"/>
            <x v="3"/>
            <x v="5"/>
            <x v="6"/>
            <x v="7"/>
            <x v="9"/>
          </reference>
        </references>
      </pivotArea>
    </format>
    <format dxfId="559">
      <pivotArea dataOnly="0" labelOnly="1" outline="0" fieldPosition="0">
        <references count="2">
          <reference field="0" count="1" selected="0">
            <x v="36"/>
          </reference>
          <reference field="1" count="10">
            <x v="0"/>
            <x v="1"/>
            <x v="2"/>
            <x v="3"/>
            <x v="4"/>
            <x v="5"/>
            <x v="6"/>
            <x v="7"/>
            <x v="8"/>
            <x v="9"/>
          </reference>
        </references>
      </pivotArea>
    </format>
    <format dxfId="558">
      <pivotArea dataOnly="0" labelOnly="1" outline="0" fieldPosition="0">
        <references count="2">
          <reference field="0" count="1" selected="0">
            <x v="37"/>
          </reference>
          <reference field="1" count="8">
            <x v="0"/>
            <x v="1"/>
            <x v="2"/>
            <x v="3"/>
            <x v="4"/>
            <x v="5"/>
            <x v="6"/>
            <x v="7"/>
          </reference>
        </references>
      </pivotArea>
    </format>
    <format dxfId="557">
      <pivotArea dataOnly="0" labelOnly="1" outline="0" fieldPosition="0">
        <references count="2">
          <reference field="0" count="1" selected="0">
            <x v="38"/>
          </reference>
          <reference field="1" count="9">
            <x v="0"/>
            <x v="2"/>
            <x v="3"/>
            <x v="4"/>
            <x v="5"/>
            <x v="6"/>
            <x v="7"/>
            <x v="8"/>
            <x v="9"/>
          </reference>
        </references>
      </pivotArea>
    </format>
    <format dxfId="556">
      <pivotArea dataOnly="0" labelOnly="1" outline="0" fieldPosition="0">
        <references count="2">
          <reference field="0" count="1" selected="0">
            <x v="39"/>
          </reference>
          <reference field="1" count="1">
            <x v="10"/>
          </reference>
        </references>
      </pivotArea>
    </format>
    <format dxfId="555">
      <pivotArea dataOnly="0" labelOnly="1" outline="0" fieldPosition="0">
        <references count="2">
          <reference field="0" count="1" selected="0">
            <x v="40"/>
          </reference>
          <reference field="1" count="10">
            <x v="0"/>
            <x v="1"/>
            <x v="2"/>
            <x v="3"/>
            <x v="4"/>
            <x v="5"/>
            <x v="6"/>
            <x v="7"/>
            <x v="8"/>
            <x v="9"/>
          </reference>
        </references>
      </pivotArea>
    </format>
    <format dxfId="554">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689AB1-7FE7-4E23-B69C-834DAE08E15E}" name="QUERY 4"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X3:Z109" firstHeaderRow="1" firstDataRow="1" firstDataCol="2"/>
  <pivotFields count="3">
    <pivotField axis="axisRow" compact="0" outline="0" showAll="0">
      <items count="12">
        <item x="3"/>
        <item x="4"/>
        <item x="1"/>
        <item x="5"/>
        <item x="6"/>
        <item x="2"/>
        <item x="0"/>
        <item x="7"/>
        <item x="8"/>
        <item x="9"/>
        <item x="10"/>
        <item t="default"/>
      </items>
    </pivotField>
    <pivotField dataField="1" compact="0" outline="0" showAll="0">
      <items count="26">
        <item x="0"/>
        <item x="12"/>
        <item x="6"/>
        <item x="2"/>
        <item x="3"/>
        <item x="8"/>
        <item x="5"/>
        <item x="15"/>
        <item x="13"/>
        <item x="1"/>
        <item x="9"/>
        <item x="18"/>
        <item x="11"/>
        <item x="16"/>
        <item x="19"/>
        <item x="7"/>
        <item x="21"/>
        <item x="17"/>
        <item x="10"/>
        <item x="22"/>
        <item x="14"/>
        <item x="23"/>
        <item x="20"/>
        <item x="24"/>
        <item x="4"/>
        <item t="default"/>
      </items>
    </pivotField>
    <pivotField axis="axisRow" compact="0" outline="0" showAll="0">
      <items count="19">
        <item x="17"/>
        <item x="8"/>
        <item x="7"/>
        <item x="6"/>
        <item x="5"/>
        <item x="4"/>
        <item x="3"/>
        <item x="2"/>
        <item x="1"/>
        <item x="16"/>
        <item x="0"/>
        <item x="15"/>
        <item x="14"/>
        <item x="13"/>
        <item x="12"/>
        <item x="11"/>
        <item x="10"/>
        <item x="9"/>
        <item t="default"/>
      </items>
    </pivotField>
  </pivotFields>
  <rowFields count="2">
    <field x="0"/>
    <field x="2"/>
  </rowFields>
  <rowItems count="106">
    <i>
      <x/>
      <x/>
    </i>
    <i r="1">
      <x v="2"/>
    </i>
    <i r="1">
      <x v="9"/>
    </i>
    <i r="1">
      <x v="11"/>
    </i>
    <i r="1">
      <x v="12"/>
    </i>
    <i r="1">
      <x v="13"/>
    </i>
    <i r="1">
      <x v="14"/>
    </i>
    <i r="1">
      <x v="15"/>
    </i>
    <i t="default">
      <x/>
    </i>
    <i>
      <x v="1"/>
      <x/>
    </i>
    <i r="1">
      <x v="1"/>
    </i>
    <i r="1">
      <x v="9"/>
    </i>
    <i r="1">
      <x v="11"/>
    </i>
    <i r="1">
      <x v="12"/>
    </i>
    <i r="1">
      <x v="13"/>
    </i>
    <i r="1">
      <x v="14"/>
    </i>
    <i r="1">
      <x v="15"/>
    </i>
    <i t="default">
      <x v="1"/>
    </i>
    <i>
      <x v="2"/>
      <x/>
    </i>
    <i r="1">
      <x v="2"/>
    </i>
    <i r="1">
      <x v="5"/>
    </i>
    <i r="1">
      <x v="9"/>
    </i>
    <i r="1">
      <x v="11"/>
    </i>
    <i r="1">
      <x v="12"/>
    </i>
    <i r="1">
      <x v="13"/>
    </i>
    <i r="1">
      <x v="14"/>
    </i>
    <i r="1">
      <x v="15"/>
    </i>
    <i r="1">
      <x v="16"/>
    </i>
    <i r="1">
      <x v="17"/>
    </i>
    <i t="default">
      <x v="2"/>
    </i>
    <i>
      <x v="3"/>
      <x/>
    </i>
    <i r="1">
      <x v="1"/>
    </i>
    <i r="1">
      <x v="9"/>
    </i>
    <i r="1">
      <x v="11"/>
    </i>
    <i r="1">
      <x v="12"/>
    </i>
    <i r="1">
      <x v="13"/>
    </i>
    <i r="1">
      <x v="15"/>
    </i>
    <i r="1">
      <x v="16"/>
    </i>
    <i t="default">
      <x v="3"/>
    </i>
    <i>
      <x v="4"/>
      <x/>
    </i>
    <i r="1">
      <x v="9"/>
    </i>
    <i r="1">
      <x v="11"/>
    </i>
    <i r="1">
      <x v="12"/>
    </i>
    <i r="1">
      <x v="13"/>
    </i>
    <i r="1">
      <x v="14"/>
    </i>
    <i r="1">
      <x v="15"/>
    </i>
    <i r="1">
      <x v="17"/>
    </i>
    <i t="default">
      <x v="4"/>
    </i>
    <i>
      <x v="5"/>
      <x/>
    </i>
    <i r="1">
      <x v="2"/>
    </i>
    <i r="1">
      <x v="4"/>
    </i>
    <i r="1">
      <x v="5"/>
    </i>
    <i r="1">
      <x v="9"/>
    </i>
    <i r="1">
      <x v="12"/>
    </i>
    <i r="1">
      <x v="13"/>
    </i>
    <i r="1">
      <x v="14"/>
    </i>
    <i r="1">
      <x v="16"/>
    </i>
    <i r="1">
      <x v="17"/>
    </i>
    <i t="default">
      <x v="5"/>
    </i>
    <i>
      <x v="6"/>
      <x/>
    </i>
    <i r="1">
      <x v="1"/>
    </i>
    <i r="1">
      <x v="2"/>
    </i>
    <i r="1">
      <x v="3"/>
    </i>
    <i r="1">
      <x v="4"/>
    </i>
    <i r="1">
      <x v="6"/>
    </i>
    <i r="1">
      <x v="7"/>
    </i>
    <i r="1">
      <x v="8"/>
    </i>
    <i r="1">
      <x v="9"/>
    </i>
    <i r="1">
      <x v="10"/>
    </i>
    <i r="1">
      <x v="11"/>
    </i>
    <i r="1">
      <x v="12"/>
    </i>
    <i r="1">
      <x v="14"/>
    </i>
    <i r="1">
      <x v="15"/>
    </i>
    <i r="1">
      <x v="16"/>
    </i>
    <i r="1">
      <x v="17"/>
    </i>
    <i t="default">
      <x v="6"/>
    </i>
    <i>
      <x v="7"/>
      <x/>
    </i>
    <i r="1">
      <x v="9"/>
    </i>
    <i r="1">
      <x v="11"/>
    </i>
    <i r="1">
      <x v="12"/>
    </i>
    <i r="1">
      <x v="13"/>
    </i>
    <i r="1">
      <x v="16"/>
    </i>
    <i t="default">
      <x v="7"/>
    </i>
    <i>
      <x v="8"/>
      <x/>
    </i>
    <i r="1">
      <x v="9"/>
    </i>
    <i r="1">
      <x v="11"/>
    </i>
    <i r="1">
      <x v="12"/>
    </i>
    <i r="1">
      <x v="13"/>
    </i>
    <i r="1">
      <x v="14"/>
    </i>
    <i r="1">
      <x v="15"/>
    </i>
    <i r="1">
      <x v="16"/>
    </i>
    <i t="default">
      <x v="8"/>
    </i>
    <i>
      <x v="9"/>
      <x/>
    </i>
    <i r="1">
      <x v="9"/>
    </i>
    <i r="1">
      <x v="11"/>
    </i>
    <i r="1">
      <x v="12"/>
    </i>
    <i r="1">
      <x v="13"/>
    </i>
    <i r="1">
      <x v="14"/>
    </i>
    <i t="default">
      <x v="9"/>
    </i>
    <i>
      <x v="10"/>
      <x/>
    </i>
    <i r="1">
      <x v="9"/>
    </i>
    <i r="1">
      <x v="11"/>
    </i>
    <i r="1">
      <x v="12"/>
    </i>
    <i r="1">
      <x v="13"/>
    </i>
    <i t="default">
      <x v="10"/>
    </i>
    <i t="grand">
      <x/>
    </i>
  </rowItems>
  <colItems count="1">
    <i/>
  </colItems>
  <dataFields count="1">
    <dataField name="Sum of Years_of_Professional_Experience_in_Field" fld="1" baseField="0" baseItem="0"/>
  </dataFields>
  <formats count="38">
    <format dxfId="642">
      <pivotArea type="all" dataOnly="0" outline="0" fieldPosition="0"/>
    </format>
    <format dxfId="641">
      <pivotArea outline="0" collapsedLevelsAreSubtotals="1" fieldPosition="0"/>
    </format>
    <format dxfId="640">
      <pivotArea field="0" type="button" dataOnly="0" labelOnly="1" outline="0" axis="axisRow" fieldPosition="0"/>
    </format>
    <format dxfId="639">
      <pivotArea field="2" type="button" dataOnly="0" labelOnly="1" outline="0" axis="axisRow" fieldPosition="1"/>
    </format>
    <format dxfId="638">
      <pivotArea dataOnly="0" labelOnly="1" outline="0" fieldPosition="0">
        <references count="1">
          <reference field="0" count="0"/>
        </references>
      </pivotArea>
    </format>
    <format dxfId="637">
      <pivotArea dataOnly="0" labelOnly="1" outline="0" fieldPosition="0">
        <references count="1">
          <reference field="0" count="0" defaultSubtotal="1"/>
        </references>
      </pivotArea>
    </format>
    <format dxfId="636">
      <pivotArea dataOnly="0" labelOnly="1" grandRow="1" outline="0" fieldPosition="0"/>
    </format>
    <format dxfId="635">
      <pivotArea dataOnly="0" labelOnly="1" outline="0" fieldPosition="0">
        <references count="2">
          <reference field="0" count="1" selected="0">
            <x v="0"/>
          </reference>
          <reference field="2" count="8">
            <x v="0"/>
            <x v="2"/>
            <x v="9"/>
            <x v="11"/>
            <x v="12"/>
            <x v="13"/>
            <x v="14"/>
            <x v="15"/>
          </reference>
        </references>
      </pivotArea>
    </format>
    <format dxfId="634">
      <pivotArea dataOnly="0" labelOnly="1" outline="0" fieldPosition="0">
        <references count="2">
          <reference field="0" count="1" selected="0">
            <x v="1"/>
          </reference>
          <reference field="2" count="8">
            <x v="0"/>
            <x v="1"/>
            <x v="9"/>
            <x v="11"/>
            <x v="12"/>
            <x v="13"/>
            <x v="14"/>
            <x v="15"/>
          </reference>
        </references>
      </pivotArea>
    </format>
    <format dxfId="633">
      <pivotArea dataOnly="0" labelOnly="1" outline="0" fieldPosition="0">
        <references count="2">
          <reference field="0" count="1" selected="0">
            <x v="2"/>
          </reference>
          <reference field="2" count="11">
            <x v="0"/>
            <x v="2"/>
            <x v="5"/>
            <x v="9"/>
            <x v="11"/>
            <x v="12"/>
            <x v="13"/>
            <x v="14"/>
            <x v="15"/>
            <x v="16"/>
            <x v="17"/>
          </reference>
        </references>
      </pivotArea>
    </format>
    <format dxfId="632">
      <pivotArea dataOnly="0" labelOnly="1" outline="0" fieldPosition="0">
        <references count="2">
          <reference field="0" count="1" selected="0">
            <x v="3"/>
          </reference>
          <reference field="2" count="8">
            <x v="0"/>
            <x v="1"/>
            <x v="9"/>
            <x v="11"/>
            <x v="12"/>
            <x v="13"/>
            <x v="15"/>
            <x v="16"/>
          </reference>
        </references>
      </pivotArea>
    </format>
    <format dxfId="631">
      <pivotArea dataOnly="0" labelOnly="1" outline="0" fieldPosition="0">
        <references count="2">
          <reference field="0" count="1" selected="0">
            <x v="4"/>
          </reference>
          <reference field="2" count="8">
            <x v="0"/>
            <x v="9"/>
            <x v="11"/>
            <x v="12"/>
            <x v="13"/>
            <x v="14"/>
            <x v="15"/>
            <x v="17"/>
          </reference>
        </references>
      </pivotArea>
    </format>
    <format dxfId="630">
      <pivotArea dataOnly="0" labelOnly="1" outline="0" fieldPosition="0">
        <references count="2">
          <reference field="0" count="1" selected="0">
            <x v="5"/>
          </reference>
          <reference field="2" count="10">
            <x v="0"/>
            <x v="2"/>
            <x v="4"/>
            <x v="5"/>
            <x v="9"/>
            <x v="12"/>
            <x v="13"/>
            <x v="14"/>
            <x v="16"/>
            <x v="17"/>
          </reference>
        </references>
      </pivotArea>
    </format>
    <format dxfId="629">
      <pivotArea dataOnly="0" labelOnly="1" outline="0" fieldPosition="0">
        <references count="2">
          <reference field="0" count="1" selected="0">
            <x v="6"/>
          </reference>
          <reference field="2" count="16">
            <x v="0"/>
            <x v="1"/>
            <x v="2"/>
            <x v="3"/>
            <x v="4"/>
            <x v="6"/>
            <x v="7"/>
            <x v="8"/>
            <x v="9"/>
            <x v="10"/>
            <x v="11"/>
            <x v="12"/>
            <x v="14"/>
            <x v="15"/>
            <x v="16"/>
            <x v="17"/>
          </reference>
        </references>
      </pivotArea>
    </format>
    <format dxfId="628">
      <pivotArea dataOnly="0" labelOnly="1" outline="0" fieldPosition="0">
        <references count="2">
          <reference field="0" count="1" selected="0">
            <x v="7"/>
          </reference>
          <reference field="2" count="6">
            <x v="0"/>
            <x v="9"/>
            <x v="11"/>
            <x v="12"/>
            <x v="13"/>
            <x v="16"/>
          </reference>
        </references>
      </pivotArea>
    </format>
    <format dxfId="627">
      <pivotArea dataOnly="0" labelOnly="1" outline="0" fieldPosition="0">
        <references count="2">
          <reference field="0" count="1" selected="0">
            <x v="8"/>
          </reference>
          <reference field="2" count="8">
            <x v="0"/>
            <x v="9"/>
            <x v="11"/>
            <x v="12"/>
            <x v="13"/>
            <x v="14"/>
            <x v="15"/>
            <x v="16"/>
          </reference>
        </references>
      </pivotArea>
    </format>
    <format dxfId="626">
      <pivotArea dataOnly="0" labelOnly="1" outline="0" fieldPosition="0">
        <references count="2">
          <reference field="0" count="1" selected="0">
            <x v="9"/>
          </reference>
          <reference field="2" count="6">
            <x v="0"/>
            <x v="9"/>
            <x v="11"/>
            <x v="12"/>
            <x v="13"/>
            <x v="14"/>
          </reference>
        </references>
      </pivotArea>
    </format>
    <format dxfId="625">
      <pivotArea dataOnly="0" labelOnly="1" outline="0" fieldPosition="0">
        <references count="2">
          <reference field="0" count="1" selected="0">
            <x v="10"/>
          </reference>
          <reference field="2" count="5">
            <x v="0"/>
            <x v="9"/>
            <x v="11"/>
            <x v="12"/>
            <x v="13"/>
          </reference>
        </references>
      </pivotArea>
    </format>
    <format dxfId="624">
      <pivotArea dataOnly="0" labelOnly="1" outline="0" axis="axisValues" fieldPosition="0"/>
    </format>
    <format dxfId="623">
      <pivotArea type="all" dataOnly="0" outline="0" fieldPosition="0"/>
    </format>
    <format dxfId="622">
      <pivotArea outline="0" collapsedLevelsAreSubtotals="1" fieldPosition="0"/>
    </format>
    <format dxfId="621">
      <pivotArea field="0" type="button" dataOnly="0" labelOnly="1" outline="0" axis="axisRow" fieldPosition="0"/>
    </format>
    <format dxfId="620">
      <pivotArea field="2" type="button" dataOnly="0" labelOnly="1" outline="0" axis="axisRow" fieldPosition="1"/>
    </format>
    <format dxfId="619">
      <pivotArea dataOnly="0" labelOnly="1" outline="0" fieldPosition="0">
        <references count="1">
          <reference field="0" count="0"/>
        </references>
      </pivotArea>
    </format>
    <format dxfId="618">
      <pivotArea dataOnly="0" labelOnly="1" outline="0" fieldPosition="0">
        <references count="1">
          <reference field="0" count="0" defaultSubtotal="1"/>
        </references>
      </pivotArea>
    </format>
    <format dxfId="617">
      <pivotArea dataOnly="0" labelOnly="1" grandRow="1" outline="0" fieldPosition="0"/>
    </format>
    <format dxfId="616">
      <pivotArea dataOnly="0" labelOnly="1" outline="0" fieldPosition="0">
        <references count="2">
          <reference field="0" count="1" selected="0">
            <x v="0"/>
          </reference>
          <reference field="2" count="8">
            <x v="0"/>
            <x v="2"/>
            <x v="9"/>
            <x v="11"/>
            <x v="12"/>
            <x v="13"/>
            <x v="14"/>
            <x v="15"/>
          </reference>
        </references>
      </pivotArea>
    </format>
    <format dxfId="615">
      <pivotArea dataOnly="0" labelOnly="1" outline="0" fieldPosition="0">
        <references count="2">
          <reference field="0" count="1" selected="0">
            <x v="1"/>
          </reference>
          <reference field="2" count="8">
            <x v="0"/>
            <x v="1"/>
            <x v="9"/>
            <x v="11"/>
            <x v="12"/>
            <x v="13"/>
            <x v="14"/>
            <x v="15"/>
          </reference>
        </references>
      </pivotArea>
    </format>
    <format dxfId="614">
      <pivotArea dataOnly="0" labelOnly="1" outline="0" fieldPosition="0">
        <references count="2">
          <reference field="0" count="1" selected="0">
            <x v="2"/>
          </reference>
          <reference field="2" count="11">
            <x v="0"/>
            <x v="2"/>
            <x v="5"/>
            <x v="9"/>
            <x v="11"/>
            <x v="12"/>
            <x v="13"/>
            <x v="14"/>
            <x v="15"/>
            <x v="16"/>
            <x v="17"/>
          </reference>
        </references>
      </pivotArea>
    </format>
    <format dxfId="613">
      <pivotArea dataOnly="0" labelOnly="1" outline="0" fieldPosition="0">
        <references count="2">
          <reference field="0" count="1" selected="0">
            <x v="3"/>
          </reference>
          <reference field="2" count="8">
            <x v="0"/>
            <x v="1"/>
            <x v="9"/>
            <x v="11"/>
            <x v="12"/>
            <x v="13"/>
            <x v="15"/>
            <x v="16"/>
          </reference>
        </references>
      </pivotArea>
    </format>
    <format dxfId="612">
      <pivotArea dataOnly="0" labelOnly="1" outline="0" fieldPosition="0">
        <references count="2">
          <reference field="0" count="1" selected="0">
            <x v="4"/>
          </reference>
          <reference field="2" count="8">
            <x v="0"/>
            <x v="9"/>
            <x v="11"/>
            <x v="12"/>
            <x v="13"/>
            <x v="14"/>
            <x v="15"/>
            <x v="17"/>
          </reference>
        </references>
      </pivotArea>
    </format>
    <format dxfId="611">
      <pivotArea dataOnly="0" labelOnly="1" outline="0" fieldPosition="0">
        <references count="2">
          <reference field="0" count="1" selected="0">
            <x v="5"/>
          </reference>
          <reference field="2" count="10">
            <x v="0"/>
            <x v="2"/>
            <x v="4"/>
            <x v="5"/>
            <x v="9"/>
            <x v="12"/>
            <x v="13"/>
            <x v="14"/>
            <x v="16"/>
            <x v="17"/>
          </reference>
        </references>
      </pivotArea>
    </format>
    <format dxfId="610">
      <pivotArea dataOnly="0" labelOnly="1" outline="0" fieldPosition="0">
        <references count="2">
          <reference field="0" count="1" selected="0">
            <x v="6"/>
          </reference>
          <reference field="2" count="16">
            <x v="0"/>
            <x v="1"/>
            <x v="2"/>
            <x v="3"/>
            <x v="4"/>
            <x v="6"/>
            <x v="7"/>
            <x v="8"/>
            <x v="9"/>
            <x v="10"/>
            <x v="11"/>
            <x v="12"/>
            <x v="14"/>
            <x v="15"/>
            <x v="16"/>
            <x v="17"/>
          </reference>
        </references>
      </pivotArea>
    </format>
    <format dxfId="609">
      <pivotArea dataOnly="0" labelOnly="1" outline="0" fieldPosition="0">
        <references count="2">
          <reference field="0" count="1" selected="0">
            <x v="7"/>
          </reference>
          <reference field="2" count="6">
            <x v="0"/>
            <x v="9"/>
            <x v="11"/>
            <x v="12"/>
            <x v="13"/>
            <x v="16"/>
          </reference>
        </references>
      </pivotArea>
    </format>
    <format dxfId="608">
      <pivotArea dataOnly="0" labelOnly="1" outline="0" fieldPosition="0">
        <references count="2">
          <reference field="0" count="1" selected="0">
            <x v="8"/>
          </reference>
          <reference field="2" count="8">
            <x v="0"/>
            <x v="9"/>
            <x v="11"/>
            <x v="12"/>
            <x v="13"/>
            <x v="14"/>
            <x v="15"/>
            <x v="16"/>
          </reference>
        </references>
      </pivotArea>
    </format>
    <format dxfId="607">
      <pivotArea dataOnly="0" labelOnly="1" outline="0" fieldPosition="0">
        <references count="2">
          <reference field="0" count="1" selected="0">
            <x v="9"/>
          </reference>
          <reference field="2" count="6">
            <x v="0"/>
            <x v="9"/>
            <x v="11"/>
            <x v="12"/>
            <x v="13"/>
            <x v="14"/>
          </reference>
        </references>
      </pivotArea>
    </format>
    <format dxfId="606">
      <pivotArea dataOnly="0" labelOnly="1" outline="0" fieldPosition="0">
        <references count="2">
          <reference field="0" count="1" selected="0">
            <x v="10"/>
          </reference>
          <reference field="2" count="5">
            <x v="0"/>
            <x v="9"/>
            <x v="11"/>
            <x v="12"/>
            <x v="13"/>
          </reference>
        </references>
      </pivotArea>
    </format>
    <format dxfId="60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59866E-3ED8-404A-BF92-600647C0B786}" name="QUERY 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O3:R10" firstHeaderRow="0" firstDataRow="1" firstDataCol="1"/>
  <pivotFields count="4">
    <pivotField axis="axisRow" compact="0" outline="0" showAll="0">
      <items count="7">
        <item x="5"/>
        <item x="0"/>
        <item x="2"/>
        <item x="1"/>
        <item x="3"/>
        <item x="4"/>
        <item t="default"/>
      </items>
    </pivotField>
    <pivotField dataField="1" compact="0" outline="0" showAll="0">
      <items count="7">
        <item x="5"/>
        <item x="4"/>
        <item x="3"/>
        <item x="2"/>
        <item x="1"/>
        <item x="0"/>
        <item t="default"/>
      </items>
    </pivotField>
    <pivotField dataField="1" compact="0" outline="0" showAll="0">
      <items count="7">
        <item x="5"/>
        <item x="2"/>
        <item x="3"/>
        <item x="4"/>
        <item x="1"/>
        <item x="0"/>
        <item t="default"/>
      </items>
    </pivotField>
    <pivotField dataField="1" compact="0" outline="0" showAll="0">
      <items count="3">
        <item x="0"/>
        <item x="1"/>
        <item t="default"/>
      </items>
    </pivotField>
  </pivotFields>
  <rowFields count="1">
    <field x="0"/>
  </rowFields>
  <rowItems count="7">
    <i>
      <x/>
    </i>
    <i>
      <x v="1"/>
    </i>
    <i>
      <x v="2"/>
    </i>
    <i>
      <x v="3"/>
    </i>
    <i>
      <x v="4"/>
    </i>
    <i>
      <x v="5"/>
    </i>
    <i t="grand">
      <x/>
    </i>
  </rowItems>
  <colFields count="1">
    <field x="-2"/>
  </colFields>
  <colItems count="3">
    <i>
      <x/>
    </i>
    <i i="1">
      <x v="1"/>
    </i>
    <i i="2">
      <x v="2"/>
    </i>
  </colItems>
  <dataFields count="3">
    <dataField name="Sum of AVG_SALRAY" fld="1" baseField="0" baseItem="0"/>
    <dataField name="Sum of MAX_SALARY" fld="2" baseField="0" baseItem="0"/>
    <dataField name="Sum of MIN_SALARY" fld="3" baseField="0" baseItem="0"/>
  </dataFields>
  <formats count="6">
    <format dxfId="648">
      <pivotArea type="all" dataOnly="0" outline="0" fieldPosition="0"/>
    </format>
    <format dxfId="647">
      <pivotArea outline="0" collapsedLevelsAreSubtotals="1" fieldPosition="0"/>
    </format>
    <format dxfId="646">
      <pivotArea field="0" type="button" dataOnly="0" labelOnly="1" outline="0" axis="axisRow" fieldPosition="0"/>
    </format>
    <format dxfId="645">
      <pivotArea dataOnly="0" labelOnly="1" outline="0" fieldPosition="0">
        <references count="1">
          <reference field="0" count="0"/>
        </references>
      </pivotArea>
    </format>
    <format dxfId="644">
      <pivotArea dataOnly="0" labelOnly="1" grandRow="1" outline="0" fieldPosition="0"/>
    </format>
    <format dxfId="643">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80FCD1-8880-49AB-8B04-49EC50BF9AD2}" name="QUERY 6"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L3:AN193" firstHeaderRow="1" firstDataRow="1" firstDataCol="2"/>
  <pivotFields count="3">
    <pivotField axis="axisRow" compact="0" outline="0" showAll="0">
      <items count="19">
        <item x="16"/>
        <item x="8"/>
        <item x="9"/>
        <item x="13"/>
        <item x="1"/>
        <item x="14"/>
        <item x="4"/>
        <item x="7"/>
        <item x="12"/>
        <item x="2"/>
        <item x="11"/>
        <item x="0"/>
        <item x="5"/>
        <item x="10"/>
        <item x="3"/>
        <item x="6"/>
        <item x="15"/>
        <item x="17"/>
        <item t="default"/>
      </items>
    </pivotField>
    <pivotField axis="axisRow" compact="0" outline="0" showAll="0">
      <items count="11">
        <item x="4"/>
        <item x="1"/>
        <item x="6"/>
        <item x="3"/>
        <item x="2"/>
        <item x="7"/>
        <item x="8"/>
        <item x="9"/>
        <item x="5"/>
        <item x="0"/>
        <item t="default"/>
      </items>
    </pivotField>
    <pivotField dataField="1" compact="0" outline="0" showAll="0">
      <items count="180">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2">
    <field x="1"/>
    <field x="0"/>
  </rowFields>
  <rowItems count="190">
    <i>
      <x/>
      <x/>
    </i>
    <i r="1">
      <x v="1"/>
    </i>
    <i r="1">
      <x v="2"/>
    </i>
    <i r="1">
      <x v="3"/>
    </i>
    <i r="1">
      <x v="4"/>
    </i>
    <i r="1">
      <x v="5"/>
    </i>
    <i r="1">
      <x v="6"/>
    </i>
    <i r="1">
      <x v="7"/>
    </i>
    <i r="1">
      <x v="8"/>
    </i>
    <i r="1">
      <x v="9"/>
    </i>
    <i r="1">
      <x v="10"/>
    </i>
    <i r="1">
      <x v="11"/>
    </i>
    <i r="1">
      <x v="12"/>
    </i>
    <i r="1">
      <x v="13"/>
    </i>
    <i r="1">
      <x v="14"/>
    </i>
    <i r="1">
      <x v="15"/>
    </i>
    <i r="1">
      <x v="16"/>
    </i>
    <i r="1">
      <x v="17"/>
    </i>
    <i t="default">
      <x/>
    </i>
    <i>
      <x v="1"/>
      <x/>
    </i>
    <i r="1">
      <x v="1"/>
    </i>
    <i r="1">
      <x v="2"/>
    </i>
    <i r="1">
      <x v="3"/>
    </i>
    <i r="1">
      <x v="4"/>
    </i>
    <i r="1">
      <x v="5"/>
    </i>
    <i r="1">
      <x v="6"/>
    </i>
    <i r="1">
      <x v="7"/>
    </i>
    <i r="1">
      <x v="8"/>
    </i>
    <i r="1">
      <x v="9"/>
    </i>
    <i r="1">
      <x v="10"/>
    </i>
    <i r="1">
      <x v="11"/>
    </i>
    <i r="1">
      <x v="12"/>
    </i>
    <i r="1">
      <x v="13"/>
    </i>
    <i r="1">
      <x v="14"/>
    </i>
    <i r="1">
      <x v="16"/>
    </i>
    <i r="1">
      <x v="17"/>
    </i>
    <i t="default">
      <x v="1"/>
    </i>
    <i>
      <x v="2"/>
      <x/>
    </i>
    <i r="1">
      <x v="1"/>
    </i>
    <i r="1">
      <x v="2"/>
    </i>
    <i r="1">
      <x v="3"/>
    </i>
    <i r="1">
      <x v="4"/>
    </i>
    <i r="1">
      <x v="5"/>
    </i>
    <i r="1">
      <x v="6"/>
    </i>
    <i r="1">
      <x v="7"/>
    </i>
    <i r="1">
      <x v="8"/>
    </i>
    <i r="1">
      <x v="9"/>
    </i>
    <i r="1">
      <x v="10"/>
    </i>
    <i r="1">
      <x v="11"/>
    </i>
    <i r="1">
      <x v="12"/>
    </i>
    <i r="1">
      <x v="13"/>
    </i>
    <i r="1">
      <x v="14"/>
    </i>
    <i r="1">
      <x v="15"/>
    </i>
    <i r="1">
      <x v="16"/>
    </i>
    <i r="1">
      <x v="17"/>
    </i>
    <i t="default">
      <x v="2"/>
    </i>
    <i>
      <x v="3"/>
      <x/>
    </i>
    <i r="1">
      <x v="1"/>
    </i>
    <i r="1">
      <x v="2"/>
    </i>
    <i r="1">
      <x v="3"/>
    </i>
    <i r="1">
      <x v="4"/>
    </i>
    <i r="1">
      <x v="5"/>
    </i>
    <i r="1">
      <x v="6"/>
    </i>
    <i r="1">
      <x v="7"/>
    </i>
    <i r="1">
      <x v="8"/>
    </i>
    <i r="1">
      <x v="9"/>
    </i>
    <i r="1">
      <x v="10"/>
    </i>
    <i r="1">
      <x v="11"/>
    </i>
    <i r="1">
      <x v="12"/>
    </i>
    <i r="1">
      <x v="13"/>
    </i>
    <i r="1">
      <x v="14"/>
    </i>
    <i r="1">
      <x v="15"/>
    </i>
    <i r="1">
      <x v="16"/>
    </i>
    <i r="1">
      <x v="17"/>
    </i>
    <i t="default">
      <x v="3"/>
    </i>
    <i>
      <x v="4"/>
      <x/>
    </i>
    <i r="1">
      <x v="1"/>
    </i>
    <i r="1">
      <x v="2"/>
    </i>
    <i r="1">
      <x v="3"/>
    </i>
    <i r="1">
      <x v="4"/>
    </i>
    <i r="1">
      <x v="5"/>
    </i>
    <i r="1">
      <x v="6"/>
    </i>
    <i r="1">
      <x v="7"/>
    </i>
    <i r="1">
      <x v="8"/>
    </i>
    <i r="1">
      <x v="9"/>
    </i>
    <i r="1">
      <x v="10"/>
    </i>
    <i r="1">
      <x v="11"/>
    </i>
    <i r="1">
      <x v="12"/>
    </i>
    <i r="1">
      <x v="13"/>
    </i>
    <i r="1">
      <x v="14"/>
    </i>
    <i r="1">
      <x v="15"/>
    </i>
    <i r="1">
      <x v="16"/>
    </i>
    <i r="1">
      <x v="17"/>
    </i>
    <i t="default">
      <x v="4"/>
    </i>
    <i>
      <x v="5"/>
      <x/>
    </i>
    <i r="1">
      <x v="1"/>
    </i>
    <i r="1">
      <x v="2"/>
    </i>
    <i r="1">
      <x v="3"/>
    </i>
    <i r="1">
      <x v="4"/>
    </i>
    <i r="1">
      <x v="5"/>
    </i>
    <i r="1">
      <x v="6"/>
    </i>
    <i r="1">
      <x v="7"/>
    </i>
    <i r="1">
      <x v="8"/>
    </i>
    <i r="1">
      <x v="9"/>
    </i>
    <i r="1">
      <x v="10"/>
    </i>
    <i r="1">
      <x v="11"/>
    </i>
    <i r="1">
      <x v="12"/>
    </i>
    <i r="1">
      <x v="13"/>
    </i>
    <i r="1">
      <x v="14"/>
    </i>
    <i r="1">
      <x v="15"/>
    </i>
    <i r="1">
      <x v="16"/>
    </i>
    <i r="1">
      <x v="17"/>
    </i>
    <i t="default">
      <x v="5"/>
    </i>
    <i>
      <x v="6"/>
      <x/>
    </i>
    <i r="1">
      <x v="1"/>
    </i>
    <i r="1">
      <x v="2"/>
    </i>
    <i r="1">
      <x v="3"/>
    </i>
    <i r="1">
      <x v="4"/>
    </i>
    <i r="1">
      <x v="5"/>
    </i>
    <i r="1">
      <x v="6"/>
    </i>
    <i r="1">
      <x v="7"/>
    </i>
    <i r="1">
      <x v="8"/>
    </i>
    <i r="1">
      <x v="9"/>
    </i>
    <i r="1">
      <x v="10"/>
    </i>
    <i r="1">
      <x v="11"/>
    </i>
    <i r="1">
      <x v="12"/>
    </i>
    <i r="1">
      <x v="13"/>
    </i>
    <i r="1">
      <x v="14"/>
    </i>
    <i r="1">
      <x v="15"/>
    </i>
    <i r="1">
      <x v="16"/>
    </i>
    <i r="1">
      <x v="17"/>
    </i>
    <i t="default">
      <x v="6"/>
    </i>
    <i>
      <x v="7"/>
      <x/>
    </i>
    <i r="1">
      <x v="1"/>
    </i>
    <i r="1">
      <x v="2"/>
    </i>
    <i r="1">
      <x v="3"/>
    </i>
    <i r="1">
      <x v="4"/>
    </i>
    <i r="1">
      <x v="5"/>
    </i>
    <i r="1">
      <x v="6"/>
    </i>
    <i r="1">
      <x v="7"/>
    </i>
    <i r="1">
      <x v="8"/>
    </i>
    <i r="1">
      <x v="9"/>
    </i>
    <i r="1">
      <x v="10"/>
    </i>
    <i r="1">
      <x v="11"/>
    </i>
    <i r="1">
      <x v="12"/>
    </i>
    <i r="1">
      <x v="13"/>
    </i>
    <i r="1">
      <x v="14"/>
    </i>
    <i r="1">
      <x v="15"/>
    </i>
    <i r="1">
      <x v="16"/>
    </i>
    <i r="1">
      <x v="17"/>
    </i>
    <i t="default">
      <x v="7"/>
    </i>
    <i>
      <x v="8"/>
      <x/>
    </i>
    <i r="1">
      <x v="1"/>
    </i>
    <i r="1">
      <x v="2"/>
    </i>
    <i r="1">
      <x v="3"/>
    </i>
    <i r="1">
      <x v="4"/>
    </i>
    <i r="1">
      <x v="5"/>
    </i>
    <i r="1">
      <x v="6"/>
    </i>
    <i r="1">
      <x v="7"/>
    </i>
    <i r="1">
      <x v="8"/>
    </i>
    <i r="1">
      <x v="9"/>
    </i>
    <i r="1">
      <x v="10"/>
    </i>
    <i r="1">
      <x v="11"/>
    </i>
    <i r="1">
      <x v="12"/>
    </i>
    <i r="1">
      <x v="13"/>
    </i>
    <i r="1">
      <x v="14"/>
    </i>
    <i r="1">
      <x v="15"/>
    </i>
    <i r="1">
      <x v="16"/>
    </i>
    <i r="1">
      <x v="17"/>
    </i>
    <i t="default">
      <x v="8"/>
    </i>
    <i>
      <x v="9"/>
      <x/>
    </i>
    <i r="1">
      <x v="1"/>
    </i>
    <i r="1">
      <x v="2"/>
    </i>
    <i r="1">
      <x v="3"/>
    </i>
    <i r="1">
      <x v="4"/>
    </i>
    <i r="1">
      <x v="5"/>
    </i>
    <i r="1">
      <x v="6"/>
    </i>
    <i r="1">
      <x v="7"/>
    </i>
    <i r="1">
      <x v="8"/>
    </i>
    <i r="1">
      <x v="9"/>
    </i>
    <i r="1">
      <x v="10"/>
    </i>
    <i r="1">
      <x v="11"/>
    </i>
    <i r="1">
      <x v="12"/>
    </i>
    <i r="1">
      <x v="13"/>
    </i>
    <i r="1">
      <x v="14"/>
    </i>
    <i r="1">
      <x v="15"/>
    </i>
    <i r="1">
      <x v="16"/>
    </i>
    <i r="1">
      <x v="17"/>
    </i>
    <i t="default">
      <x v="9"/>
    </i>
    <i t="grand">
      <x/>
    </i>
  </rowItems>
  <colItems count="1">
    <i/>
  </colItems>
  <dataFields count="1">
    <dataField name="Sum of HIGHEST_SALARY" fld="2" baseField="0" baseItem="0"/>
  </dataFields>
  <formats count="6">
    <format dxfId="654">
      <pivotArea type="all" dataOnly="0" outline="0" fieldPosition="0"/>
    </format>
    <format dxfId="653">
      <pivotArea outline="0" collapsedLevelsAreSubtotals="1" fieldPosition="0"/>
    </format>
    <format dxfId="652">
      <pivotArea field="0" type="button" dataOnly="0" labelOnly="1" outline="0" axis="axisRow" fieldPosition="1"/>
    </format>
    <format dxfId="651">
      <pivotArea field="1" type="button" dataOnly="0" labelOnly="1" outline="0" axis="axisRow" fieldPosition="0"/>
    </format>
    <format dxfId="650">
      <pivotArea dataOnly="0" labelOnly="1" grandRow="1" outline="0" fieldPosition="0"/>
    </format>
    <format dxfId="64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CC715A-AC6B-4FBE-9684-DEB566BF1E40}" name="QUERY 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I3:J22" firstHeaderRow="1" firstDataRow="1" firstDataCol="1"/>
  <pivotFields count="2">
    <pivotField axis="axisRow" compact="0" outline="0" showAll="0">
      <items count="19">
        <item x="16"/>
        <item x="12"/>
        <item x="7"/>
        <item x="4"/>
        <item x="2"/>
        <item x="15"/>
        <item x="5"/>
        <item x="13"/>
        <item x="8"/>
        <item x="6"/>
        <item x="9"/>
        <item x="1"/>
        <item x="3"/>
        <item x="11"/>
        <item x="0"/>
        <item x="14"/>
        <item x="10"/>
        <item x="17"/>
        <item t="default"/>
      </items>
    </pivotField>
    <pivotField dataField="1" compact="0" outline="0" showAll="0">
      <items count="19">
        <item x="17"/>
        <item x="16"/>
        <item x="15"/>
        <item x="14"/>
        <item x="13"/>
        <item x="12"/>
        <item x="11"/>
        <item x="10"/>
        <item x="9"/>
        <item x="8"/>
        <item x="7"/>
        <item x="6"/>
        <item x="5"/>
        <item x="4"/>
        <item x="3"/>
        <item x="2"/>
        <item x="1"/>
        <item x="0"/>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TOTAL_SALARY" fld="1" baseField="0" baseItem="0"/>
  </dataFields>
  <formats count="6">
    <format dxfId="660">
      <pivotArea type="all" dataOnly="0" outline="0" fieldPosition="0"/>
    </format>
    <format dxfId="659">
      <pivotArea outline="0" collapsedLevelsAreSubtotals="1" fieldPosition="0"/>
    </format>
    <format dxfId="658">
      <pivotArea field="0" type="button" dataOnly="0" labelOnly="1" outline="0" axis="axisRow" fieldPosition="0"/>
    </format>
    <format dxfId="657">
      <pivotArea dataOnly="0" labelOnly="1" outline="0" fieldPosition="0">
        <references count="1">
          <reference field="0" count="0"/>
        </references>
      </pivotArea>
    </format>
    <format dxfId="656">
      <pivotArea dataOnly="0" labelOnly="1" grandRow="1" outline="0" fieldPosition="0"/>
    </format>
    <format dxfId="65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4E3CD6-26E6-499B-8EA5-BBEF62826930}" name="QUERY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C46" firstHeaderRow="1" firstDataRow="1" firstDataCol="2"/>
  <pivotFields count="3">
    <pivotField axis="axisRow" compact="0" outline="0" showAll="0">
      <items count="12">
        <item x="5"/>
        <item x="6"/>
        <item x="3"/>
        <item x="7"/>
        <item x="8"/>
        <item x="4"/>
        <item x="2"/>
        <item x="1"/>
        <item x="9"/>
        <item x="0"/>
        <item x="10"/>
        <item t="default"/>
      </items>
    </pivotField>
    <pivotField axis="axisRow" compact="0" outline="0" showAll="0">
      <items count="4">
        <item x="1"/>
        <item x="0"/>
        <item x="2"/>
        <item t="default"/>
      </items>
    </pivotField>
    <pivotField dataField="1" compact="0" outline="0" showAll="0">
      <items count="32">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2">
    <field x="0"/>
    <field x="1"/>
  </rowFields>
  <rowItems count="43">
    <i>
      <x/>
      <x/>
    </i>
    <i r="1">
      <x v="1"/>
    </i>
    <i r="1">
      <x v="2"/>
    </i>
    <i t="default">
      <x/>
    </i>
    <i>
      <x v="1"/>
      <x/>
    </i>
    <i r="1">
      <x v="1"/>
    </i>
    <i r="1">
      <x v="2"/>
    </i>
    <i t="default">
      <x v="1"/>
    </i>
    <i>
      <x v="2"/>
      <x/>
    </i>
    <i r="1">
      <x v="1"/>
    </i>
    <i r="1">
      <x v="2"/>
    </i>
    <i t="default">
      <x v="2"/>
    </i>
    <i>
      <x v="3"/>
      <x/>
    </i>
    <i r="1">
      <x v="1"/>
    </i>
    <i r="1">
      <x v="2"/>
    </i>
    <i t="default">
      <x v="3"/>
    </i>
    <i>
      <x v="4"/>
      <x/>
    </i>
    <i r="1">
      <x v="1"/>
    </i>
    <i r="1">
      <x v="2"/>
    </i>
    <i t="default">
      <x v="4"/>
    </i>
    <i>
      <x v="5"/>
      <x/>
    </i>
    <i r="1">
      <x v="1"/>
    </i>
    <i r="1">
      <x v="2"/>
    </i>
    <i t="default">
      <x v="5"/>
    </i>
    <i>
      <x v="6"/>
      <x/>
    </i>
    <i r="1">
      <x v="1"/>
    </i>
    <i r="1">
      <x v="2"/>
    </i>
    <i t="default">
      <x v="6"/>
    </i>
    <i>
      <x v="7"/>
      <x/>
    </i>
    <i r="1">
      <x v="1"/>
    </i>
    <i r="1">
      <x v="2"/>
    </i>
    <i t="default">
      <x v="7"/>
    </i>
    <i>
      <x v="8"/>
      <x/>
    </i>
    <i r="1">
      <x v="1"/>
    </i>
    <i r="1">
      <x v="2"/>
    </i>
    <i t="default">
      <x v="8"/>
    </i>
    <i>
      <x v="9"/>
      <x/>
    </i>
    <i r="1">
      <x v="1"/>
    </i>
    <i r="1">
      <x v="2"/>
    </i>
    <i t="default">
      <x v="9"/>
    </i>
    <i>
      <x v="10"/>
      <x v="2"/>
    </i>
    <i t="default">
      <x v="10"/>
    </i>
    <i t="grand">
      <x/>
    </i>
  </rowItems>
  <colItems count="1">
    <i/>
  </colItems>
  <dataFields count="1">
    <dataField name="Sum of AVG_SALARY" fld="2" baseField="0" baseItem="0"/>
  </dataFields>
  <formats count="19">
    <format dxfId="679">
      <pivotArea type="all" dataOnly="0" outline="0" fieldPosition="0"/>
    </format>
    <format dxfId="678">
      <pivotArea outline="0" collapsedLevelsAreSubtotals="1" fieldPosition="0"/>
    </format>
    <format dxfId="677">
      <pivotArea field="0" type="button" dataOnly="0" labelOnly="1" outline="0" axis="axisRow" fieldPosition="0"/>
    </format>
    <format dxfId="676">
      <pivotArea field="1" type="button" dataOnly="0" labelOnly="1" outline="0" axis="axisRow" fieldPosition="1"/>
    </format>
    <format dxfId="675">
      <pivotArea dataOnly="0" labelOnly="1" outline="0" fieldPosition="0">
        <references count="1">
          <reference field="0" count="0"/>
        </references>
      </pivotArea>
    </format>
    <format dxfId="674">
      <pivotArea dataOnly="0" labelOnly="1" outline="0" fieldPosition="0">
        <references count="1">
          <reference field="0" count="0" defaultSubtotal="1"/>
        </references>
      </pivotArea>
    </format>
    <format dxfId="673">
      <pivotArea dataOnly="0" labelOnly="1" grandRow="1" outline="0" fieldPosition="0"/>
    </format>
    <format dxfId="672">
      <pivotArea dataOnly="0" labelOnly="1" outline="0" fieldPosition="0">
        <references count="2">
          <reference field="0" count="1" selected="0">
            <x v="0"/>
          </reference>
          <reference field="1" count="0"/>
        </references>
      </pivotArea>
    </format>
    <format dxfId="671">
      <pivotArea dataOnly="0" labelOnly="1" outline="0" fieldPosition="0">
        <references count="2">
          <reference field="0" count="1" selected="0">
            <x v="1"/>
          </reference>
          <reference field="1" count="0"/>
        </references>
      </pivotArea>
    </format>
    <format dxfId="670">
      <pivotArea dataOnly="0" labelOnly="1" outline="0" fieldPosition="0">
        <references count="2">
          <reference field="0" count="1" selected="0">
            <x v="2"/>
          </reference>
          <reference field="1" count="0"/>
        </references>
      </pivotArea>
    </format>
    <format dxfId="669">
      <pivotArea dataOnly="0" labelOnly="1" outline="0" fieldPosition="0">
        <references count="2">
          <reference field="0" count="1" selected="0">
            <x v="3"/>
          </reference>
          <reference field="1" count="0"/>
        </references>
      </pivotArea>
    </format>
    <format dxfId="668">
      <pivotArea dataOnly="0" labelOnly="1" outline="0" fieldPosition="0">
        <references count="2">
          <reference field="0" count="1" selected="0">
            <x v="4"/>
          </reference>
          <reference field="1" count="0"/>
        </references>
      </pivotArea>
    </format>
    <format dxfId="667">
      <pivotArea dataOnly="0" labelOnly="1" outline="0" fieldPosition="0">
        <references count="2">
          <reference field="0" count="1" selected="0">
            <x v="5"/>
          </reference>
          <reference field="1" count="0"/>
        </references>
      </pivotArea>
    </format>
    <format dxfId="666">
      <pivotArea dataOnly="0" labelOnly="1" outline="0" fieldPosition="0">
        <references count="2">
          <reference field="0" count="1" selected="0">
            <x v="6"/>
          </reference>
          <reference field="1" count="0"/>
        </references>
      </pivotArea>
    </format>
    <format dxfId="665">
      <pivotArea dataOnly="0" labelOnly="1" outline="0" fieldPosition="0">
        <references count="2">
          <reference field="0" count="1" selected="0">
            <x v="7"/>
          </reference>
          <reference field="1" count="0"/>
        </references>
      </pivotArea>
    </format>
    <format dxfId="664">
      <pivotArea dataOnly="0" labelOnly="1" outline="0" fieldPosition="0">
        <references count="2">
          <reference field="0" count="1" selected="0">
            <x v="8"/>
          </reference>
          <reference field="1" count="0"/>
        </references>
      </pivotArea>
    </format>
    <format dxfId="663">
      <pivotArea dataOnly="0" labelOnly="1" outline="0" fieldPosition="0">
        <references count="2">
          <reference field="0" count="1" selected="0">
            <x v="9"/>
          </reference>
          <reference field="1" count="0"/>
        </references>
      </pivotArea>
    </format>
    <format dxfId="662">
      <pivotArea dataOnly="0" labelOnly="1" outline="0" fieldPosition="0">
        <references count="2">
          <reference field="0" count="1" selected="0">
            <x v="10"/>
          </reference>
          <reference field="1" count="1">
            <x v="2"/>
          </reference>
        </references>
      </pivotArea>
    </format>
    <format dxfId="66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C8E9E2-C8CA-4375-AF79-C2934BD04846}" name="QUERY 5"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E3:AG22" firstHeaderRow="1" firstDataRow="1" firstDataCol="2"/>
  <pivotFields count="3">
    <pivotField axis="axisRow" compact="0" outline="0" showAll="0">
      <items count="4">
        <item x="1"/>
        <item x="2"/>
        <item x="0"/>
        <item t="default"/>
      </items>
    </pivotField>
    <pivotField axis="axisRow" compact="0" outline="0" showAll="0">
      <items count="6">
        <item x="1"/>
        <item x="3"/>
        <item x="2"/>
        <item x="4"/>
        <item x="0"/>
        <item t="default"/>
      </items>
    </pivotField>
    <pivotField dataField="1" compact="0" outline="0" showAll="0">
      <items count="16">
        <item x="5"/>
        <item x="13"/>
        <item x="12"/>
        <item x="10"/>
        <item x="11"/>
        <item x="8"/>
        <item x="14"/>
        <item x="6"/>
        <item x="3"/>
        <item x="2"/>
        <item x="4"/>
        <item x="0"/>
        <item x="9"/>
        <item x="7"/>
        <item x="1"/>
        <item t="default"/>
      </items>
    </pivotField>
  </pivotFields>
  <rowFields count="2">
    <field x="0"/>
    <field x="1"/>
  </rowFields>
  <rowItems count="19">
    <i>
      <x/>
      <x/>
    </i>
    <i r="1">
      <x v="1"/>
    </i>
    <i r="1">
      <x v="2"/>
    </i>
    <i r="1">
      <x v="3"/>
    </i>
    <i r="1">
      <x v="4"/>
    </i>
    <i t="default">
      <x/>
    </i>
    <i>
      <x v="1"/>
      <x/>
    </i>
    <i r="1">
      <x v="1"/>
    </i>
    <i r="1">
      <x v="2"/>
    </i>
    <i r="1">
      <x v="3"/>
    </i>
    <i r="1">
      <x v="4"/>
    </i>
    <i t="default">
      <x v="1"/>
    </i>
    <i>
      <x v="2"/>
      <x/>
    </i>
    <i r="1">
      <x v="1"/>
    </i>
    <i r="1">
      <x v="2"/>
    </i>
    <i r="1">
      <x v="3"/>
    </i>
    <i r="1">
      <x v="4"/>
    </i>
    <i t="default">
      <x v="2"/>
    </i>
    <i t="grand">
      <x/>
    </i>
  </rowItems>
  <colItems count="1">
    <i/>
  </colItems>
  <dataFields count="1">
    <dataField name="Sum of MEDIAN" fld="2" baseField="0" baseItem="0"/>
  </dataFields>
  <formats count="11">
    <format dxfId="690">
      <pivotArea type="all" dataOnly="0" outline="0" fieldPosition="0"/>
    </format>
    <format dxfId="689">
      <pivotArea outline="0" collapsedLevelsAreSubtotals="1" fieldPosition="0"/>
    </format>
    <format dxfId="688">
      <pivotArea field="0" type="button" dataOnly="0" labelOnly="1" outline="0" axis="axisRow" fieldPosition="0"/>
    </format>
    <format dxfId="687">
      <pivotArea field="1" type="button" dataOnly="0" labelOnly="1" outline="0" axis="axisRow" fieldPosition="1"/>
    </format>
    <format dxfId="686">
      <pivotArea dataOnly="0" labelOnly="1" outline="0" fieldPosition="0">
        <references count="1">
          <reference field="0" count="0"/>
        </references>
      </pivotArea>
    </format>
    <format dxfId="685">
      <pivotArea dataOnly="0" labelOnly="1" outline="0" fieldPosition="0">
        <references count="1">
          <reference field="0" count="0" defaultSubtotal="1"/>
        </references>
      </pivotArea>
    </format>
    <format dxfId="684">
      <pivotArea dataOnly="0" labelOnly="1" grandRow="1" outline="0" fieldPosition="0"/>
    </format>
    <format dxfId="683">
      <pivotArea dataOnly="0" labelOnly="1" outline="0" fieldPosition="0">
        <references count="2">
          <reference field="0" count="1" selected="0">
            <x v="0"/>
          </reference>
          <reference field="1" count="0"/>
        </references>
      </pivotArea>
    </format>
    <format dxfId="682">
      <pivotArea dataOnly="0" labelOnly="1" outline="0" fieldPosition="0">
        <references count="2">
          <reference field="0" count="1" selected="0">
            <x v="1"/>
          </reference>
          <reference field="1" count="0"/>
        </references>
      </pivotArea>
    </format>
    <format dxfId="681">
      <pivotArea dataOnly="0" labelOnly="1" outline="0" fieldPosition="0">
        <references count="2">
          <reference field="0" count="1" selected="0">
            <x v="2"/>
          </reference>
          <reference field="1" count="0"/>
        </references>
      </pivotArea>
    </format>
    <format dxfId="68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00EC43-0F85-4BC1-B2D4-5E1F236B524F}" name="QUERY 8"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Z3:BA7" firstHeaderRow="1" firstDataRow="1" firstDataCol="1"/>
  <pivotFields count="2">
    <pivotField axis="axisRow" compact="0" outline="0" showAll="0">
      <items count="4">
        <item x="1"/>
        <item x="2"/>
        <item x="0"/>
        <item t="default"/>
      </items>
    </pivotField>
    <pivotField dataField="1" compact="0" outline="0" showAll="0">
      <items count="4">
        <item x="2"/>
        <item x="0"/>
        <item x="1"/>
        <item t="default"/>
      </items>
    </pivotField>
  </pivotFields>
  <rowFields count="1">
    <field x="0"/>
  </rowFields>
  <rowItems count="4">
    <i>
      <x/>
    </i>
    <i>
      <x v="1"/>
    </i>
    <i>
      <x v="2"/>
    </i>
    <i t="grand">
      <x/>
    </i>
  </rowItems>
  <colItems count="1">
    <i/>
  </colItems>
  <dataFields count="1">
    <dataField name="Sum of EMPLOYEES(%)" fld="1" baseField="0" baseItem="0"/>
  </dataFields>
  <formats count="6">
    <format dxfId="696">
      <pivotArea type="all" dataOnly="0" outline="0" fieldPosition="0"/>
    </format>
    <format dxfId="695">
      <pivotArea outline="0" collapsedLevelsAreSubtotals="1" fieldPosition="0"/>
    </format>
    <format dxfId="694">
      <pivotArea field="0" type="button" dataOnly="0" labelOnly="1" outline="0" axis="axisRow" fieldPosition="0"/>
    </format>
    <format dxfId="693">
      <pivotArea dataOnly="0" labelOnly="1" outline="0" fieldPosition="0">
        <references count="1">
          <reference field="0" count="0"/>
        </references>
      </pivotArea>
    </format>
    <format dxfId="692">
      <pivotArea dataOnly="0" labelOnly="1" grandRow="1" outline="0" fieldPosition="0"/>
    </format>
    <format dxfId="69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D1554A-7749-44E2-B387-DE9CB23E4A2B}" name="query_10" cacheId="266" applyNumberFormats="0" applyBorderFormats="0" applyFontFormats="0" applyPatternFormats="0" applyAlignmentFormats="0" applyWidthHeightFormats="1" dataCaption="Values" tag="a698aa3b-66f8-40c9-99b0-187069729dc5" updatedVersion="8" minRefreshableVersion="3" useAutoFormatting="1" subtotalHiddenItems="1" itemPrintTitles="1" createdVersion="5" indent="0" compact="0" compactData="0" multipleFieldFilters="0" chartFormat="9">
  <location ref="AS3:AU187" firstHeaderRow="1" firstDataRow="1" firstDataCol="3"/>
  <pivotFields count="4">
    <pivotField axis="axisRow" compact="0" allDrilled="1" outline="0" subtotalTop="0" showAll="0" defaultSubtotal="0" defaultAttributeDrillState="1">
      <items count="11">
        <item x="0"/>
        <item x="1"/>
        <item x="2"/>
        <item x="3"/>
        <item x="4"/>
        <item x="5"/>
        <item x="6"/>
        <item x="7"/>
        <item x="8"/>
        <item x="9"/>
        <item x="10"/>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s>
  <rowFields count="3">
    <field x="0"/>
    <field x="1"/>
    <field x="2"/>
  </rowFields>
  <rowItems count="184">
    <i>
      <x/>
      <x/>
      <x/>
    </i>
    <i r="2">
      <x v="1"/>
    </i>
    <i r="2">
      <x v="2"/>
    </i>
    <i r="2">
      <x v="3"/>
    </i>
    <i r="2">
      <x v="4"/>
    </i>
    <i r="2">
      <x v="5"/>
    </i>
    <i r="1">
      <x v="1"/>
      <x/>
    </i>
    <i r="2">
      <x v="1"/>
    </i>
    <i r="2">
      <x v="2"/>
    </i>
    <i r="2">
      <x v="3"/>
    </i>
    <i r="2">
      <x v="4"/>
    </i>
    <i r="2">
      <x v="5"/>
    </i>
    <i r="1">
      <x v="2"/>
      <x/>
    </i>
    <i r="2">
      <x v="1"/>
    </i>
    <i r="2">
      <x v="2"/>
    </i>
    <i r="2">
      <x v="3"/>
    </i>
    <i r="2">
      <x v="4"/>
    </i>
    <i r="2">
      <x v="5"/>
    </i>
    <i>
      <x v="1"/>
      <x/>
      <x v="1"/>
    </i>
    <i r="2">
      <x v="2"/>
    </i>
    <i r="2">
      <x v="3"/>
    </i>
    <i r="2">
      <x v="4"/>
    </i>
    <i r="2">
      <x v="5"/>
    </i>
    <i r="1">
      <x v="1"/>
      <x/>
    </i>
    <i r="2">
      <x v="1"/>
    </i>
    <i r="2">
      <x v="2"/>
    </i>
    <i r="2">
      <x v="3"/>
    </i>
    <i r="2">
      <x v="4"/>
    </i>
    <i r="2">
      <x v="5"/>
    </i>
    <i r="1">
      <x v="2"/>
      <x/>
    </i>
    <i r="2">
      <x v="1"/>
    </i>
    <i r="2">
      <x v="2"/>
    </i>
    <i r="2">
      <x v="3"/>
    </i>
    <i r="2">
      <x v="4"/>
    </i>
    <i r="2">
      <x v="5"/>
    </i>
    <i>
      <x v="2"/>
      <x/>
      <x/>
    </i>
    <i r="2">
      <x v="1"/>
    </i>
    <i r="2">
      <x v="2"/>
    </i>
    <i r="2">
      <x v="3"/>
    </i>
    <i r="2">
      <x v="4"/>
    </i>
    <i r="2">
      <x v="5"/>
    </i>
    <i r="1">
      <x v="1"/>
      <x/>
    </i>
    <i r="2">
      <x v="1"/>
    </i>
    <i r="2">
      <x v="2"/>
    </i>
    <i r="2">
      <x v="3"/>
    </i>
    <i r="2">
      <x v="4"/>
    </i>
    <i r="2">
      <x v="5"/>
    </i>
    <i r="1">
      <x v="2"/>
      <x/>
    </i>
    <i r="2">
      <x v="1"/>
    </i>
    <i r="2">
      <x v="2"/>
    </i>
    <i r="2">
      <x v="3"/>
    </i>
    <i r="2">
      <x v="4"/>
    </i>
    <i r="2">
      <x v="5"/>
    </i>
    <i>
      <x v="3"/>
      <x/>
      <x/>
    </i>
    <i r="2">
      <x v="1"/>
    </i>
    <i r="2">
      <x v="2"/>
    </i>
    <i r="2">
      <x v="3"/>
    </i>
    <i r="2">
      <x v="4"/>
    </i>
    <i r="2">
      <x v="5"/>
    </i>
    <i r="1">
      <x v="1"/>
      <x/>
    </i>
    <i r="2">
      <x v="1"/>
    </i>
    <i r="2">
      <x v="2"/>
    </i>
    <i r="2">
      <x v="3"/>
    </i>
    <i r="2">
      <x v="4"/>
    </i>
    <i r="2">
      <x v="5"/>
    </i>
    <i r="1">
      <x v="2"/>
      <x/>
    </i>
    <i r="2">
      <x v="1"/>
    </i>
    <i r="2">
      <x v="2"/>
    </i>
    <i r="2">
      <x v="3"/>
    </i>
    <i r="2">
      <x v="4"/>
    </i>
    <i r="2">
      <x v="5"/>
    </i>
    <i>
      <x v="4"/>
      <x/>
      <x/>
    </i>
    <i r="2">
      <x v="1"/>
    </i>
    <i r="2">
      <x v="2"/>
    </i>
    <i r="2">
      <x v="3"/>
    </i>
    <i r="2">
      <x v="4"/>
    </i>
    <i r="2">
      <x v="5"/>
    </i>
    <i r="1">
      <x v="1"/>
      <x/>
    </i>
    <i r="2">
      <x v="1"/>
    </i>
    <i r="2">
      <x v="2"/>
    </i>
    <i r="2">
      <x v="3"/>
    </i>
    <i r="2">
      <x v="4"/>
    </i>
    <i r="2">
      <x v="5"/>
    </i>
    <i r="1">
      <x v="2"/>
      <x/>
    </i>
    <i r="2">
      <x v="1"/>
    </i>
    <i r="2">
      <x v="2"/>
    </i>
    <i r="2">
      <x v="3"/>
    </i>
    <i r="2">
      <x v="4"/>
    </i>
    <i r="2">
      <x v="5"/>
    </i>
    <i>
      <x v="5"/>
      <x/>
      <x/>
    </i>
    <i r="2">
      <x v="1"/>
    </i>
    <i r="2">
      <x v="2"/>
    </i>
    <i r="2">
      <x v="3"/>
    </i>
    <i r="2">
      <x v="4"/>
    </i>
    <i r="2">
      <x v="5"/>
    </i>
    <i r="1">
      <x v="1"/>
      <x/>
    </i>
    <i r="2">
      <x v="1"/>
    </i>
    <i r="2">
      <x v="2"/>
    </i>
    <i r="2">
      <x v="3"/>
    </i>
    <i r="2">
      <x v="4"/>
    </i>
    <i r="2">
      <x v="5"/>
    </i>
    <i r="1">
      <x v="2"/>
      <x/>
    </i>
    <i r="2">
      <x v="1"/>
    </i>
    <i r="2">
      <x v="2"/>
    </i>
    <i r="2">
      <x v="3"/>
    </i>
    <i r="2">
      <x v="4"/>
    </i>
    <i r="2">
      <x v="5"/>
    </i>
    <i>
      <x v="6"/>
      <x/>
      <x/>
    </i>
    <i r="2">
      <x v="1"/>
    </i>
    <i r="2">
      <x v="2"/>
    </i>
    <i r="2">
      <x v="3"/>
    </i>
    <i r="2">
      <x v="4"/>
    </i>
    <i r="2">
      <x v="5"/>
    </i>
    <i r="1">
      <x v="1"/>
      <x/>
    </i>
    <i r="2">
      <x v="1"/>
    </i>
    <i r="2">
      <x v="2"/>
    </i>
    <i r="2">
      <x v="3"/>
    </i>
    <i r="2">
      <x v="4"/>
    </i>
    <i r="2">
      <x v="5"/>
    </i>
    <i r="1">
      <x v="2"/>
      <x/>
    </i>
    <i r="2">
      <x v="1"/>
    </i>
    <i r="2">
      <x v="2"/>
    </i>
    <i r="2">
      <x v="3"/>
    </i>
    <i r="2">
      <x v="4"/>
    </i>
    <i r="2">
      <x v="5"/>
    </i>
    <i>
      <x v="7"/>
      <x/>
      <x/>
    </i>
    <i r="2">
      <x v="1"/>
    </i>
    <i r="2">
      <x v="2"/>
    </i>
    <i r="2">
      <x v="3"/>
    </i>
    <i r="2">
      <x v="4"/>
    </i>
    <i r="2">
      <x v="5"/>
    </i>
    <i r="1">
      <x v="1"/>
      <x/>
    </i>
    <i r="2">
      <x v="1"/>
    </i>
    <i r="2">
      <x v="2"/>
    </i>
    <i r="2">
      <x v="3"/>
    </i>
    <i r="2">
      <x v="4"/>
    </i>
    <i r="2">
      <x v="5"/>
    </i>
    <i r="1">
      <x v="2"/>
      <x/>
    </i>
    <i r="2">
      <x v="1"/>
    </i>
    <i r="2">
      <x v="2"/>
    </i>
    <i r="2">
      <x v="3"/>
    </i>
    <i r="2">
      <x v="4"/>
    </i>
    <i r="2">
      <x v="5"/>
    </i>
    <i>
      <x v="8"/>
      <x/>
      <x/>
    </i>
    <i r="2">
      <x v="1"/>
    </i>
    <i r="2">
      <x v="2"/>
    </i>
    <i r="2">
      <x v="3"/>
    </i>
    <i r="2">
      <x v="4"/>
    </i>
    <i r="2">
      <x v="5"/>
    </i>
    <i r="1">
      <x v="1"/>
      <x/>
    </i>
    <i r="2">
      <x v="1"/>
    </i>
    <i r="2">
      <x v="3"/>
    </i>
    <i r="2">
      <x v="5"/>
    </i>
    <i r="1">
      <x v="2"/>
      <x/>
    </i>
    <i r="2">
      <x v="1"/>
    </i>
    <i r="2">
      <x v="2"/>
    </i>
    <i r="2">
      <x v="3"/>
    </i>
    <i r="2">
      <x v="4"/>
    </i>
    <i r="2">
      <x v="5"/>
    </i>
    <i>
      <x v="9"/>
      <x/>
      <x/>
    </i>
    <i r="2">
      <x v="1"/>
    </i>
    <i r="2">
      <x v="2"/>
    </i>
    <i r="2">
      <x v="3"/>
    </i>
    <i r="2">
      <x v="4"/>
    </i>
    <i r="2">
      <x v="5"/>
    </i>
    <i r="1">
      <x v="1"/>
      <x/>
    </i>
    <i r="2">
      <x v="1"/>
    </i>
    <i r="2">
      <x v="2"/>
    </i>
    <i r="2">
      <x v="3"/>
    </i>
    <i r="2">
      <x v="4"/>
    </i>
    <i r="2">
      <x v="5"/>
    </i>
    <i r="1">
      <x v="2"/>
      <x/>
    </i>
    <i r="2">
      <x v="1"/>
    </i>
    <i r="2">
      <x v="2"/>
    </i>
    <i r="2">
      <x v="3"/>
    </i>
    <i r="2">
      <x v="4"/>
    </i>
    <i r="2">
      <x v="5"/>
    </i>
    <i>
      <x v="10"/>
      <x v="2"/>
      <x/>
    </i>
    <i r="2">
      <x v="1"/>
    </i>
    <i r="2">
      <x v="2"/>
    </i>
    <i r="2">
      <x v="3"/>
    </i>
    <i r="2">
      <x v="4"/>
    </i>
    <i r="2">
      <x v="5"/>
    </i>
    <i t="grand">
      <x/>
    </i>
  </rowItem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9"/>
    <rowHierarchyUsage hierarchyUsage="10"/>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activeTabTopLevelEntity name="[query_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096C18-DD6F-40A2-9CF6-4587D5FECC57}" name="query_9" cacheId="290" applyNumberFormats="0" applyBorderFormats="0" applyFontFormats="0" applyPatternFormats="0" applyAlignmentFormats="0" applyWidthHeightFormats="1" dataCaption="Values" tag="d1957122-ff61-4e1c-b237-e7c64469b8f6" updatedVersion="8" minRefreshableVersion="3" useAutoFormatting="1" subtotalHiddenItems="1" itemPrintTitles="1" createdVersion="5" indent="0" compact="0" compactData="0" multipleFieldFilters="0" chartFormat="1">
  <location ref="AN3:AP22" firstHeaderRow="0" firstDataRow="1" firstDataCol="1"/>
  <pivotFields count="4">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Years_of_Professional_Experience_in_Field" fld="1" baseField="0" baseItem="0"/>
    <dataField name="Sum of TOTAL_COMPENSATION" fld="2" baseField="0" baseItem="0"/>
  </dataFields>
  <formats count="4">
    <format dxfId="345">
      <pivotArea type="all" dataOnly="0" outline="0" fieldPosition="0"/>
    </format>
    <format dxfId="344">
      <pivotArea outline="0" collapsedLevelsAreSubtotals="1" fieldPosition="0"/>
    </format>
    <format dxfId="343">
      <pivotArea dataOnly="0" labelOnly="1" grandRow="1" outline="0" fieldPosition="0"/>
    </format>
    <format dxfId="3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activeTabTopLevelEntity name="[query_4]"/>
        <x15:activeTabTopLevelEntity name="[query_5]"/>
        <x15:activeTabTopLevelEntity name="[query_7]"/>
        <x15:activeTabTopLevelEntity name="[query_8]"/>
        <x15:activeTabTopLevelEntity name="[query_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EEB53E-21B8-4678-B0E5-BDE7EC878292}" name="query_8" cacheId="287" applyNumberFormats="0" applyBorderFormats="0" applyFontFormats="0" applyPatternFormats="0" applyAlignmentFormats="0" applyWidthHeightFormats="1" dataCaption="Values" tag="94c323b1-db8e-4ca1-b7c0-543f000c9fbd" updatedVersion="8" minRefreshableVersion="3" useAutoFormatting="1" subtotalHiddenItems="1" itemPrintTitles="1" createdVersion="5" indent="0" compact="0" compactData="0" multipleFieldFilters="0" chartFormat="4">
  <location ref="AJ3:AK7"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Sum of EMPLOYEES(%)" fld="1" baseField="0" baseItem="0"/>
  </dataFields>
  <formats count="4">
    <format dxfId="349">
      <pivotArea type="all" dataOnly="0" outline="0" fieldPosition="0"/>
    </format>
    <format dxfId="348">
      <pivotArea outline="0" collapsedLevelsAreSubtotals="1" fieldPosition="0"/>
    </format>
    <format dxfId="347">
      <pivotArea dataOnly="0" labelOnly="1" grandRow="1" outline="0" fieldPosition="0"/>
    </format>
    <format dxfId="34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activeTabTopLevelEntity name="[query_4]"/>
        <x15:activeTabTopLevelEntity name="[query_5]"/>
        <x15:activeTabTopLevelEntity name="[query_7]"/>
        <x15:activeTabTopLevelEntity name="[query_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3DF514-86CB-4108-A15C-CA9ECBEC628E}" name="query_7" cacheId="284" applyNumberFormats="0" applyBorderFormats="0" applyFontFormats="0" applyPatternFormats="0" applyAlignmentFormats="0" applyWidthHeightFormats="1" dataCaption="Values" tag="4f085488-68ce-4278-bccc-e32eb45aae15" updatedVersion="8" minRefreshableVersion="3" useAutoFormatting="1" subtotalHiddenItems="1" itemPrintTitles="1" createdVersion="5" indent="0" compact="0" compactData="0" multipleFieldFilters="0" chartFormat="8">
  <location ref="AE3:AG312" firstHeaderRow="1" firstDataRow="1" firstDataCol="2"/>
  <pivotFields count="4">
    <pivotField axis="axisRow" compact="0" allDrilled="1" outline="0"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309">
    <i>
      <x/>
      <x/>
    </i>
    <i r="1">
      <x v="1"/>
    </i>
    <i r="1">
      <x v="2"/>
    </i>
    <i r="1">
      <x v="3"/>
    </i>
    <i r="1">
      <x v="4"/>
    </i>
    <i r="1">
      <x v="5"/>
    </i>
    <i r="1">
      <x v="6"/>
    </i>
    <i r="1">
      <x v="7"/>
    </i>
    <i r="1">
      <x v="8"/>
    </i>
    <i r="1">
      <x v="9"/>
    </i>
    <i>
      <x v="1"/>
      <x/>
    </i>
    <i r="1">
      <x v="1"/>
    </i>
    <i r="1">
      <x v="2"/>
    </i>
    <i r="1">
      <x v="3"/>
    </i>
    <i r="1">
      <x v="4"/>
    </i>
    <i r="1">
      <x v="5"/>
    </i>
    <i r="1">
      <x v="6"/>
    </i>
    <i r="1">
      <x v="8"/>
    </i>
    <i r="1">
      <x v="9"/>
    </i>
    <i>
      <x v="2"/>
      <x/>
    </i>
    <i r="1">
      <x v="2"/>
    </i>
    <i r="1">
      <x v="3"/>
    </i>
    <i r="1">
      <x v="6"/>
    </i>
    <i>
      <x v="3"/>
      <x/>
    </i>
    <i r="1">
      <x v="1"/>
    </i>
    <i r="1">
      <x v="2"/>
    </i>
    <i r="1">
      <x v="3"/>
    </i>
    <i r="1">
      <x v="4"/>
    </i>
    <i r="1">
      <x v="5"/>
    </i>
    <i r="1">
      <x v="6"/>
    </i>
    <i r="1">
      <x v="7"/>
    </i>
    <i>
      <x v="4"/>
      <x v="2"/>
    </i>
    <i r="1">
      <x v="3"/>
    </i>
    <i r="1">
      <x v="5"/>
    </i>
    <i r="1">
      <x v="6"/>
    </i>
    <i r="1">
      <x v="7"/>
    </i>
    <i r="1">
      <x v="8"/>
    </i>
    <i r="1">
      <x v="9"/>
    </i>
    <i>
      <x v="5"/>
      <x/>
    </i>
    <i r="1">
      <x v="1"/>
    </i>
    <i r="1">
      <x v="2"/>
    </i>
    <i r="1">
      <x v="3"/>
    </i>
    <i r="1">
      <x v="4"/>
    </i>
    <i r="1">
      <x v="5"/>
    </i>
    <i r="1">
      <x v="6"/>
    </i>
    <i r="1">
      <x v="7"/>
    </i>
    <i r="1">
      <x v="8"/>
    </i>
    <i r="1">
      <x v="9"/>
    </i>
    <i>
      <x v="6"/>
      <x/>
    </i>
    <i r="1">
      <x v="1"/>
    </i>
    <i r="1">
      <x v="2"/>
    </i>
    <i r="1">
      <x v="3"/>
    </i>
    <i r="1">
      <x v="5"/>
    </i>
    <i r="1">
      <x v="6"/>
    </i>
    <i r="1">
      <x v="8"/>
    </i>
    <i r="1">
      <x v="9"/>
    </i>
    <i>
      <x v="7"/>
      <x/>
    </i>
    <i r="1">
      <x v="1"/>
    </i>
    <i r="1">
      <x v="2"/>
    </i>
    <i r="1">
      <x v="3"/>
    </i>
    <i r="1">
      <x v="4"/>
    </i>
    <i r="1">
      <x v="5"/>
    </i>
    <i r="1">
      <x v="6"/>
    </i>
    <i r="1">
      <x v="7"/>
    </i>
    <i r="1">
      <x v="8"/>
    </i>
    <i r="1">
      <x v="9"/>
    </i>
    <i>
      <x v="8"/>
      <x/>
    </i>
    <i r="1">
      <x v="2"/>
    </i>
    <i r="1">
      <x v="3"/>
    </i>
    <i r="1">
      <x v="5"/>
    </i>
    <i r="1">
      <x v="6"/>
    </i>
    <i r="1">
      <x v="8"/>
    </i>
    <i>
      <x v="9"/>
      <x/>
    </i>
    <i r="1">
      <x v="1"/>
    </i>
    <i r="1">
      <x v="2"/>
    </i>
    <i r="1">
      <x v="3"/>
    </i>
    <i r="1">
      <x v="4"/>
    </i>
    <i r="1">
      <x v="5"/>
    </i>
    <i r="1">
      <x v="6"/>
    </i>
    <i r="1">
      <x v="7"/>
    </i>
    <i r="1">
      <x v="8"/>
    </i>
    <i r="1">
      <x v="9"/>
    </i>
    <i>
      <x v="10"/>
      <x/>
    </i>
    <i r="1">
      <x v="6"/>
    </i>
    <i>
      <x v="11"/>
      <x v="1"/>
    </i>
    <i r="1">
      <x v="2"/>
    </i>
    <i r="1">
      <x v="5"/>
    </i>
    <i r="1">
      <x v="6"/>
    </i>
    <i r="1">
      <x v="8"/>
    </i>
    <i>
      <x v="12"/>
      <x/>
    </i>
    <i r="1">
      <x v="2"/>
    </i>
    <i r="1">
      <x v="4"/>
    </i>
    <i r="1">
      <x v="5"/>
    </i>
    <i r="1">
      <x v="6"/>
    </i>
    <i r="1">
      <x v="9"/>
    </i>
    <i>
      <x v="13"/>
      <x/>
    </i>
    <i r="1">
      <x v="1"/>
    </i>
    <i r="1">
      <x v="2"/>
    </i>
    <i r="1">
      <x v="3"/>
    </i>
    <i r="1">
      <x v="4"/>
    </i>
    <i r="1">
      <x v="5"/>
    </i>
    <i r="1">
      <x v="6"/>
    </i>
    <i r="1">
      <x v="7"/>
    </i>
    <i r="1">
      <x v="8"/>
    </i>
    <i r="1">
      <x v="9"/>
    </i>
    <i>
      <x v="14"/>
      <x/>
    </i>
    <i r="1">
      <x v="1"/>
    </i>
    <i r="1">
      <x v="2"/>
    </i>
    <i r="1">
      <x v="4"/>
    </i>
    <i r="1">
      <x v="5"/>
    </i>
    <i r="1">
      <x v="6"/>
    </i>
    <i r="1">
      <x v="7"/>
    </i>
    <i r="1">
      <x v="8"/>
    </i>
    <i r="1">
      <x v="9"/>
    </i>
    <i>
      <x v="15"/>
      <x/>
    </i>
    <i r="1">
      <x v="1"/>
    </i>
    <i r="1">
      <x v="2"/>
    </i>
    <i r="1">
      <x v="3"/>
    </i>
    <i r="1">
      <x v="4"/>
    </i>
    <i r="1">
      <x v="5"/>
    </i>
    <i r="1">
      <x v="6"/>
    </i>
    <i r="1">
      <x v="7"/>
    </i>
    <i r="1">
      <x v="8"/>
    </i>
    <i r="1">
      <x v="9"/>
    </i>
    <i>
      <x v="16"/>
      <x v="1"/>
    </i>
    <i r="1">
      <x v="2"/>
    </i>
    <i r="1">
      <x v="3"/>
    </i>
    <i r="1">
      <x v="4"/>
    </i>
    <i r="1">
      <x v="5"/>
    </i>
    <i r="1">
      <x v="6"/>
    </i>
    <i r="1">
      <x v="7"/>
    </i>
    <i r="1">
      <x v="8"/>
    </i>
    <i r="1">
      <x v="9"/>
    </i>
    <i>
      <x v="17"/>
      <x/>
    </i>
    <i r="1">
      <x v="1"/>
    </i>
    <i r="1">
      <x v="2"/>
    </i>
    <i r="1">
      <x v="3"/>
    </i>
    <i r="1">
      <x v="5"/>
    </i>
    <i r="1">
      <x v="7"/>
    </i>
    <i r="1">
      <x v="9"/>
    </i>
    <i>
      <x v="18"/>
      <x v="2"/>
    </i>
    <i r="1">
      <x v="4"/>
    </i>
    <i r="1">
      <x v="5"/>
    </i>
    <i r="1">
      <x v="6"/>
    </i>
    <i r="1">
      <x v="7"/>
    </i>
    <i>
      <x v="19"/>
      <x v="2"/>
    </i>
    <i r="1">
      <x v="3"/>
    </i>
    <i r="1">
      <x v="6"/>
    </i>
    <i r="1">
      <x v="8"/>
    </i>
    <i>
      <x v="20"/>
      <x v="3"/>
    </i>
    <i r="1">
      <x v="4"/>
    </i>
    <i r="1">
      <x v="6"/>
    </i>
    <i r="1">
      <x v="8"/>
    </i>
    <i>
      <x v="21"/>
      <x v="1"/>
    </i>
    <i r="1">
      <x v="2"/>
    </i>
    <i r="1">
      <x v="3"/>
    </i>
    <i r="1">
      <x v="4"/>
    </i>
    <i r="1">
      <x v="5"/>
    </i>
    <i r="1">
      <x v="6"/>
    </i>
    <i r="1">
      <x v="7"/>
    </i>
    <i r="1">
      <x v="8"/>
    </i>
    <i r="1">
      <x v="9"/>
    </i>
    <i>
      <x v="22"/>
      <x/>
    </i>
    <i r="1">
      <x v="1"/>
    </i>
    <i r="1">
      <x v="2"/>
    </i>
    <i r="1">
      <x v="3"/>
    </i>
    <i r="1">
      <x v="5"/>
    </i>
    <i r="1">
      <x v="6"/>
    </i>
    <i r="1">
      <x v="7"/>
    </i>
    <i r="1">
      <x v="8"/>
    </i>
    <i r="1">
      <x v="9"/>
    </i>
    <i>
      <x v="23"/>
      <x v="1"/>
    </i>
    <i r="1">
      <x v="2"/>
    </i>
    <i r="1">
      <x v="3"/>
    </i>
    <i r="1">
      <x v="5"/>
    </i>
    <i r="1">
      <x v="6"/>
    </i>
    <i r="1">
      <x v="7"/>
    </i>
    <i r="1">
      <x v="9"/>
    </i>
    <i>
      <x v="24"/>
      <x/>
    </i>
    <i r="1">
      <x v="1"/>
    </i>
    <i r="1">
      <x v="2"/>
    </i>
    <i r="1">
      <x v="3"/>
    </i>
    <i r="1">
      <x v="4"/>
    </i>
    <i r="1">
      <x v="5"/>
    </i>
    <i r="1">
      <x v="6"/>
    </i>
    <i r="1">
      <x v="7"/>
    </i>
    <i r="1">
      <x v="8"/>
    </i>
    <i>
      <x v="25"/>
      <x/>
    </i>
    <i r="1">
      <x v="2"/>
    </i>
    <i r="1">
      <x v="3"/>
    </i>
    <i r="1">
      <x v="6"/>
    </i>
    <i r="1">
      <x v="8"/>
    </i>
    <i>
      <x v="26"/>
      <x/>
    </i>
    <i r="1">
      <x v="2"/>
    </i>
    <i r="1">
      <x v="3"/>
    </i>
    <i r="1">
      <x v="4"/>
    </i>
    <i r="1">
      <x v="5"/>
    </i>
    <i r="1">
      <x v="6"/>
    </i>
    <i r="1">
      <x v="8"/>
    </i>
    <i r="1">
      <x v="9"/>
    </i>
    <i>
      <x v="27"/>
      <x v="2"/>
    </i>
    <i r="1">
      <x v="3"/>
    </i>
    <i r="1">
      <x v="4"/>
    </i>
    <i r="1">
      <x v="5"/>
    </i>
    <i r="1">
      <x v="6"/>
    </i>
    <i r="1">
      <x v="7"/>
    </i>
    <i r="1">
      <x v="8"/>
    </i>
    <i>
      <x v="28"/>
      <x/>
    </i>
    <i r="1">
      <x v="1"/>
    </i>
    <i r="1">
      <x v="2"/>
    </i>
    <i r="1">
      <x v="3"/>
    </i>
    <i r="1">
      <x v="4"/>
    </i>
    <i r="1">
      <x v="5"/>
    </i>
    <i r="1">
      <x v="6"/>
    </i>
    <i r="1">
      <x v="7"/>
    </i>
    <i r="1">
      <x v="8"/>
    </i>
    <i r="1">
      <x v="9"/>
    </i>
    <i>
      <x v="29"/>
      <x/>
    </i>
    <i r="1">
      <x v="1"/>
    </i>
    <i r="1">
      <x v="3"/>
    </i>
    <i r="1">
      <x v="4"/>
    </i>
    <i r="1">
      <x v="5"/>
    </i>
    <i r="1">
      <x v="6"/>
    </i>
    <i r="1">
      <x v="9"/>
    </i>
    <i>
      <x v="30"/>
      <x/>
    </i>
    <i r="1">
      <x v="1"/>
    </i>
    <i r="1">
      <x v="2"/>
    </i>
    <i r="1">
      <x v="3"/>
    </i>
    <i r="1">
      <x v="4"/>
    </i>
    <i r="1">
      <x v="5"/>
    </i>
    <i r="1">
      <x v="6"/>
    </i>
    <i r="1">
      <x v="7"/>
    </i>
    <i r="1">
      <x v="8"/>
    </i>
    <i r="1">
      <x v="9"/>
    </i>
    <i>
      <x v="31"/>
      <x v="1"/>
    </i>
    <i r="1">
      <x v="2"/>
    </i>
    <i r="1">
      <x v="3"/>
    </i>
    <i r="1">
      <x v="4"/>
    </i>
    <i r="1">
      <x v="5"/>
    </i>
    <i r="1">
      <x v="6"/>
    </i>
    <i r="1">
      <x v="9"/>
    </i>
    <i>
      <x v="32"/>
      <x/>
    </i>
    <i r="1">
      <x v="1"/>
    </i>
    <i r="1">
      <x v="2"/>
    </i>
    <i r="1">
      <x v="3"/>
    </i>
    <i r="1">
      <x v="4"/>
    </i>
    <i r="1">
      <x v="5"/>
    </i>
    <i r="1">
      <x v="6"/>
    </i>
    <i r="1">
      <x v="7"/>
    </i>
    <i r="1">
      <x v="8"/>
    </i>
    <i r="1">
      <x v="9"/>
    </i>
    <i>
      <x v="33"/>
      <x/>
    </i>
    <i r="1">
      <x v="1"/>
    </i>
    <i r="1">
      <x v="2"/>
    </i>
    <i r="1">
      <x v="3"/>
    </i>
    <i r="1">
      <x v="6"/>
    </i>
    <i r="1">
      <x v="7"/>
    </i>
    <i r="1">
      <x v="9"/>
    </i>
    <i>
      <x v="34"/>
      <x v="6"/>
    </i>
    <i r="1">
      <x v="7"/>
    </i>
    <i r="1">
      <x v="8"/>
    </i>
    <i r="1">
      <x v="9"/>
    </i>
    <i>
      <x v="35"/>
      <x/>
    </i>
    <i r="1">
      <x v="1"/>
    </i>
    <i r="1">
      <x v="2"/>
    </i>
    <i r="1">
      <x v="3"/>
    </i>
    <i r="1">
      <x v="5"/>
    </i>
    <i r="1">
      <x v="6"/>
    </i>
    <i r="1">
      <x v="7"/>
    </i>
    <i r="1">
      <x v="9"/>
    </i>
    <i>
      <x v="36"/>
      <x/>
    </i>
    <i r="1">
      <x v="1"/>
    </i>
    <i r="1">
      <x v="2"/>
    </i>
    <i r="1">
      <x v="3"/>
    </i>
    <i r="1">
      <x v="4"/>
    </i>
    <i r="1">
      <x v="5"/>
    </i>
    <i r="1">
      <x v="6"/>
    </i>
    <i r="1">
      <x v="7"/>
    </i>
    <i r="1">
      <x v="8"/>
    </i>
    <i r="1">
      <x v="9"/>
    </i>
    <i>
      <x v="37"/>
      <x/>
    </i>
    <i r="1">
      <x v="1"/>
    </i>
    <i r="1">
      <x v="2"/>
    </i>
    <i r="1">
      <x v="3"/>
    </i>
    <i r="1">
      <x v="4"/>
    </i>
    <i r="1">
      <x v="5"/>
    </i>
    <i r="1">
      <x v="6"/>
    </i>
    <i r="1">
      <x v="7"/>
    </i>
    <i>
      <x v="38"/>
      <x/>
    </i>
    <i r="1">
      <x v="2"/>
    </i>
    <i r="1">
      <x v="3"/>
    </i>
    <i r="1">
      <x v="4"/>
    </i>
    <i r="1">
      <x v="5"/>
    </i>
    <i r="1">
      <x v="6"/>
    </i>
    <i r="1">
      <x v="7"/>
    </i>
    <i r="1">
      <x v="8"/>
    </i>
    <i r="1">
      <x v="9"/>
    </i>
    <i>
      <x v="39"/>
      <x v="10"/>
    </i>
    <i>
      <x v="40"/>
      <x/>
    </i>
    <i r="1">
      <x v="1"/>
    </i>
    <i r="1">
      <x v="2"/>
    </i>
    <i r="1">
      <x v="3"/>
    </i>
    <i r="1">
      <x v="4"/>
    </i>
    <i r="1">
      <x v="5"/>
    </i>
    <i r="1">
      <x v="6"/>
    </i>
    <i r="1">
      <x v="7"/>
    </i>
    <i r="1">
      <x v="8"/>
    </i>
    <i r="1">
      <x v="9"/>
    </i>
    <i t="grand">
      <x/>
    </i>
  </rowItems>
  <colItems count="1">
    <i/>
  </colItems>
  <dataFields count="1">
    <dataField name="Sum of AVG_SALARY" fld="2" baseField="0" baseItem="0"/>
  </dataFields>
  <formats count="4">
    <format dxfId="353">
      <pivotArea type="all" dataOnly="0" outline="0" fieldPosition="0"/>
    </format>
    <format dxfId="352">
      <pivotArea outline="0" collapsedLevelsAreSubtotals="1" fieldPosition="0"/>
    </format>
    <format dxfId="351">
      <pivotArea dataOnly="0" labelOnly="1" grandRow="1" outline="0" fieldPosition="0"/>
    </format>
    <format dxfId="350">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activeTabTopLevelEntity name="[query_4]"/>
        <x15:activeTabTopLevelEntity name="[query_5]"/>
        <x15:activeTabTopLevelEntity name="[query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58288B2-36D0-4414-9106-32EAB443FEC0}" name="query_3" cacheId="272" applyNumberFormats="0" applyBorderFormats="0" applyFontFormats="0" applyPatternFormats="0" applyAlignmentFormats="0" applyWidthHeightFormats="1" dataCaption="Values" tag="91dd72bc-cfeb-4348-bbad-b67c4344fcd4" updatedVersion="8" minRefreshableVersion="3" useAutoFormatting="1" subtotalHiddenItems="1" itemPrintTitles="1" createdVersion="5" indent="0" compact="0" compactData="0" multipleFieldFilters="0" chartFormat="8">
  <location ref="J3:M10" firstHeaderRow="0" firstDataRow="1" firstDataCol="1"/>
  <pivotFields count="5">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Sum of AVG_SALRAY" fld="1" baseField="0" baseItem="0"/>
    <dataField name="Sum of MAX_SALARY" fld="2" baseField="0" baseItem="0"/>
    <dataField name="Sum of MIN_SALARY"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activeTabTopLevelEntity name="[query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1255EEF-32F6-46BA-A3E4-5914419D2CB0}" name="query_2" cacheId="269" applyNumberFormats="0" applyBorderFormats="0" applyFontFormats="0" applyPatternFormats="0" applyAlignmentFormats="0" applyWidthHeightFormats="1" dataCaption="Values" tag="e2d31167-caa8-4abd-b976-5bbcfb7b094e" updatedVersion="8" minRefreshableVersion="3" useAutoFormatting="1" subtotalHiddenItems="1" itemPrintTitles="1" createdVersion="5" indent="0" compact="0" compactData="0" multipleFieldFilters="0" chartFormat="4">
  <location ref="G3:H22" firstHeaderRow="1" firstDataRow="1" firstDataCol="1"/>
  <pivotFields count="3">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TOTAL_SALAR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4A7775-5532-4E2A-B70B-0BBF94DC91B3}" name="query_4" cacheId="275" applyNumberFormats="0" applyBorderFormats="0" applyFontFormats="0" applyPatternFormats="0" applyAlignmentFormats="0" applyWidthHeightFormats="1" dataCaption="Values" tag="58a67213-9d0f-402e-944d-79753f374967" updatedVersion="8" minRefreshableVersion="3" useAutoFormatting="1" subtotalHiddenItems="1" itemPrintTitles="1" createdVersion="5" indent="0" compact="0" compactData="0" multipleFieldFilters="0" chartFormat="15">
  <location ref="P3:R98" firstHeaderRow="1" firstDataRow="1" firstDataCol="2"/>
  <pivotFields count="4">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compact="0" allDrilled="1" outline="0" subtotalTop="0" showAll="0" dataSourceSort="1" defaultSubtotal="0" defaultAttributeDrillState="1"/>
  </pivotFields>
  <rowFields count="2">
    <field x="0"/>
    <field x="2"/>
  </rowFields>
  <rowItems count="95">
    <i>
      <x/>
      <x/>
    </i>
    <i r="1">
      <x v="1"/>
    </i>
    <i r="1">
      <x v="2"/>
    </i>
    <i r="1">
      <x v="3"/>
    </i>
    <i r="1">
      <x v="4"/>
    </i>
    <i r="1">
      <x v="5"/>
    </i>
    <i r="1">
      <x v="6"/>
    </i>
    <i r="1">
      <x v="7"/>
    </i>
    <i>
      <x v="1"/>
      <x/>
    </i>
    <i r="1">
      <x v="8"/>
    </i>
    <i r="1">
      <x v="2"/>
    </i>
    <i r="1">
      <x v="3"/>
    </i>
    <i r="1">
      <x v="4"/>
    </i>
    <i r="1">
      <x v="5"/>
    </i>
    <i r="1">
      <x v="6"/>
    </i>
    <i r="1">
      <x v="7"/>
    </i>
    <i>
      <x v="2"/>
      <x/>
    </i>
    <i r="1">
      <x v="1"/>
    </i>
    <i r="1">
      <x v="9"/>
    </i>
    <i r="1">
      <x v="2"/>
    </i>
    <i r="1">
      <x v="3"/>
    </i>
    <i r="1">
      <x v="4"/>
    </i>
    <i r="1">
      <x v="5"/>
    </i>
    <i r="1">
      <x v="6"/>
    </i>
    <i r="1">
      <x v="7"/>
    </i>
    <i r="1">
      <x v="10"/>
    </i>
    <i r="1">
      <x v="11"/>
    </i>
    <i>
      <x v="3"/>
      <x/>
    </i>
    <i r="1">
      <x v="8"/>
    </i>
    <i r="1">
      <x v="2"/>
    </i>
    <i r="1">
      <x v="3"/>
    </i>
    <i r="1">
      <x v="4"/>
    </i>
    <i r="1">
      <x v="5"/>
    </i>
    <i r="1">
      <x v="7"/>
    </i>
    <i r="1">
      <x v="10"/>
    </i>
    <i>
      <x v="4"/>
      <x/>
    </i>
    <i r="1">
      <x v="2"/>
    </i>
    <i r="1">
      <x v="3"/>
    </i>
    <i r="1">
      <x v="4"/>
    </i>
    <i r="1">
      <x v="5"/>
    </i>
    <i r="1">
      <x v="6"/>
    </i>
    <i r="1">
      <x v="7"/>
    </i>
    <i r="1">
      <x v="11"/>
    </i>
    <i>
      <x v="5"/>
      <x/>
    </i>
    <i r="1">
      <x v="1"/>
    </i>
    <i r="1">
      <x v="12"/>
    </i>
    <i r="1">
      <x v="9"/>
    </i>
    <i r="1">
      <x v="2"/>
    </i>
    <i r="1">
      <x v="4"/>
    </i>
    <i r="1">
      <x v="5"/>
    </i>
    <i r="1">
      <x v="6"/>
    </i>
    <i r="1">
      <x v="10"/>
    </i>
    <i r="1">
      <x v="11"/>
    </i>
    <i>
      <x v="6"/>
      <x/>
    </i>
    <i r="1">
      <x v="8"/>
    </i>
    <i r="1">
      <x v="1"/>
    </i>
    <i r="1">
      <x v="13"/>
    </i>
    <i r="1">
      <x v="12"/>
    </i>
    <i r="1">
      <x v="14"/>
    </i>
    <i r="1">
      <x v="15"/>
    </i>
    <i r="1">
      <x v="16"/>
    </i>
    <i r="1">
      <x v="2"/>
    </i>
    <i r="1">
      <x v="17"/>
    </i>
    <i r="1">
      <x v="3"/>
    </i>
    <i r="1">
      <x v="4"/>
    </i>
    <i r="1">
      <x v="6"/>
    </i>
    <i r="1">
      <x v="7"/>
    </i>
    <i r="1">
      <x v="10"/>
    </i>
    <i r="1">
      <x v="11"/>
    </i>
    <i>
      <x v="7"/>
      <x/>
    </i>
    <i r="1">
      <x v="2"/>
    </i>
    <i r="1">
      <x v="3"/>
    </i>
    <i r="1">
      <x v="4"/>
    </i>
    <i r="1">
      <x v="5"/>
    </i>
    <i r="1">
      <x v="10"/>
    </i>
    <i>
      <x v="8"/>
      <x/>
    </i>
    <i r="1">
      <x v="2"/>
    </i>
    <i r="1">
      <x v="3"/>
    </i>
    <i r="1">
      <x v="4"/>
    </i>
    <i r="1">
      <x v="5"/>
    </i>
    <i r="1">
      <x v="6"/>
    </i>
    <i r="1">
      <x v="7"/>
    </i>
    <i r="1">
      <x v="10"/>
    </i>
    <i>
      <x v="9"/>
      <x/>
    </i>
    <i r="1">
      <x v="2"/>
    </i>
    <i r="1">
      <x v="3"/>
    </i>
    <i r="1">
      <x v="4"/>
    </i>
    <i r="1">
      <x v="5"/>
    </i>
    <i r="1">
      <x v="6"/>
    </i>
    <i>
      <x v="10"/>
      <x/>
    </i>
    <i r="1">
      <x v="2"/>
    </i>
    <i r="1">
      <x v="3"/>
    </i>
    <i r="1">
      <x v="4"/>
    </i>
    <i r="1">
      <x v="5"/>
    </i>
    <i t="grand">
      <x/>
    </i>
  </rowItems>
  <colItems count="1">
    <i/>
  </colItems>
  <dataFields count="1">
    <dataField name="Sum of Years_of_Professional_Experience_in_Field" fld="1" baseField="0" baseItem="0"/>
  </dataFields>
  <formats count="18">
    <format dxfId="371">
      <pivotArea type="all" dataOnly="0" outline="0" fieldPosition="0"/>
    </format>
    <format dxfId="370">
      <pivotArea outline="0" collapsedLevelsAreSubtotals="1" fieldPosition="0"/>
    </format>
    <format dxfId="369">
      <pivotArea field="0" type="button" dataOnly="0" labelOnly="1" outline="0" axis="axisRow" fieldPosition="0"/>
    </format>
    <format dxfId="368">
      <pivotArea field="2" type="button" dataOnly="0" labelOnly="1" outline="0" axis="axisRow" fieldPosition="1"/>
    </format>
    <format dxfId="367">
      <pivotArea dataOnly="0" labelOnly="1" outline="0" fieldPosition="0">
        <references count="1">
          <reference field="0" count="0"/>
        </references>
      </pivotArea>
    </format>
    <format dxfId="366">
      <pivotArea dataOnly="0" labelOnly="1" grandRow="1" outline="0" fieldPosition="0"/>
    </format>
    <format dxfId="365">
      <pivotArea dataOnly="0" labelOnly="1" outline="0" fieldPosition="0">
        <references count="2">
          <reference field="0" count="1" selected="0">
            <x v="0"/>
          </reference>
          <reference field="2" count="8">
            <x v="0"/>
            <x v="1"/>
            <x v="2"/>
            <x v="3"/>
            <x v="4"/>
            <x v="5"/>
            <x v="6"/>
            <x v="7"/>
          </reference>
        </references>
      </pivotArea>
    </format>
    <format dxfId="364">
      <pivotArea dataOnly="0" labelOnly="1" outline="0" fieldPosition="0">
        <references count="2">
          <reference field="0" count="1" selected="0">
            <x v="1"/>
          </reference>
          <reference field="2" count="8">
            <x v="0"/>
            <x v="2"/>
            <x v="3"/>
            <x v="4"/>
            <x v="5"/>
            <x v="6"/>
            <x v="7"/>
            <x v="8"/>
          </reference>
        </references>
      </pivotArea>
    </format>
    <format dxfId="363">
      <pivotArea dataOnly="0" labelOnly="1" outline="0" fieldPosition="0">
        <references count="2">
          <reference field="0" count="1" selected="0">
            <x v="2"/>
          </reference>
          <reference field="2" count="11">
            <x v="0"/>
            <x v="1"/>
            <x v="2"/>
            <x v="3"/>
            <x v="4"/>
            <x v="5"/>
            <x v="6"/>
            <x v="7"/>
            <x v="9"/>
            <x v="10"/>
            <x v="11"/>
          </reference>
        </references>
      </pivotArea>
    </format>
    <format dxfId="362">
      <pivotArea dataOnly="0" labelOnly="1" outline="0" fieldPosition="0">
        <references count="2">
          <reference field="0" count="1" selected="0">
            <x v="3"/>
          </reference>
          <reference field="2" count="8">
            <x v="0"/>
            <x v="2"/>
            <x v="3"/>
            <x v="4"/>
            <x v="5"/>
            <x v="7"/>
            <x v="8"/>
            <x v="10"/>
          </reference>
        </references>
      </pivotArea>
    </format>
    <format dxfId="361">
      <pivotArea dataOnly="0" labelOnly="1" outline="0" fieldPosition="0">
        <references count="2">
          <reference field="0" count="1" selected="0">
            <x v="4"/>
          </reference>
          <reference field="2" count="8">
            <x v="0"/>
            <x v="2"/>
            <x v="3"/>
            <x v="4"/>
            <x v="5"/>
            <x v="6"/>
            <x v="7"/>
            <x v="11"/>
          </reference>
        </references>
      </pivotArea>
    </format>
    <format dxfId="360">
      <pivotArea dataOnly="0" labelOnly="1" outline="0" fieldPosition="0">
        <references count="2">
          <reference field="0" count="1" selected="0">
            <x v="5"/>
          </reference>
          <reference field="2" count="10">
            <x v="0"/>
            <x v="1"/>
            <x v="2"/>
            <x v="4"/>
            <x v="5"/>
            <x v="6"/>
            <x v="9"/>
            <x v="10"/>
            <x v="11"/>
            <x v="12"/>
          </reference>
        </references>
      </pivotArea>
    </format>
    <format dxfId="359">
      <pivotArea dataOnly="0" labelOnly="1" outline="0" fieldPosition="0">
        <references count="2">
          <reference field="0" count="1" selected="0">
            <x v="6"/>
          </reference>
          <reference field="2" count="16">
            <x v="0"/>
            <x v="1"/>
            <x v="2"/>
            <x v="3"/>
            <x v="4"/>
            <x v="6"/>
            <x v="7"/>
            <x v="8"/>
            <x v="10"/>
            <x v="11"/>
            <x v="12"/>
            <x v="13"/>
            <x v="14"/>
            <x v="15"/>
            <x v="16"/>
            <x v="17"/>
          </reference>
        </references>
      </pivotArea>
    </format>
    <format dxfId="358">
      <pivotArea dataOnly="0" labelOnly="1" outline="0" fieldPosition="0">
        <references count="2">
          <reference field="0" count="1" selected="0">
            <x v="7"/>
          </reference>
          <reference field="2" count="6">
            <x v="0"/>
            <x v="2"/>
            <x v="3"/>
            <x v="4"/>
            <x v="5"/>
            <x v="10"/>
          </reference>
        </references>
      </pivotArea>
    </format>
    <format dxfId="357">
      <pivotArea dataOnly="0" labelOnly="1" outline="0" fieldPosition="0">
        <references count="2">
          <reference field="0" count="1" selected="0">
            <x v="8"/>
          </reference>
          <reference field="2" count="8">
            <x v="0"/>
            <x v="2"/>
            <x v="3"/>
            <x v="4"/>
            <x v="5"/>
            <x v="6"/>
            <x v="7"/>
            <x v="10"/>
          </reference>
        </references>
      </pivotArea>
    </format>
    <format dxfId="356">
      <pivotArea dataOnly="0" labelOnly="1" outline="0" fieldPosition="0">
        <references count="2">
          <reference field="0" count="1" selected="0">
            <x v="9"/>
          </reference>
          <reference field="2" count="6">
            <x v="0"/>
            <x v="2"/>
            <x v="3"/>
            <x v="4"/>
            <x v="5"/>
            <x v="6"/>
          </reference>
        </references>
      </pivotArea>
    </format>
    <format dxfId="355">
      <pivotArea dataOnly="0" labelOnly="1" outline="0" fieldPosition="0">
        <references count="2">
          <reference field="0" count="1" selected="0">
            <x v="10"/>
          </reference>
          <reference field="2" count="5">
            <x v="0"/>
            <x v="2"/>
            <x v="3"/>
            <x v="4"/>
            <x v="5"/>
          </reference>
        </references>
      </pivotArea>
    </format>
    <format dxfId="354">
      <pivotArea dataOnly="0" labelOnly="1" outline="0" axis="axisValues" fieldPosition="0"/>
    </format>
  </formats>
  <chartFormats count="1">
    <chartFormat chart="14" format="0" series="1">
      <pivotArea type="data" outline="0" fieldPosition="0">
        <references count="1">
          <reference field="4294967294" count="1" selected="0">
            <x v="0"/>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activeTabTopLevelEntity name="[query_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2B1E3E-A915-4297-90C6-A1D9E12BCD95}" name="query_1" cacheId="263" applyNumberFormats="0" applyBorderFormats="0" applyFontFormats="0" applyPatternFormats="0" applyAlignmentFormats="0" applyWidthHeightFormats="1" dataCaption="Values" tag="9b4be947-d2db-4b6d-8dc6-ef9981d299ab" updatedVersion="8" minRefreshableVersion="3" useAutoFormatting="1" subtotalHiddenItems="1" itemPrintTitles="1" createdVersion="5" indent="0" compact="0" compactData="0" multipleFieldFilters="0" chartFormat="4">
  <location ref="B3:D35" firstHeaderRow="1" firstDataRow="1" firstDataCol="2"/>
  <pivotFields count="4">
    <pivotField axis="axisRow" compact="0" allDrilled="1" outline="0" subtotalTop="0" showAll="0" dataSourceSort="1" defaultSubtotal="0" defaultAttributeDrillState="1">
      <items count="11">
        <item x="0"/>
        <item x="1"/>
        <item x="2"/>
        <item x="3"/>
        <item x="4"/>
        <item x="5"/>
        <item x="6"/>
        <item x="7"/>
        <item x="8"/>
        <item x="9"/>
        <item x="1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32">
    <i>
      <x/>
      <x/>
    </i>
    <i r="1">
      <x v="1"/>
    </i>
    <i r="1">
      <x v="2"/>
    </i>
    <i>
      <x v="1"/>
      <x/>
    </i>
    <i r="1">
      <x v="1"/>
    </i>
    <i r="1">
      <x v="2"/>
    </i>
    <i>
      <x v="2"/>
      <x/>
    </i>
    <i r="1">
      <x v="1"/>
    </i>
    <i r="1">
      <x v="2"/>
    </i>
    <i>
      <x v="3"/>
      <x/>
    </i>
    <i r="1">
      <x v="1"/>
    </i>
    <i r="1">
      <x v="2"/>
    </i>
    <i>
      <x v="4"/>
      <x/>
    </i>
    <i r="1">
      <x v="1"/>
    </i>
    <i r="1">
      <x v="2"/>
    </i>
    <i>
      <x v="5"/>
      <x/>
    </i>
    <i r="1">
      <x v="1"/>
    </i>
    <i r="1">
      <x v="2"/>
    </i>
    <i>
      <x v="6"/>
      <x/>
    </i>
    <i r="1">
      <x v="1"/>
    </i>
    <i r="1">
      <x v="2"/>
    </i>
    <i>
      <x v="7"/>
      <x/>
    </i>
    <i r="1">
      <x v="1"/>
    </i>
    <i r="1">
      <x v="2"/>
    </i>
    <i>
      <x v="8"/>
      <x/>
    </i>
    <i r="1">
      <x v="1"/>
    </i>
    <i r="1">
      <x v="2"/>
    </i>
    <i>
      <x v="9"/>
      <x/>
    </i>
    <i r="1">
      <x v="1"/>
    </i>
    <i r="1">
      <x v="2"/>
    </i>
    <i>
      <x v="10"/>
      <x v="2"/>
    </i>
    <i t="grand">
      <x/>
    </i>
  </rowItems>
  <colItems count="1">
    <i/>
  </colItems>
  <dataFields count="1">
    <dataField name="Sum of AVG_SALARY" fld="2"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58FFA3A-BB6F-4F6A-975B-9C2BE9E7E9F1}" name="query_6" cacheId="281" applyNumberFormats="0" applyBorderFormats="0" applyFontFormats="0" applyPatternFormats="0" applyAlignmentFormats="0" applyWidthHeightFormats="1" dataCaption="Values" tag="29abe6e0-37ff-466f-8fcf-24857f97926a" updatedVersion="8" minRefreshableVersion="3" useAutoFormatting="1" subtotalHiddenItems="1" itemPrintTitles="1" createdVersion="5" indent="0" compact="0" compactData="0" multipleFieldFilters="0" chartFormat="5">
  <location ref="Z3:AB183" firstHeaderRow="1" firstDataRow="1" firstDataCol="2"/>
  <pivotFields count="4">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180">
    <i>
      <x/>
      <x/>
    </i>
    <i r="1">
      <x v="1"/>
    </i>
    <i r="1">
      <x v="2"/>
    </i>
    <i r="1">
      <x v="3"/>
    </i>
    <i r="1">
      <x v="4"/>
    </i>
    <i r="1">
      <x v="5"/>
    </i>
    <i r="1">
      <x v="6"/>
    </i>
    <i r="1">
      <x v="7"/>
    </i>
    <i r="1">
      <x v="8"/>
    </i>
    <i r="1">
      <x v="9"/>
    </i>
    <i>
      <x v="1"/>
      <x/>
    </i>
    <i r="1">
      <x v="1"/>
    </i>
    <i r="1">
      <x v="2"/>
    </i>
    <i r="1">
      <x v="3"/>
    </i>
    <i r="1">
      <x v="4"/>
    </i>
    <i r="1">
      <x v="5"/>
    </i>
    <i r="1">
      <x v="6"/>
    </i>
    <i r="1">
      <x v="7"/>
    </i>
    <i r="1">
      <x v="8"/>
    </i>
    <i r="1">
      <x v="9"/>
    </i>
    <i>
      <x v="2"/>
      <x/>
    </i>
    <i r="1">
      <x v="1"/>
    </i>
    <i r="1">
      <x v="2"/>
    </i>
    <i r="1">
      <x v="3"/>
    </i>
    <i r="1">
      <x v="4"/>
    </i>
    <i r="1">
      <x v="5"/>
    </i>
    <i r="1">
      <x v="6"/>
    </i>
    <i r="1">
      <x v="7"/>
    </i>
    <i r="1">
      <x v="8"/>
    </i>
    <i r="1">
      <x v="9"/>
    </i>
    <i>
      <x v="3"/>
      <x/>
    </i>
    <i r="1">
      <x v="1"/>
    </i>
    <i r="1">
      <x v="2"/>
    </i>
    <i r="1">
      <x v="3"/>
    </i>
    <i r="1">
      <x v="4"/>
    </i>
    <i r="1">
      <x v="5"/>
    </i>
    <i r="1">
      <x v="6"/>
    </i>
    <i r="1">
      <x v="7"/>
    </i>
    <i r="1">
      <x v="8"/>
    </i>
    <i r="1">
      <x v="9"/>
    </i>
    <i>
      <x v="4"/>
      <x/>
    </i>
    <i r="1">
      <x v="1"/>
    </i>
    <i r="1">
      <x v="2"/>
    </i>
    <i r="1">
      <x v="3"/>
    </i>
    <i r="1">
      <x v="4"/>
    </i>
    <i r="1">
      <x v="5"/>
    </i>
    <i r="1">
      <x v="6"/>
    </i>
    <i r="1">
      <x v="7"/>
    </i>
    <i r="1">
      <x v="8"/>
    </i>
    <i r="1">
      <x v="9"/>
    </i>
    <i>
      <x v="5"/>
      <x/>
    </i>
    <i r="1">
      <x v="1"/>
    </i>
    <i r="1">
      <x v="2"/>
    </i>
    <i r="1">
      <x v="3"/>
    </i>
    <i r="1">
      <x v="4"/>
    </i>
    <i r="1">
      <x v="5"/>
    </i>
    <i r="1">
      <x v="6"/>
    </i>
    <i r="1">
      <x v="7"/>
    </i>
    <i r="1">
      <x v="8"/>
    </i>
    <i r="1">
      <x v="9"/>
    </i>
    <i>
      <x v="6"/>
      <x/>
    </i>
    <i r="1">
      <x v="1"/>
    </i>
    <i r="1">
      <x v="2"/>
    </i>
    <i r="1">
      <x v="3"/>
    </i>
    <i r="1">
      <x v="4"/>
    </i>
    <i r="1">
      <x v="5"/>
    </i>
    <i r="1">
      <x v="6"/>
    </i>
    <i r="1">
      <x v="7"/>
    </i>
    <i r="1">
      <x v="8"/>
    </i>
    <i r="1">
      <x v="9"/>
    </i>
    <i>
      <x v="7"/>
      <x/>
    </i>
    <i r="1">
      <x v="1"/>
    </i>
    <i r="1">
      <x v="2"/>
    </i>
    <i r="1">
      <x v="3"/>
    </i>
    <i r="1">
      <x v="4"/>
    </i>
    <i r="1">
      <x v="5"/>
    </i>
    <i r="1">
      <x v="6"/>
    </i>
    <i r="1">
      <x v="7"/>
    </i>
    <i r="1">
      <x v="8"/>
    </i>
    <i r="1">
      <x v="9"/>
    </i>
    <i>
      <x v="8"/>
      <x/>
    </i>
    <i r="1">
      <x v="1"/>
    </i>
    <i r="1">
      <x v="2"/>
    </i>
    <i r="1">
      <x v="3"/>
    </i>
    <i r="1">
      <x v="4"/>
    </i>
    <i r="1">
      <x v="5"/>
    </i>
    <i r="1">
      <x v="6"/>
    </i>
    <i r="1">
      <x v="7"/>
    </i>
    <i r="1">
      <x v="8"/>
    </i>
    <i r="1">
      <x v="9"/>
    </i>
    <i>
      <x v="9"/>
      <x/>
    </i>
    <i r="1">
      <x v="1"/>
    </i>
    <i r="1">
      <x v="2"/>
    </i>
    <i r="1">
      <x v="3"/>
    </i>
    <i r="1">
      <x v="4"/>
    </i>
    <i r="1">
      <x v="5"/>
    </i>
    <i r="1">
      <x v="6"/>
    </i>
    <i r="1">
      <x v="7"/>
    </i>
    <i r="1">
      <x v="8"/>
    </i>
    <i r="1">
      <x v="9"/>
    </i>
    <i>
      <x v="10"/>
      <x/>
    </i>
    <i r="1">
      <x v="1"/>
    </i>
    <i r="1">
      <x v="2"/>
    </i>
    <i r="1">
      <x v="3"/>
    </i>
    <i r="1">
      <x v="4"/>
    </i>
    <i r="1">
      <x v="5"/>
    </i>
    <i r="1">
      <x v="6"/>
    </i>
    <i r="1">
      <x v="7"/>
    </i>
    <i r="1">
      <x v="8"/>
    </i>
    <i r="1">
      <x v="9"/>
    </i>
    <i>
      <x v="11"/>
      <x/>
    </i>
    <i r="1">
      <x v="1"/>
    </i>
    <i r="1">
      <x v="2"/>
    </i>
    <i r="1">
      <x v="3"/>
    </i>
    <i r="1">
      <x v="4"/>
    </i>
    <i r="1">
      <x v="5"/>
    </i>
    <i r="1">
      <x v="6"/>
    </i>
    <i r="1">
      <x v="7"/>
    </i>
    <i r="1">
      <x v="8"/>
    </i>
    <i r="1">
      <x v="9"/>
    </i>
    <i>
      <x v="12"/>
      <x/>
    </i>
    <i r="1">
      <x v="1"/>
    </i>
    <i r="1">
      <x v="2"/>
    </i>
    <i r="1">
      <x v="3"/>
    </i>
    <i r="1">
      <x v="4"/>
    </i>
    <i r="1">
      <x v="5"/>
    </i>
    <i r="1">
      <x v="6"/>
    </i>
    <i r="1">
      <x v="7"/>
    </i>
    <i r="1">
      <x v="8"/>
    </i>
    <i r="1">
      <x v="9"/>
    </i>
    <i>
      <x v="13"/>
      <x/>
    </i>
    <i r="1">
      <x v="1"/>
    </i>
    <i r="1">
      <x v="2"/>
    </i>
    <i r="1">
      <x v="3"/>
    </i>
    <i r="1">
      <x v="4"/>
    </i>
    <i r="1">
      <x v="5"/>
    </i>
    <i r="1">
      <x v="6"/>
    </i>
    <i r="1">
      <x v="7"/>
    </i>
    <i r="1">
      <x v="8"/>
    </i>
    <i r="1">
      <x v="9"/>
    </i>
    <i>
      <x v="14"/>
      <x/>
    </i>
    <i r="1">
      <x v="1"/>
    </i>
    <i r="1">
      <x v="2"/>
    </i>
    <i r="1">
      <x v="3"/>
    </i>
    <i r="1">
      <x v="4"/>
    </i>
    <i r="1">
      <x v="5"/>
    </i>
    <i r="1">
      <x v="6"/>
    </i>
    <i r="1">
      <x v="7"/>
    </i>
    <i r="1">
      <x v="8"/>
    </i>
    <i r="1">
      <x v="9"/>
    </i>
    <i>
      <x v="15"/>
      <x/>
    </i>
    <i r="1">
      <x v="2"/>
    </i>
    <i r="1">
      <x v="3"/>
    </i>
    <i r="1">
      <x v="4"/>
    </i>
    <i r="1">
      <x v="5"/>
    </i>
    <i r="1">
      <x v="6"/>
    </i>
    <i r="1">
      <x v="7"/>
    </i>
    <i r="1">
      <x v="8"/>
    </i>
    <i r="1">
      <x v="9"/>
    </i>
    <i>
      <x v="16"/>
      <x/>
    </i>
    <i r="1">
      <x v="1"/>
    </i>
    <i r="1">
      <x v="2"/>
    </i>
    <i r="1">
      <x v="3"/>
    </i>
    <i r="1">
      <x v="4"/>
    </i>
    <i r="1">
      <x v="5"/>
    </i>
    <i r="1">
      <x v="6"/>
    </i>
    <i r="1">
      <x v="7"/>
    </i>
    <i r="1">
      <x v="8"/>
    </i>
    <i r="1">
      <x v="9"/>
    </i>
    <i>
      <x v="17"/>
      <x/>
    </i>
    <i r="1">
      <x v="1"/>
    </i>
    <i r="1">
      <x v="2"/>
    </i>
    <i r="1">
      <x v="3"/>
    </i>
    <i r="1">
      <x v="4"/>
    </i>
    <i r="1">
      <x v="5"/>
    </i>
    <i r="1">
      <x v="6"/>
    </i>
    <i r="1">
      <x v="7"/>
    </i>
    <i r="1">
      <x v="8"/>
    </i>
    <i r="1">
      <x v="9"/>
    </i>
    <i t="grand">
      <x/>
    </i>
  </rowItems>
  <colItems count="1">
    <i/>
  </colItems>
  <dataFields count="1">
    <dataField name="Sum of HIGHEST_SALARY" fld="2" baseField="0" baseItem="0"/>
  </dataFields>
  <formats count="4">
    <format dxfId="375">
      <pivotArea type="all" dataOnly="0" outline="0" fieldPosition="0"/>
    </format>
    <format dxfId="374">
      <pivotArea outline="0" collapsedLevelsAreSubtotals="1" fieldPosition="0"/>
    </format>
    <format dxfId="373">
      <pivotArea dataOnly="0" labelOnly="1" grandRow="1" outline="0" fieldPosition="0"/>
    </format>
    <format dxfId="372">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activeTabTopLevelEntity name="[query_4]"/>
        <x15:activeTabTopLevelEntity name="[query_5]"/>
        <x15:activeTabTopLevelEntity name="[query_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70E661C-FB2D-41C5-8FCC-CAC1DDE4865D}" name="query_5" cacheId="278" applyNumberFormats="0" applyBorderFormats="0" applyFontFormats="0" applyPatternFormats="0" applyAlignmentFormats="0" applyWidthHeightFormats="1" dataCaption="Values" tag="4a167b6f-9291-44ba-940f-edb2d6a82860" updatedVersion="8" minRefreshableVersion="3" useAutoFormatting="1" subtotalHiddenItems="1" itemPrintTitles="1" createdVersion="5" indent="0" compact="0" compactData="0" multipleFieldFilters="0" chartFormat="4">
  <location ref="U3:W19" firstHeaderRow="1" firstDataRow="1" firstDataCol="2"/>
  <pivotFields count="4">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16">
    <i>
      <x/>
      <x/>
    </i>
    <i r="1">
      <x v="1"/>
    </i>
    <i r="1">
      <x v="2"/>
    </i>
    <i r="1">
      <x v="3"/>
    </i>
    <i r="1">
      <x v="4"/>
    </i>
    <i>
      <x v="1"/>
      <x/>
    </i>
    <i r="1">
      <x v="1"/>
    </i>
    <i r="1">
      <x v="2"/>
    </i>
    <i r="1">
      <x v="3"/>
    </i>
    <i r="1">
      <x v="4"/>
    </i>
    <i>
      <x v="2"/>
      <x/>
    </i>
    <i r="1">
      <x v="1"/>
    </i>
    <i r="1">
      <x v="2"/>
    </i>
    <i r="1">
      <x v="3"/>
    </i>
    <i r="1">
      <x v="4"/>
    </i>
    <i t="grand">
      <x/>
    </i>
  </rowItems>
  <colItems count="1">
    <i/>
  </colItems>
  <dataFields count="1">
    <dataField name="Sum of MEDIAN" fld="2" baseField="0" baseItem="0"/>
  </dataFields>
  <formats count="4">
    <format dxfId="379">
      <pivotArea type="all" dataOnly="0" outline="0" fieldPosition="0"/>
    </format>
    <format dxfId="378">
      <pivotArea outline="0" collapsedLevelsAreSubtotals="1" fieldPosition="0"/>
    </format>
    <format dxfId="377">
      <pivotArea dataOnly="0" labelOnly="1" grandRow="1" outline="0" fieldPosition="0"/>
    </format>
    <format dxfId="37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5">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_1]"/>
        <x15:activeTabTopLevelEntity name="[query_2]"/>
        <x15:activeTabTopLevelEntity name="[query_4]"/>
        <x15:activeTabTopLevelEntity name="[query_5]"/>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A4CC5A8-D663-443E-A68F-175BA003E9D3}" autoFormatId="16" applyNumberFormats="0" applyBorderFormats="0" applyFontFormats="0" applyPatternFormats="0" applyAlignmentFormats="0" applyWidthHeightFormats="0">
  <queryTableRefresh nextId="4">
    <queryTableFields count="3">
      <queryTableField id="1" name="US Dollar▲" tableColumnId="1"/>
      <queryTableField id="2" name="1.00 USD▲▼" tableColumnId="2"/>
      <queryTableField id="3" name="inv. 1.00 USD▲▼"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F6DA16E-76AD-4685-8D56-425CE6BB481D}" sourceName="INDUSTRY">
  <pivotTables>
    <pivotTable tabId="20" name="QUERY1"/>
  </pivotTables>
  <data>
    <tabular pivotCacheId="967327780">
      <items count="11">
        <i x="5" s="1"/>
        <i x="6" s="1"/>
        <i x="3" s="1"/>
        <i x="7" s="1"/>
        <i x="8" s="1"/>
        <i x="4" s="1"/>
        <i x="2" s="1"/>
        <i x="1" s="1"/>
        <i x="9" s="1"/>
        <i x="0"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DA5A72-43AB-4E76-AC04-48877412FDC4}" sourceName="GENDER">
  <pivotTables>
    <pivotTable tabId="20" name="QUERY1"/>
  </pivotTables>
  <data>
    <tabular pivotCacheId="96732778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SALARY" xr10:uid="{F263A2AC-ECC5-42CB-8870-2A167844D60B}" sourceName="AVG_SALARY">
  <pivotTables>
    <pivotTable tabId="20" name="QUERY1"/>
  </pivotTables>
  <data>
    <tabular pivotCacheId="967327780">
      <items count="3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197A621E-BC61-4885-88A6-C65075DE1289}" sourceName="JOB_TITLE">
  <pivotTables>
    <pivotTable tabId="20" name="QUERY 2"/>
  </pivotTables>
  <data>
    <tabular pivotCacheId="358201230">
      <items count="18">
        <i x="16" s="1"/>
        <i x="12" s="1"/>
        <i x="7" s="1"/>
        <i x="4" s="1"/>
        <i x="2" s="1"/>
        <i x="15" s="1"/>
        <i x="5" s="1"/>
        <i x="13" s="1"/>
        <i x="8" s="1"/>
        <i x="6" s="1"/>
        <i x="9" s="1"/>
        <i x="1" s="1"/>
        <i x="3" s="1"/>
        <i x="11" s="1"/>
        <i x="0" s="1"/>
        <i x="14" s="1"/>
        <i x="10" s="1"/>
        <i x="1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ARY" xr10:uid="{66A48D03-1028-4926-A3E7-BB8D87789AB4}" sourceName="TOTAL_SALARY">
  <pivotTables>
    <pivotTable tabId="20" name="QUERY 2"/>
  </pivotTables>
  <data>
    <tabular pivotCacheId="358201230">
      <items count="18">
        <i x="17" s="1"/>
        <i x="16" s="1"/>
        <i x="15" s="1"/>
        <i x="14" s="1"/>
        <i x="13" s="1"/>
        <i x="12" s="1"/>
        <i x="11" s="1"/>
        <i x="10" s="1"/>
        <i x="9" s="1"/>
        <i x="8" s="1"/>
        <i x="7" s="1"/>
        <i x="6" s="1"/>
        <i x="5" s="1"/>
        <i x="4" s="1"/>
        <i x="3"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st_Level_of_Education_Completed" xr10:uid="{EF5BF2E6-121F-4010-97E9-236C124C0181}" sourceName="Highest_Level_of_Education_Completed">
  <pivotTables>
    <pivotTable tabId="20" name="QUERY 3"/>
  </pivotTables>
  <data>
    <tabular pivotCacheId="942916914">
      <items count="6">
        <i x="5" s="1"/>
        <i x="0" s="1"/>
        <i x="2" s="1"/>
        <i x="1" s="1"/>
        <i x="3"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SALRAY" xr10:uid="{3E27ABBF-8EB4-4B9E-B0CB-D26FF060CA5F}" sourceName="AVG_SALRAY">
  <pivotTables>
    <pivotTable tabId="20" name="QUERY 3"/>
  </pivotTables>
  <data>
    <tabular pivotCacheId="942916914">
      <items count="6">
        <i x="5" s="1"/>
        <i x="4" s="1"/>
        <i x="3" s="1"/>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SALARY" xr10:uid="{EE722DC8-8D51-4E36-9825-CBBAF84352CF}" sourceName="MAX_SALARY">
  <pivotTables>
    <pivotTable tabId="20" name="QUERY 3"/>
  </pivotTables>
  <data>
    <tabular pivotCacheId="942916914">
      <items count="6">
        <i x="5" s="1"/>
        <i x="2" s="1"/>
        <i x="3" s="1"/>
        <i x="4"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SALARY" xr10:uid="{D2E43222-4DEE-4721-8C79-CAC04A8D570A}" sourceName="MIN_SALARY">
  <pivotTables>
    <pivotTable tabId="20" name="QUERY 3"/>
  </pivotTables>
  <data>
    <tabular pivotCacheId="942916914">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19708321-3876-47AE-8516-AF8A1D097ADE}" sourceName="INDUSTRY">
  <pivotTables>
    <pivotTable tabId="20" name="QUERY 4"/>
  </pivotTables>
  <data>
    <tabular pivotCacheId="569043858">
      <items count="11">
        <i x="3" s="1"/>
        <i x="4" s="1"/>
        <i x="1" s="1"/>
        <i x="5" s="1"/>
        <i x="6" s="1"/>
        <i x="2" s="1"/>
        <i x="0" s="1"/>
        <i x="7" s="1"/>
        <i x="8" s="1"/>
        <i x="9" s="1"/>
        <i x="1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of_Professional_Experience_in_Field" xr10:uid="{9FB07BCA-1044-4F58-B3D5-21EDD1BDF419}" sourceName="Years_of_Professional_Experience_in_Field">
  <pivotTables>
    <pivotTable tabId="20" name="QUERY 4"/>
  </pivotTables>
  <data>
    <tabular pivotCacheId="569043858">
      <items count="25">
        <i x="0" s="1"/>
        <i x="12" s="1"/>
        <i x="6" s="1"/>
        <i x="2" s="1"/>
        <i x="3" s="1"/>
        <i x="8" s="1"/>
        <i x="5" s="1"/>
        <i x="15" s="1"/>
        <i x="13" s="1"/>
        <i x="1" s="1"/>
        <i x="9" s="1"/>
        <i x="18" s="1"/>
        <i x="11" s="1"/>
        <i x="16" s="1"/>
        <i x="19" s="1"/>
        <i x="7" s="1"/>
        <i x="21" s="1"/>
        <i x="17" s="1"/>
        <i x="10" s="1"/>
        <i x="22" s="1"/>
        <i x="14" s="1"/>
        <i x="23" s="1"/>
        <i x="20" s="1"/>
        <i x="24" s="1"/>
        <i x="4"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EMPLOYEES" xr10:uid="{57277DB0-A939-46BA-BE2A-C6BE41362BC8}" sourceName="NUMBER_EMPLOYEES">
  <pivotTables>
    <pivotTable tabId="20" name="QUERY 4"/>
  </pivotTables>
  <data>
    <tabular pivotCacheId="569043858">
      <items count="18">
        <i x="17" s="1"/>
        <i x="8" s="1"/>
        <i x="7" s="1"/>
        <i x="6" s="1"/>
        <i x="5" s="1"/>
        <i x="4" s="1"/>
        <i x="3" s="1"/>
        <i x="2" s="1"/>
        <i x="1" s="1"/>
        <i x="16" s="1"/>
        <i x="0" s="1"/>
        <i x="15" s="1"/>
        <i x="14" s="1"/>
        <i x="13" s="1"/>
        <i x="12" s="1"/>
        <i x="11" s="1"/>
        <i x="10" s="1"/>
        <i x="9"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4776CC3-D255-4932-85CE-DD186E6E1887}" sourceName="GENDER">
  <pivotTables>
    <pivotTable tabId="20" name="QUERY 5"/>
  </pivotTables>
  <data>
    <tabular pivotCacheId="600990932">
      <items count="3">
        <i x="1" s="1"/>
        <i x="2"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13431C63-6225-4ED7-8BBA-89EDB45D03FC}" sourceName="AGE_RANGE">
  <pivotTables>
    <pivotTable tabId="20" name="QUERY 5"/>
  </pivotTables>
  <data>
    <tabular pivotCacheId="600990932">
      <items count="5">
        <i x="1" s="1"/>
        <i x="3" s="1"/>
        <i x="2" s="1"/>
        <i x="4"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AN" xr10:uid="{BC653D1C-8822-48CA-B563-5656BE4020F5}" sourceName="MEDIAN">
  <pivotTables>
    <pivotTable tabId="20" name="QUERY 5"/>
  </pivotTables>
  <data>
    <tabular pivotCacheId="600990932">
      <items count="15">
        <i x="5" s="1"/>
        <i x="13" s="1"/>
        <i x="12" s="1"/>
        <i x="10" s="1"/>
        <i x="11" s="1"/>
        <i x="8" s="1"/>
        <i x="14" s="1"/>
        <i x="6" s="1"/>
        <i x="3" s="1"/>
        <i x="2" s="1"/>
        <i x="4" s="1"/>
        <i x="0" s="1"/>
        <i x="9" s="1"/>
        <i x="7"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1" xr10:uid="{0523F7C7-F2B1-4F6E-8971-1AC206420A41}" sourceName="JOB_TITLE">
  <pivotTables>
    <pivotTable tabId="20" name="QUERY 6"/>
  </pivotTables>
  <data>
    <tabular pivotCacheId="1094594194">
      <items count="18">
        <i x="16" s="1"/>
        <i x="8" s="1"/>
        <i x="9" s="1"/>
        <i x="13" s="1"/>
        <i x="1" s="1"/>
        <i x="14" s="1"/>
        <i x="4" s="1"/>
        <i x="7" s="1"/>
        <i x="12" s="1"/>
        <i x="2" s="1"/>
        <i x="11" s="1"/>
        <i x="0" s="1"/>
        <i x="5" s="1"/>
        <i x="10" s="1"/>
        <i x="3" s="1"/>
        <i x="6" s="1"/>
        <i x="15" s="1"/>
        <i x="17"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266FBB6-0E24-45BA-B04C-D289199FB69D}" sourceName="COUNTRY">
  <pivotTables>
    <pivotTable tabId="20" name="QUERY 6"/>
  </pivotTables>
  <data>
    <tabular pivotCacheId="1094594194">
      <items count="10">
        <i x="4" s="1"/>
        <i x="1" s="1"/>
        <i x="6" s="1"/>
        <i x="3" s="1"/>
        <i x="2" s="1"/>
        <i x="7" s="1"/>
        <i x="8" s="1"/>
        <i x="9" s="1"/>
        <i x="5" s="1"/>
        <i x="0"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ST_SALARY" xr10:uid="{EECA5A82-9A61-4D08-A2BE-88C06F46F2D8}" sourceName="HIGHEST_SALARY">
  <pivotTables>
    <pivotTable tabId="20" name="QUERY 6"/>
  </pivotTables>
  <data>
    <tabular pivotCacheId="1094594194">
      <items count="179">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9875E3F-A4F7-45C8-9DC4-7B8CA6AC676F}" sourceName="CITY">
  <pivotTables>
    <pivotTable tabId="20" name="QUERY 7"/>
  </pivotTables>
  <data>
    <tabular pivotCacheId="1898509596">
      <items count="41">
        <i x="28" s="1"/>
        <i x="21" s="1"/>
        <i x="2" s="1"/>
        <i x="22" s="1"/>
        <i x="6" s="1"/>
        <i x="8" s="1"/>
        <i x="11" s="1"/>
        <i x="16" s="1"/>
        <i x="0" s="1"/>
        <i x="19" s="1"/>
        <i x="39" s="1"/>
        <i x="34" s="1"/>
        <i x="38" s="1"/>
        <i x="24" s="1"/>
        <i x="26" s="1"/>
        <i x="14" s="1"/>
        <i x="27" s="1"/>
        <i x="25" s="1"/>
        <i x="7" s="1"/>
        <i x="37" s="1"/>
        <i x="30" s="1"/>
        <i x="18" s="1"/>
        <i x="33" s="1"/>
        <i x="4" s="1"/>
        <i x="17" s="1"/>
        <i x="13" s="1"/>
        <i x="3" s="1"/>
        <i x="31" s="1"/>
        <i x="29" s="1"/>
        <i x="1" s="1"/>
        <i x="10" s="1"/>
        <i x="35" s="1"/>
        <i x="5" s="1"/>
        <i x="9" s="1"/>
        <i x="36" s="1"/>
        <i x="23" s="1"/>
        <i x="32" s="1"/>
        <i x="20" s="1"/>
        <i x="15" s="1"/>
        <i x="40" s="1"/>
        <i x="1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2" xr10:uid="{C8DB031E-FA54-40AD-BD64-2224A74E858A}" sourceName="INDUSTRY">
  <pivotTables>
    <pivotTable tabId="20" name="QUERY 7"/>
  </pivotTables>
  <data>
    <tabular pivotCacheId="1898509596">
      <items count="11">
        <i x="1" s="1"/>
        <i x="8" s="1"/>
        <i x="3" s="1"/>
        <i x="7" s="1"/>
        <i x="9" s="1"/>
        <i x="0" s="1"/>
        <i x="2" s="1"/>
        <i x="6" s="1"/>
        <i x="5" s="1"/>
        <i x="4" s="1"/>
        <i x="1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SALARY1" xr10:uid="{CEF40C37-35FC-4BB3-AE74-776E6E2E805B}" sourceName="AVG_SALARY">
  <pivotTables>
    <pivotTable tabId="20" name="QUERY 7"/>
  </pivotTables>
  <data>
    <tabular pivotCacheId="1898509596">
      <items count="308">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2B73FF2-CD37-43C7-B73D-38DDB023A07C}" sourceName="GENDER">
  <pivotTables>
    <pivotTable tabId="20" name="QUERY 8"/>
  </pivotTables>
  <data>
    <tabular pivotCacheId="932186237">
      <items count="3">
        <i x="1" s="1"/>
        <i x="2" s="1"/>
        <i x="0"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 xr10:uid="{65D8550B-DAA1-4F39-825D-438649C0FD0B}" sourceName="EMPLOYEES(%)">
  <pivotTables>
    <pivotTable tabId="20" name="QUERY 8"/>
  </pivotTables>
  <data>
    <tabular pivotCacheId="932186237">
      <items count="3">
        <i x="2" s="1"/>
        <i x="0" s="1"/>
        <i x="1"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2" xr10:uid="{624F5524-4B1E-4405-B83A-616CCADB159F}" sourceName="JOB_TITLE">
  <pivotTables>
    <pivotTable tabId="20" name="QUERY 9"/>
  </pivotTables>
  <data>
    <tabular pivotCacheId="514300683">
      <items count="18">
        <i x="16" s="1"/>
        <i x="5" s="1"/>
        <i x="1" s="1"/>
        <i x="2" s="1"/>
        <i x="9" s="1"/>
        <i x="14" s="1"/>
        <i x="8" s="1"/>
        <i x="4" s="1"/>
        <i x="3" s="1"/>
        <i x="15" s="1"/>
        <i x="6" s="1"/>
        <i x="0" s="1"/>
        <i x="11" s="1"/>
        <i x="10" s="1"/>
        <i x="7" s="1"/>
        <i x="13" s="1"/>
        <i x="12" s="1"/>
        <i x="17"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of_Professional_Experience_in_Field1" xr10:uid="{72AFD57E-F1E6-4D9C-85D5-A53E08B1E8F4}" sourceName="Years_of_Professional_Experience_in_Field">
  <pivotTables>
    <pivotTable tabId="20" name="QUERY 9"/>
  </pivotTables>
  <data>
    <tabular pivotCacheId="514300683">
      <items count="25">
        <i x="3" s="1"/>
        <i x="15" s="1"/>
        <i x="17" s="1"/>
        <i x="6" s="1"/>
        <i x="2" s="1"/>
        <i x="1" s="1"/>
        <i x="12" s="1"/>
        <i x="16" s="1"/>
        <i x="14" s="1"/>
        <i x="4" s="1"/>
        <i x="10" s="1"/>
        <i x="20" s="1"/>
        <i x="5" s="1"/>
        <i x="24" s="1"/>
        <i x="19" s="1"/>
        <i x="7" s="1"/>
        <i x="23" s="1"/>
        <i x="9" s="1"/>
        <i x="13" s="1"/>
        <i x="18" s="1"/>
        <i x="8" s="1"/>
        <i x="21" s="1"/>
        <i x="22" s="1"/>
        <i x="0" s="1"/>
        <i x="11"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MPENSATION" xr10:uid="{32AFD598-342C-416C-A1C8-ACC5DC8CF29A}" sourceName="TOTAL_COMPENSATION">
  <pivotTables>
    <pivotTable tabId="20" name="QUERY 9"/>
  </pivotTables>
  <data>
    <tabular pivotCacheId="514300683">
      <items count="353">
        <i x="352" s="1"/>
        <i x="351" s="1"/>
        <i x="350" s="1"/>
        <i x="349" s="1"/>
        <i x="348" s="1"/>
        <i x="347" s="1"/>
        <i x="346" s="1"/>
        <i x="345" s="1"/>
        <i x="344" s="1"/>
        <i x="343" s="1"/>
        <i x="342" s="1"/>
        <i x="341" s="1"/>
        <i x="340" s="1"/>
        <i x="339" s="1"/>
        <i x="338" s="1"/>
        <i x="337" s="1"/>
        <i x="336" s="1"/>
        <i x="335" s="1"/>
        <i x="334" s="1"/>
        <i x="333" s="1"/>
        <i x="332" s="1"/>
        <i x="331" s="1"/>
        <i x="330" s="1"/>
        <i x="329" s="1"/>
        <i x="328" s="1"/>
        <i x="327" s="1"/>
        <i x="326" s="1"/>
        <i x="325" s="1"/>
        <i x="324" s="1"/>
        <i x="323" s="1"/>
        <i x="322" s="1"/>
        <i x="321" s="1"/>
        <i x="320" s="1"/>
        <i x="319" s="1"/>
        <i x="318" s="1"/>
        <i x="31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3" xr10:uid="{2A01152A-E645-476C-8B8B-2274DB5E3F6D}" sourceName="INDUSTRY">
  <pivotTables>
    <pivotTable tabId="20" name="QUERY 10"/>
  </pivotTables>
  <data>
    <tabular pivotCacheId="789815348">
      <items count="11">
        <i x="0" s="1"/>
        <i x="3" s="1"/>
        <i x="6" s="1"/>
        <i x="7" s="1"/>
        <i x="8" s="1"/>
        <i x="4" s="1"/>
        <i x="5" s="1"/>
        <i x="2" s="1"/>
        <i x="9" s="1"/>
        <i x="1" s="1"/>
        <i x="10"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265DE162-6698-46A3-ADD8-D368458EC3B3}" sourceName="GENDER">
  <pivotTables>
    <pivotTable tabId="20" name="QUERY 10"/>
  </pivotTables>
  <data>
    <tabular pivotCacheId="789815348">
      <items count="3">
        <i x="2" s="1"/>
        <i x="0" s="1"/>
        <i x="1"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st_Level_of_Education_Completed1" xr10:uid="{3B207B63-B126-4D37-B4AB-F1B8DD2DAD8C}" sourceName="Highest_Level_of_Education_Completed">
  <pivotTables>
    <pivotTable tabId="20" name="QUERY 10"/>
  </pivotTables>
  <data>
    <tabular pivotCacheId="789815348">
      <items count="6">
        <i x="0" s="1"/>
        <i x="2" s="1"/>
        <i x="5" s="1"/>
        <i x="1" s="1"/>
        <i x="4" s="1"/>
        <i x="3"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SALARY2" xr10:uid="{FBDB6215-8DB0-4D69-978F-B76A42C4D307}" sourceName="AVG_SALARY">
  <pivotTables>
    <pivotTable tabId="20" name="QUERY 10"/>
  </pivotTables>
  <data>
    <tabular pivotCacheId="789815348">
      <items count="183">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67220F27-E469-451F-BECB-BB168F930C82}" sourceName="[D_City].[CITY]">
  <pivotTables>
    <pivotTable tabId="21" name="query_1"/>
    <pivotTable tabId="21" name="query_10"/>
    <pivotTable tabId="21" name="query_2"/>
    <pivotTable tabId="21" name="query_3"/>
    <pivotTable tabId="21" name="query_4"/>
    <pivotTable tabId="21" name="query_5"/>
    <pivotTable tabId="21" name="query_6"/>
    <pivotTable tabId="21" name="query_7"/>
    <pivotTable tabId="21" name="query_8"/>
    <pivotTable tabId="21" name="query_9"/>
  </pivotTables>
  <data>
    <olap pivotCacheId="1148246514">
      <levels count="2">
        <level uniqueName="[D_City].[CITY].[(All)]" sourceCaption="(All)" count="0"/>
        <level uniqueName="[D_City].[CITY].[CITY]" sourceCaption="CITY" count="41">
          <ranges>
            <range startItem="0">
              <i n="[D_City].[CITY].&amp;[Abu Dhabi]" c="Abu Dhabi"/>
              <i n="[D_City].[CITY].&amp;[Amsterdam]" c="Amsterdam"/>
              <i n="[D_City].[CITY].&amp;[Austin]" c="Austin"/>
              <i n="[D_City].[CITY].&amp;[Belfast]" c="Belfast"/>
              <i n="[D_City].[CITY].&amp;[Bengaluru]" c="Bengaluru"/>
              <i n="[D_City].[CITY].&amp;[Berlin]" c="Berlin"/>
              <i n="[D_City].[CITY].&amp;[Boston]" c="Boston"/>
              <i n="[D_City].[CITY].&amp;[Brisbane]" c="Brisbane"/>
              <i n="[D_City].[CITY].&amp;[Buffalo]" c="Buffalo"/>
              <i n="[D_City].[CITY].&amp;[Cardiff]" c="Cardiff"/>
              <i n="[D_City].[CITY].&amp;[Chennai]" c="Chennai"/>
              <i n="[D_City].[CITY].&amp;[Coimbatore]" c="Coimbatore"/>
              <i n="[D_City].[CITY].&amp;[Dallas]" c="Dallas"/>
              <i n="[D_City].[CITY].&amp;[Dubai]" c="Dubai"/>
              <i n="[D_City].[CITY].&amp;[Edinburgh]" c="Edinburgh"/>
              <i n="[D_City].[CITY].&amp;[Frankfurt]" c="Frankfurt"/>
              <i n="[D_City].[CITY].&amp;[Hyderabad]" c="Hyderabad"/>
              <i n="[D_City].[CITY].&amp;[London]" c="London"/>
              <i n="[D_City].[CITY].&amp;[Los Angeles]" c="Los Angeles"/>
              <i n="[D_City].[CITY].&amp;[Madurai]" c="Madurai"/>
              <i n="[D_City].[CITY].&amp;[Manchester]" c="Manchester"/>
              <i n="[D_City].[CITY].&amp;[Melbourne]" c="Melbourne"/>
              <i n="[D_City].[CITY].&amp;[Montreal]" c="Montreal"/>
              <i n="[D_City].[CITY].&amp;[Mumbai]" c="Mumbai"/>
              <i n="[D_City].[CITY].&amp;[Munich]" c="Munich"/>
              <i n="[D_City].[CITY].&amp;[Mysore]" c="Mysore"/>
              <i n="[D_City].[CITY].&amp;[New Delhi]" c="New Delhi"/>
              <i n="[D_City].[CITY].&amp;[New York City]" c="New York City"/>
              <i n="[D_City].[CITY].&amp;[Nice]" c="Nice"/>
              <i n="[D_City].[CITY].&amp;[Ottawa]" c="Ottawa"/>
              <i n="[D_City].[CITY].&amp;[Paris]" c="Paris"/>
              <i n="[D_City].[CITY].&amp;[Pune]" c="Pune"/>
              <i n="[D_City].[CITY].&amp;[Rotterdam]" c="Rotterdam"/>
              <i n="[D_City].[CITY].&amp;[San Francisco]" c="San Francisco"/>
              <i n="[D_City].[CITY].&amp;[San Jose]" c="San Jose"/>
              <i n="[D_City].[CITY].&amp;[Seattle]" c="Seattle"/>
              <i n="[D_City].[CITY].&amp;[Singapore]" c="Singapore"/>
              <i n="[D_City].[CITY].&amp;[Sydney]" c="Sydney"/>
              <i n="[D_City].[CITY].&amp;[Toronto]" c="Toronto"/>
              <i n="[D_City].[CITY].&amp;[Unknown]" c="Unknown"/>
              <i n="[D_City].[CITY].&amp;[Vancouver]" c="Vancouver"/>
            </range>
          </ranges>
        </level>
      </levels>
      <selections count="1">
        <selection n="[D_City].[CITY].[All]"/>
      </selections>
    </olap>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3CDAF06-3DD3-42D1-9FE6-0A6FE150D139}" sourceName="[D_Country].[COUNTRY]">
  <pivotTables>
    <pivotTable tabId="21" name="query_1"/>
    <pivotTable tabId="21" name="query_10"/>
    <pivotTable tabId="21" name="query_2"/>
    <pivotTable tabId="21" name="query_3"/>
    <pivotTable tabId="21" name="query_4"/>
    <pivotTable tabId="21" name="query_5"/>
    <pivotTable tabId="21" name="query_6"/>
    <pivotTable tabId="21" name="query_7"/>
    <pivotTable tabId="21" name="query_8"/>
    <pivotTable tabId="21" name="query_9"/>
  </pivotTables>
  <data>
    <olap pivotCacheId="1148246514">
      <levels count="2">
        <level uniqueName="[D_Country].[COUNTRY].[(All)]" sourceCaption="(All)" count="0"/>
        <level uniqueName="[D_Country].[COUNTRY].[COUNTRY]" sourceCaption="COUNTRY" count="10">
          <ranges>
            <range startItem="0">
              <i n="[D_Country].[COUNTRY].&amp;[Australia]" c="Australia"/>
              <i n="[D_Country].[COUNTRY].&amp;[Canada]" c="Canada"/>
              <i n="[D_Country].[COUNTRY].&amp;[France]" c="France"/>
              <i n="[D_Country].[COUNTRY].&amp;[Germany]" c="Germany"/>
              <i n="[D_Country].[COUNTRY].&amp;[India]" c="India"/>
              <i n="[D_Country].[COUNTRY].&amp;[Netherlands]" c="Netherlands"/>
              <i n="[D_Country].[COUNTRY].&amp;[Singapore]" c="Singapore"/>
              <i n="[D_Country].[COUNTRY].&amp;[Uae]" c="Uae"/>
              <i n="[D_Country].[COUNTRY].&amp;[United Kingdom]" c="United Kingdom"/>
              <i n="[D_Country].[COUNTRY].&amp;[United States]" c="United States"/>
            </range>
          </ranges>
        </level>
      </levels>
      <selections count="1">
        <selection n="[D_Country].[COUNTRY].[All]"/>
      </selections>
    </olap>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st_Level_of_Education_Completed2" xr10:uid="{7CD2D1F5-1B88-452B-9665-F9F6D62FE2CB}" sourceName="[D_Education].[Highest_Level_of_Education_Completed]">
  <pivotTables>
    <pivotTable tabId="21" name="query_1"/>
    <pivotTable tabId="21" name="query_10"/>
    <pivotTable tabId="21" name="query_2"/>
    <pivotTable tabId="21" name="query_3"/>
    <pivotTable tabId="21" name="query_4"/>
    <pivotTable tabId="21" name="query_5"/>
    <pivotTable tabId="21" name="query_6"/>
    <pivotTable tabId="21" name="query_7"/>
    <pivotTable tabId="21" name="query_8"/>
    <pivotTable tabId="21" name="query_9"/>
  </pivotTables>
  <data>
    <olap pivotCacheId="1148246514">
      <levels count="2">
        <level uniqueName="[D_Education].[Highest_Level_of_Education_Completed].[(All)]" sourceCaption="(All)" count="0"/>
        <level uniqueName="[D_Education].[Highest_Level_of_Education_Completed].[Highest_Level_of_Education_Completed]" sourceCaption="Highest_Level_of_Education_Completed" count="6">
          <ranges>
            <range startItem="0">
              <i n="[D_Education].[Highest_Level_of_Education_Completed].&amp;[Bachelor'S]" c="Bachelor'S"/>
              <i n="[D_Education].[Highest_Level_of_Education_Completed].&amp;[Diploma]" c="Diploma"/>
              <i n="[D_Education].[Highest_Level_of_Education_Completed].&amp;[High School]" c="High School"/>
              <i n="[D_Education].[Highest_Level_of_Education_Completed].&amp;[Master'S]" c="Master'S"/>
              <i n="[D_Education].[Highest_Level_of_Education_Completed].&amp;[Other]" c="Other"/>
              <i n="[D_Education].[Highest_Level_of_Education_Completed].&amp;[Phd]" c="Phd"/>
            </range>
          </ranges>
        </level>
      </levels>
      <selections count="1">
        <selection n="[D_Education].[Highest_Level_of_Education_Completed].[All]"/>
      </selections>
    </olap>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4" xr10:uid="{F5C39CC0-53FF-42B9-A9BA-8CD5C7948536}" sourceName="[D_Gender].[GENDER]">
  <pivotTables>
    <pivotTable tabId="21" name="query_1"/>
    <pivotTable tabId="21" name="query_10"/>
    <pivotTable tabId="21" name="query_2"/>
    <pivotTable tabId="21" name="query_3"/>
    <pivotTable tabId="21" name="query_4"/>
    <pivotTable tabId="21" name="query_5"/>
    <pivotTable tabId="21" name="query_6"/>
    <pivotTable tabId="21" name="query_7"/>
    <pivotTable tabId="21" name="query_8"/>
    <pivotTable tabId="21" name="query_9"/>
  </pivotTables>
  <data>
    <olap pivotCacheId="1148246514">
      <levels count="2">
        <level uniqueName="[D_Gender].[GENDER].[(All)]" sourceCaption="(All)" count="0"/>
        <level uniqueName="[D_Gender].[GENDER].[GENDER]" sourceCaption="GENDER" count="4">
          <ranges>
            <range startItem="0">
              <i n="[D_Gender].[GENDER].&amp;[Female]" c="Female"/>
              <i n="[D_Gender].[GENDER].&amp;[Male]" c="Male"/>
              <i n="[D_Gender].[GENDER].&amp;[Unknown]" c="Unknown"/>
              <i n="[D_Gender].[GENDER].&amp;" c="(blank)"/>
            </range>
          </ranges>
        </level>
      </levels>
      <selections count="1">
        <selection n="[D_Gender].[GENDER].[All]"/>
      </selections>
    </olap>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4" xr10:uid="{2B5C4205-82D7-4FFF-8994-583993C0C681}" sourceName="[D_Industry].[INDUSTRY]">
  <pivotTables>
    <pivotTable tabId="21" name="query_1"/>
    <pivotTable tabId="21" name="query_10"/>
    <pivotTable tabId="21" name="query_2"/>
    <pivotTable tabId="21" name="query_3"/>
    <pivotTable tabId="21" name="query_4"/>
    <pivotTable tabId="21" name="query_5"/>
    <pivotTable tabId="21" name="query_6"/>
    <pivotTable tabId="21" name="query_7"/>
    <pivotTable tabId="21" name="query_8"/>
    <pivotTable tabId="21" name="query_9"/>
  </pivotTables>
  <data>
    <olap pivotCacheId="1148246514">
      <levels count="2">
        <level uniqueName="[D_Industry].[INDUSTRY].[(All)]" sourceCaption="(All)" count="0"/>
        <level uniqueName="[D_Industry].[INDUSTRY].[INDUSTRY]" sourceCaption="INDUSTRY" count="12">
          <ranges>
            <range startItem="0">
              <i n="[D_Industry].[INDUSTRY].&amp;[Banking]" c="Banking"/>
              <i n="[D_Industry].[INDUSTRY].&amp;[Consulting]" c="Consulting"/>
              <i n="[D_Industry].[INDUSTRY].&amp;[Education]" c="Education"/>
              <i n="[D_Industry].[INDUSTRY].&amp;[Finance]" c="Finance"/>
              <i n="[D_Industry].[INDUSTRY].&amp;[Government]" c="Government"/>
              <i n="[D_Industry].[INDUSTRY].&amp;[Health Care]" c="Health Care"/>
              <i n="[D_Industry].[INDUSTRY].&amp;[Information Technology]" c="Information Technology"/>
              <i n="[D_Industry].[INDUSTRY].&amp;[Manufacturing]" c="Manufacturing"/>
              <i n="[D_Industry].[INDUSTRY].&amp;[Retail]" c="Retail"/>
              <i n="[D_Industry].[INDUSTRY].&amp;[Telecom]" c="Telecom"/>
              <i n="[D_Industry].[INDUSTRY].&amp;[Unknown]" c="Unknown"/>
              <i n="[D_Industry].[INDUSTRY].&amp;" c="(blank)"/>
            </range>
          </ranges>
        </level>
      </levels>
      <selections count="1">
        <selection n="[D_Industry].[INDUSTRY].[All]"/>
      </selections>
    </olap>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3" xr10:uid="{8D6A4C5B-C1BC-45C5-8A0B-C0EE39FE32F2}" sourceName="[D_Job_Title].[JOB_TITLE]">
  <pivotTables>
    <pivotTable tabId="21" name="query_1"/>
    <pivotTable tabId="21" name="query_10"/>
    <pivotTable tabId="21" name="query_2"/>
    <pivotTable tabId="21" name="query_3"/>
    <pivotTable tabId="21" name="query_4"/>
    <pivotTable tabId="21" name="query_5"/>
    <pivotTable tabId="21" name="query_6"/>
    <pivotTable tabId="21" name="query_7"/>
    <pivotTable tabId="21" name="query_8"/>
    <pivotTable tabId="21" name="query_9"/>
  </pivotTables>
  <data>
    <olap pivotCacheId="1148246514">
      <levels count="2">
        <level uniqueName="[D_Job_Title].[JOB_TITLE].[(All)]" sourceCaption="(All)" count="0"/>
        <level uniqueName="[D_Job_Title].[JOB_TITLE].[JOB_TITLE]" sourceCaption="JOB_TITLE" count="18">
          <ranges>
            <range startItem="0">
              <i n="[D_Job_Title].[JOB_TITLE].&amp;[Accountant]" c="Accountant"/>
              <i n="[D_Job_Title].[JOB_TITLE].&amp;[Business Analyst]" c="Business Analyst"/>
              <i n="[D_Job_Title].[JOB_TITLE].&amp;[Data Analyst]" c="Data Analyst"/>
              <i n="[D_Job_Title].[JOB_TITLE].&amp;[Data Scientist]" c="Data Scientist"/>
              <i n="[D_Job_Title].[JOB_TITLE].&amp;[Developer]" c="Developer"/>
              <i n="[D_Job_Title].[JOB_TITLE].&amp;[Devops Engineer]" c="Devops Engineer"/>
              <i n="[D_Job_Title].[JOB_TITLE].&amp;[Doctor]" c="Doctor"/>
              <i n="[D_Job_Title].[JOB_TITLE].&amp;[Hr Manager]" c="Hr Manager"/>
              <i n="[D_Job_Title].[JOB_TITLE].&amp;[Nurse]" c="Nurse"/>
              <i n="[D_Job_Title].[JOB_TITLE].&amp;[Product Manager]" c="Product Manager"/>
              <i n="[D_Job_Title].[JOB_TITLE].&amp;[Professor]" c="Professor"/>
              <i n="[D_Job_Title].[JOB_TITLE].&amp;[Project Manager]" c="Project Manager"/>
              <i n="[D_Job_Title].[JOB_TITLE].&amp;[Qa Engineer]" c="Qa Engineer"/>
              <i n="[D_Job_Title].[JOB_TITLE].&amp;[Sales Executive]" c="Sales Executive"/>
              <i n="[D_Job_Title].[JOB_TITLE].&amp;[Software Engineer]" c="Software Engineer"/>
              <i n="[D_Job_Title].[JOB_TITLE].&amp;[System Administrator]" c="System Administrator"/>
              <i n="[D_Job_Title].[JOB_TITLE].&amp;[Teacher]" c="Teacher"/>
              <i n="[D_Job_Title].[JOB_TITLE].&amp;[Unknown]" c="Unknown"/>
            </range>
          </ranges>
        </level>
      </levels>
      <selections count="1">
        <selection n="[D_Job_Title].[JOB_TIT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C1FF5188-0368-4B11-B47E-3E3CDBE1F837}" cache="Slicer_INDUSTRY" caption="INDUSTRY" rowHeight="241300"/>
  <slicer name="GENDER" xr10:uid="{6D49A720-2DFB-4AB4-967E-E804F350E8FD}" cache="Slicer_GENDER" caption="GENDER" rowHeight="540000"/>
  <slicer name="AVG_SALARY" xr10:uid="{0888BDD8-C259-45BE-8F49-0032C4A448AE}" cache="Slicer_AVG_SALARY" caption="AVG_SALARY" rowHeight="241300"/>
  <slicer name="JOB_TITLE" xr10:uid="{F94A3CD2-93EF-4A5D-A6CD-F97158B29F87}" cache="Slicer_JOB_TITLE" caption="JOB_TITLE" rowHeight="241300"/>
  <slicer name="TOTAL_SALARY" xr10:uid="{7D6609B6-FDBE-4F2E-8B27-769C3F54DF57}" cache="Slicer_TOTAL_SALARY" caption="TOTAL_SALARY" rowHeight="241300"/>
  <slicer name="Highest_Level_of_Education_Completed" xr10:uid="{C1E23689-7F06-42C1-860E-EBA4B66F5402}" cache="Slicer_Highest_Level_of_Education_Completed" caption="Highest_Level_of_Education_Completed" rowHeight="241300"/>
  <slicer name="AVG_SALRAY" xr10:uid="{FEA86698-5BEF-4A5D-9301-A1DB5B06C56A}" cache="Slicer_AVG_SALRAY" caption="AVG_SALRAY" rowHeight="241300"/>
  <slicer name="MAX_SALARY" xr10:uid="{1DA93D92-C4CB-4618-A116-5511853006B1}" cache="Slicer_MAX_SALARY" caption="MAX_SALARY" rowHeight="241300"/>
  <slicer name="MIN_SALARY" xr10:uid="{8C183931-3D88-4509-9576-F9A70364623B}" cache="Slicer_MIN_SALARY" caption="MIN_SALARY" rowHeight="241300"/>
  <slicer name="INDUSTRY 1" xr10:uid="{0C2BAE50-A3F0-4AD8-989E-E8FD45BD6EDA}" cache="Slicer_INDUSTRY1" caption="INDUSTRY" rowHeight="241300"/>
  <slicer name="Years_of_Professional_Experience_in_Field" xr10:uid="{6E2EA99C-BEF1-4FC9-BA2A-989548161FB6}" cache="Slicer_Years_of_Professional_Experience_in_Field" caption="Years_of_Professional_Experience_in_Field" rowHeight="241300"/>
  <slicer name="NUMBER_EMPLOYEES" xr10:uid="{4AECCD92-B63E-41AC-BA99-51CFAC5F9474}" cache="Slicer_NUMBER_EMPLOYEES" caption="NUMBER_EMPLOYEES" rowHeight="241300"/>
  <slicer name="GENDER 1" xr10:uid="{7772D855-208C-4B32-932F-BB397A411396}" cache="Slicer_GENDER1" caption="GENDER" rowHeight="241300"/>
  <slicer name="AGE_RANGE" xr10:uid="{853C3DC4-447B-4853-AEA2-3A3955C0FB77}" cache="Slicer_AGE_RANGE" caption="AGE_RANGE" rowHeight="241300"/>
  <slicer name="MEDIAN" xr10:uid="{9D160878-CAFF-434A-9D39-D0EC387D442E}" cache="Slicer_MEDIAN" caption="MEDIAN" rowHeight="241300"/>
  <slicer name="JOB_TITLE 1" xr10:uid="{55EB9361-5B8F-467A-A0C0-75F24B13AD20}" cache="Slicer_JOB_TITLE1" caption="JOB_TITLE" rowHeight="241300"/>
  <slicer name="COUNTRY" xr10:uid="{30DE9DEE-B0DF-4B99-A682-1EC825FF827D}" cache="Slicer_COUNTRY" caption="COUNTRY" rowHeight="241300"/>
  <slicer name="HIGHEST_SALARY" xr10:uid="{9CDE99CA-0359-4A71-AA91-892FE6BF1A53}" cache="Slicer_HIGHEST_SALARY" caption="HIGHEST_SALARY" rowHeight="241300"/>
  <slicer name="CITY" xr10:uid="{5158AD3B-3502-4910-8A0E-7C42D6935DF4}" cache="Slicer_CITY" caption="CITY" rowHeight="241300"/>
  <slicer name="INDUSTRY 2" xr10:uid="{4E105492-6C14-4390-AF33-A4B7C7A3F067}" cache="Slicer_INDUSTRY2" caption="INDUSTRY" rowHeight="241300"/>
  <slicer name="AVG_SALARY 1" xr10:uid="{4618F340-F15D-4F34-8D00-9F303F5361DE}" cache="Slicer_AVG_SALARY1" caption="AVG_SALARY" rowHeight="241300"/>
  <slicer name="GENDER 2" xr10:uid="{12221AEF-D543-47D6-9808-F7FC03F0A6D3}" cache="Slicer_GENDER2" caption="GENDER" rowHeight="241300"/>
  <slicer name="EMPLOYEES(%)" xr10:uid="{E95CCD89-38AF-4CB0-892F-1B2AF16BC28E}" cache="Slicer_EMPLOYEES" caption="EMPLOYEES(%)" rowHeight="241300"/>
  <slicer name="JOB_TITLE 2" xr10:uid="{C3392E96-F078-412E-BAC3-237A053BBF8A}" cache="Slicer_JOB_TITLE2" caption="JOB_TITLE" rowHeight="241300"/>
  <slicer name="Years_of_Professional_Experience_in_Field 1" xr10:uid="{C40B99F3-B632-4C94-BD9C-843B674ABE52}" cache="Slicer_Years_of_Professional_Experience_in_Field1" caption="Years_of_Professional_Experience_in_Field" rowHeight="241300"/>
  <slicer name="TOTAL_COMPENSATION" xr10:uid="{07679FC4-27F9-4DAD-A134-2543737212D6}" cache="Slicer_TOTAL_COMPENSATION" caption="TOTAL_COMPENSATION" rowHeight="241300"/>
  <slicer name="INDUSTRY 3" xr10:uid="{351CF64F-C118-4922-AFB3-F320902E86F7}" cache="Slicer_INDUSTRY3" caption="INDUSTRY" rowHeight="241300"/>
  <slicer name="GENDER 3" xr10:uid="{88A2FAD2-2B95-4EAC-BC43-034D37402240}" cache="Slicer_GENDER3" caption="GENDER" rowHeight="241300"/>
  <slicer name="Highest_Level_of_Education_Completed 1" xr10:uid="{92A695D1-88D7-4415-84FF-89CD815859C6}" cache="Slicer_Highest_Level_of_Education_Completed1" caption="Highest_Level_of_Education_Completed" rowHeight="241300"/>
  <slicer name="AVG_SALARY 2" xr10:uid="{2C79B7A5-1C09-4557-99E6-B17C95FD8CD4}" cache="Slicer_AVG_SALARY2" caption="AVG_SALA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33DD5D3-0F23-4B2C-A40F-AEF02D1B43F7}" cache="Slicer_CITY1" caption="CITY" level="1" rowHeight="241300"/>
  <slicer name="COUNTRY 1" xr10:uid="{2EB7B404-BF2A-4769-93A8-ED9EDC7288B1}" cache="Slicer_COUNTRY1" caption="COUNTRY" level="1" rowHeight="241300"/>
  <slicer name="Highest_Level_of_Education_Completed 2" xr10:uid="{04E854CC-65D1-4DD8-8009-0BB76A5770EE}" cache="Slicer_Highest_Level_of_Education_Completed2" caption="Highest_Level_of_Education_Completed" level="1" rowHeight="241300"/>
  <slicer name="GENDER 4" xr10:uid="{4459BE8C-816F-45FB-954E-6A8B3DE4AB5D}" cache="Slicer_GENDER4" caption="GENDER" level="1" rowHeight="241300"/>
  <slicer name="INDUSTRY 4" xr10:uid="{7E402B68-BCD0-43C0-AB54-790E4367F793}" cache="Slicer_INDUSTRY4" caption="INDUSTRY" level="1" rowHeight="241300"/>
  <slicer name="JOB_TITLE 3" xr10:uid="{846B4C32-6DE2-4BFF-A072-C55248F3861E}" cache="Slicer_JOB_TITLE3" caption="JOB_TITL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4F43D151-9A8F-46E2-8140-B473243B97E5}" cache="Slicer_GENDER4" caption="GENDER" level="1" rowHeight="241300"/>
  <slicer name="INDUSTRY 5" xr10:uid="{848EFB29-4088-476D-BDCD-B3F9E560252B}" cache="Slicer_INDUSTRY4" caption="INDUSTRY" columnCount="2" level="1" rowHeight="241300"/>
  <slicer name="JOB_TITLE 4" xr10:uid="{0AF79FE5-2FDF-4AA2-93A6-6922A49B508E}" cache="Slicer_JOB_TITLE3" caption="JOB_TITLE"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14D6FA-2891-4EA8-98BD-986E49FEABD1}" name="Table5" displayName="Table5" ref="A1:R1002" totalsRowShown="0">
  <autoFilter ref="A1:R1002" xr:uid="{FD14D6FA-2891-4EA8-98BD-986E49FEABD1}"/>
  <tableColumns count="18">
    <tableColumn id="1" xr3:uid="{F5FA9E76-B54F-42E1-BF87-B1EF8488F960}" name="Age Range"/>
    <tableColumn id="2" xr3:uid="{FA1E82B8-120A-4E58-9407-BE10A7E0BDA9}" name="Industry"/>
    <tableColumn id="3" xr3:uid="{3C703755-8DBA-4F88-A789-EE08AB7F7A74}" name="Job Title"/>
    <tableColumn id="4" xr3:uid="{586883C2-9397-47D5-9BD1-180D8384C40B}" name="Clarification of Job Title"/>
    <tableColumn id="5" xr3:uid="{ECEBD206-3E94-42B2-8063-FAC6CCBC0DE0}" name="Annual Salary"/>
    <tableColumn id="6" xr3:uid="{B955BD01-D8E4-4882-B90B-D09B90B424DA}" name="Additional Monetary Compensation"/>
    <tableColumn id="7" xr3:uid="{5C098482-496B-462E-A0BD-DE077A559862}" name="Total Salary"/>
    <tableColumn id="8" xr3:uid="{C8AFD42C-3107-4084-9750-3D8408754AA9}" name="Total Salary(USD)"/>
    <tableColumn id="9" xr3:uid="{EC2E98EE-4CF1-4FD2-811E-4DE362C538C5}" name="Currency"/>
    <tableColumn id="10" xr3:uid="{D60C8488-FA9A-4371-B9C1-4E6D90A6FDA2}" name="Income Clarification"/>
    <tableColumn id="11" xr3:uid="{10C5562C-5748-4426-A9FA-5EDC3BCF0E75}" name="Country"/>
    <tableColumn id="12" xr3:uid="{3919A064-3392-4495-9F77-91FEE2909508}" name="State"/>
    <tableColumn id="13" xr3:uid="{4A3AD12D-C8C9-4F23-818B-60C60E0252DF}" name="City"/>
    <tableColumn id="14" xr3:uid="{D33AA0D0-4F2A-4A02-85C6-BC54E5B22F17}" name="Years of Professional Experience Overall"/>
    <tableColumn id="15" xr3:uid="{9C09E2AC-4D89-4459-86D0-1D3A582E6E73}" name="Years of Professional Experience in Field"/>
    <tableColumn id="16" xr3:uid="{1E285F37-059D-4E50-91C5-002A98AF8EB7}" name="Highest Level of Education Completed"/>
    <tableColumn id="17" xr3:uid="{61C9EC46-7CE0-46EE-B580-5E48D7726E74}" name="Gender"/>
    <tableColumn id="18" xr3:uid="{FCA3D725-8B0A-4EA9-AF86-0D451ABA25FF}" name="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88EE1E-AB85-47F0-8C8E-4073D694C75F}" name="Table_1__2" displayName="Table_1__2" ref="A1:C52" tableType="queryTable" totalsRowShown="0">
  <autoFilter ref="A1:C52" xr:uid="{0B88EE1E-AB85-47F0-8C8E-4073D694C75F}"/>
  <tableColumns count="3">
    <tableColumn id="1" xr3:uid="{484BB815-2AAB-4347-9564-176A2E77C299}" uniqueName="1" name="US Dollar▲" queryTableFieldId="1" dataDxfId="705"/>
    <tableColumn id="2" xr3:uid="{631CEBD4-6D02-4823-9436-FBDB27BDCBD2}" uniqueName="2" name="1.00 USD▲▼" queryTableFieldId="2"/>
    <tableColumn id="3" xr3:uid="{271F8A36-AAAA-4D4B-BF13-F5A1FE39BE92}" uniqueName="3" name="inv. 1.00 USD▲▼" queryTableField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4B9C92-77F4-4B36-BD66-60161E1ADBBE}" name="Table6" displayName="Table6" ref="A1:I1002" totalsRowShown="0">
  <autoFilter ref="A1:I1002" xr:uid="{F44B9C92-77F4-4B36-BD66-60161E1ADBBE}"/>
  <sortState xmlns:xlrd2="http://schemas.microsoft.com/office/spreadsheetml/2017/richdata2" ref="A2:C1002">
    <sortCondition descending="1" ref="C1:C1002"/>
  </sortState>
  <tableColumns count="9">
    <tableColumn id="1" xr3:uid="{C86C5F91-0B45-435F-864A-0C8BB0FDA88D}" name="Industry" dataDxfId="704"/>
    <tableColumn id="2" xr3:uid="{B2D97920-B424-433C-8662-1962447119D7}" name="Job Title" dataDxfId="703"/>
    <tableColumn id="3" xr3:uid="{569B65BC-F289-438E-B42C-AEF196D9B96D}" name="Total Salary(USD)"/>
    <tableColumn id="6" xr3:uid="{12538A0C-59AF-4C7E-A8B9-30194DD092D1}" name="Z-Score" dataDxfId="702">
      <calculatedColumnFormula>ROUND((Table6[[#This Row],[Total Salary(USD)]]-N$1)/N$2,2)</calculatedColumnFormula>
    </tableColumn>
    <tableColumn id="8" xr3:uid="{C6892858-25B7-4A4B-A4D9-272100A5904B}" name="Outliers" dataDxfId="701">
      <calculatedColumnFormula>IF(Table6[[#This Row],[Z-Score]]&gt;3,"Yes","No")</calculatedColumnFormula>
    </tableColumn>
    <tableColumn id="4" xr3:uid="{AFB9A90A-7B0E-4E54-A5E5-FF11CD55B217}" name="Avg.of.cat" dataDxfId="700">
      <calculatedColumnFormula>AVERAGEIFS($C:C,$B:B,Table6[[#This Row],[Job Title]])</calculatedColumnFormula>
    </tableColumn>
    <tableColumn id="5" xr3:uid="{3A5295F0-E570-437C-AAAA-ED14B703685D}" name="std.of.cat" dataDxfId="699">
      <calculatedColumnFormula array="1">_xlfn.STDEV.P(_xlfn._xlws.FILTER($C:C,$B:B=Table6[[#This Row],[Job Title]]))</calculatedColumnFormula>
    </tableColumn>
    <tableColumn id="7" xr3:uid="{26DC3B30-59CA-4CFD-BAFE-D8AC2D18C621}" name="Z-Score.cat" dataDxfId="698">
      <calculatedColumnFormula>ROUND((Table6[[#This Row],[Total Salary(USD)]]-Table6[[#This Row],[Avg.of.cat]])/Table6[[#This Row],[std.of.cat]],2)</calculatedColumnFormula>
    </tableColumn>
    <tableColumn id="9" xr3:uid="{F5E8834A-090D-4572-A285-2AEEB7B2EC97}" name="Outliers.cat" dataDxfId="697">
      <calculatedColumnFormula>IF(Table6[[#This Row],[Z-Score.cat]]&gt;3,"Yes","No")</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69CD0F-62B9-4246-9E1A-4278B09A94E2}" name="query_1" displayName="query_1" ref="A1:C32" totalsRowShown="0" headerRowDxfId="485" headerRowBorderDxfId="484" tableBorderDxfId="483" totalsRowBorderDxfId="482">
  <autoFilter ref="A1:C32" xr:uid="{7569CD0F-62B9-4246-9E1A-4278B09A94E2}"/>
  <tableColumns count="3">
    <tableColumn id="1" xr3:uid="{D4B6E5E1-0B72-4732-B748-D4A63B52F729}" name="INDUSTRY" dataDxfId="481"/>
    <tableColumn id="2" xr3:uid="{23216524-48AD-4B3E-9C9B-F18680FBB90F}" name="GENDER" dataDxfId="480"/>
    <tableColumn id="3" xr3:uid="{C128EB04-6439-450C-8505-B029296025CF}" name="AVG_SALARY" dataDxfId="47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8A839C-BDD2-4067-B710-0C9C7135A227}" name="D_Industry" displayName="D_Industry" ref="F1:F12" totalsRowShown="0" headerRowDxfId="478" dataDxfId="476" headerRowBorderDxfId="477" tableBorderDxfId="475" totalsRowBorderDxfId="474">
  <autoFilter ref="F1:F12" xr:uid="{EF8A839C-BDD2-4067-B710-0C9C7135A227}"/>
  <tableColumns count="1">
    <tableColumn id="1" xr3:uid="{F03F5DC6-E7B7-4781-BB27-C196FBE8DDE1}" name="INDUSTRY" dataDxfId="47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2548107-7A63-4033-84EF-CBD6FA5CCA6B}" name="query_2" displayName="query_2" ref="A1:B19" totalsRowShown="0" headerRowDxfId="472" headerRowBorderDxfId="471" tableBorderDxfId="470" totalsRowBorderDxfId="469">
  <autoFilter ref="A1:B19" xr:uid="{42548107-7A63-4033-84EF-CBD6FA5CCA6B}"/>
  <tableColumns count="2">
    <tableColumn id="1" xr3:uid="{344A1515-6FCC-40F1-91C3-75E1C689D4D1}" name="JOB_TITLE" dataDxfId="468"/>
    <tableColumn id="2" xr3:uid="{97BB2196-03DB-40E5-BAF8-6F1DD68F7F73}" name="TOTAL_SALARY" dataDxfId="467"/>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54D31B-A332-41A0-808E-FCA9EC4FF80F}" name="D_Job_Title" displayName="D_Job_Title" ref="F1:F19" totalsRowShown="0" headerRowDxfId="466" dataDxfId="464" headerRowBorderDxfId="465" tableBorderDxfId="463" totalsRowBorderDxfId="462">
  <autoFilter ref="F1:F19" xr:uid="{5354D31B-A332-41A0-808E-FCA9EC4FF80F}"/>
  <tableColumns count="1">
    <tableColumn id="1" xr3:uid="{9DD21752-C521-4AAA-A589-D1F93873B605}" name="JOB_TITLE" dataDxfId="461"/>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C57604-5610-4F61-AE14-29F0C597A9F7}" name="query_3" displayName="query_3" ref="A1:D7" totalsRowShown="0" headerRowDxfId="460" headerRowBorderDxfId="459" tableBorderDxfId="458" totalsRowBorderDxfId="457">
  <autoFilter ref="A1:D7" xr:uid="{C3C57604-5610-4F61-AE14-29F0C597A9F7}"/>
  <tableColumns count="4">
    <tableColumn id="1" xr3:uid="{98262628-D042-4CA4-8FCF-735D618A0F57}" name="Highest_Level_of_Education_Completed" dataDxfId="456"/>
    <tableColumn id="2" xr3:uid="{EA1491E2-DD61-46BA-B4A4-175177D55E59}" name="AVG_SALRAY" dataDxfId="455"/>
    <tableColumn id="3" xr3:uid="{E8652765-474A-4939-9FDE-F7BFF8568CBD}" name="MAX_SALARY" dataDxfId="454"/>
    <tableColumn id="4" xr3:uid="{3B537B9A-69FD-4D6C-A3A8-464002AD9A2F}" name="MIN_SALARY" dataDxfId="45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5307B5-F621-4FBC-A632-4A306D7B433D}" name="D_Education" displayName="D_Education" ref="H1:H7" totalsRowShown="0" headerRowDxfId="452" dataDxfId="450" headerRowBorderDxfId="451" tableBorderDxfId="449" totalsRowBorderDxfId="448">
  <autoFilter ref="H1:H7" xr:uid="{EE5307B5-F621-4FBC-A632-4A306D7B433D}"/>
  <tableColumns count="1">
    <tableColumn id="1" xr3:uid="{FD1A640C-F3FB-486B-A335-470F0E35CF53}" name="Highest_Level_of_Education_Completed" dataDxfId="447"/>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2585E7F-2E2C-4CD7-8E90-1272BEE220B9}" name="query_4" displayName="query_4" ref="A1:C232" totalsRowShown="0" headerRowDxfId="446" headerRowBorderDxfId="445" tableBorderDxfId="444" totalsRowBorderDxfId="443">
  <autoFilter ref="A1:C232" xr:uid="{82585E7F-2E2C-4CD7-8E90-1272BEE220B9}"/>
  <tableColumns count="3">
    <tableColumn id="1" xr3:uid="{5F6D7AEC-7BE1-43EE-8306-B3A36245D3E0}" name="INDUSTRY" dataDxfId="442"/>
    <tableColumn id="2" xr3:uid="{096EE499-8195-4263-A1E9-6DAB3F60C0BD}" name="Years_of_Professional_Experience_in_Field" dataDxfId="441"/>
    <tableColumn id="3" xr3:uid="{69E8F605-F621-4DF7-B6D9-F7113605FF40}" name="NUMBER_EMPLOYEES" dataDxfId="440"/>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E59AC1-303F-4CD2-A471-34555AC19600}" name="query_5" displayName="query_5" ref="A1:C16" totalsRowShown="0" headerRowDxfId="439" headerRowBorderDxfId="438" tableBorderDxfId="437" totalsRowBorderDxfId="436">
  <autoFilter ref="A1:C16" xr:uid="{65E59AC1-303F-4CD2-A471-34555AC19600}"/>
  <tableColumns count="3">
    <tableColumn id="1" xr3:uid="{8C39409E-9A61-48AE-BBA5-0DE7B6B63535}" name="GENDER" dataDxfId="435"/>
    <tableColumn id="2" xr3:uid="{9084EFC4-30EB-4A50-8121-FA9CB2FC1605}" name="AGE_RANGE" dataDxfId="434"/>
    <tableColumn id="3" xr3:uid="{CD226EC8-B428-4BBA-B500-1940AFFA7AB5}" name="MEDIAN" dataDxfId="43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A8408A8-A8F7-4E23-8A83-FD54815A7146}" name="D_Gender" displayName="D_Gender" ref="G1:G4" totalsRowShown="0" headerRowDxfId="432" dataDxfId="430" headerRowBorderDxfId="431" tableBorderDxfId="429" totalsRowBorderDxfId="428">
  <autoFilter ref="G1:G4" xr:uid="{5A8408A8-A8F7-4E23-8A83-FD54815A7146}"/>
  <tableColumns count="1">
    <tableColumn id="1" xr3:uid="{E932127E-822E-4A9D-A2FA-31893A858366}" name="GENDER" dataDxfId="427"/>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E9D30D8-C2C9-4D9A-8610-51020F6F8A89}" name="query_6" displayName="query_6" ref="A1:C180" totalsRowShown="0" headerRowDxfId="426" headerRowBorderDxfId="425" tableBorderDxfId="424" totalsRowBorderDxfId="423">
  <autoFilter ref="A1:C180" xr:uid="{6E9D30D8-C2C9-4D9A-8610-51020F6F8A89}"/>
  <tableColumns count="3">
    <tableColumn id="1" xr3:uid="{964FF03F-6782-4802-AC0B-0963196ED2A7}" name="JOB_TITLE" dataDxfId="422"/>
    <tableColumn id="2" xr3:uid="{EC5FFDC6-0BA7-45A5-BEC5-A0E1CB7571A1}" name="COUNTRY" dataDxfId="421"/>
    <tableColumn id="3" xr3:uid="{9EFE1C8B-470D-4658-BE18-B49F318BA91B}" name="HIGHEST_SALARY" dataDxfId="420"/>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5D1C2BF-D6F8-4A6B-BE58-3EC1EAE7A8AC}" name="D_Country" displayName="D_Country" ref="G1:G11" totalsRowShown="0" headerRowDxfId="419" dataDxfId="417" headerRowBorderDxfId="418" tableBorderDxfId="416" totalsRowBorderDxfId="415">
  <autoFilter ref="G1:G11" xr:uid="{D5D1C2BF-D6F8-4A6B-BE58-3EC1EAE7A8AC}"/>
  <tableColumns count="1">
    <tableColumn id="1" xr3:uid="{E367F48D-2F90-4462-8A4E-9F08302EF931}" name="COUNTRY" dataDxfId="414"/>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85741E9-6738-401B-8C69-0F368D183D93}" name="query_7" displayName="query_7" ref="L1:N309" totalsRowShown="0" headerRowDxfId="413" headerRowBorderDxfId="412" tableBorderDxfId="411" totalsRowBorderDxfId="410">
  <autoFilter ref="L1:N309" xr:uid="{485741E9-6738-401B-8C69-0F368D183D93}"/>
  <tableColumns count="3">
    <tableColumn id="1" xr3:uid="{1CDF9D6F-969C-4B17-97CA-1408246344EB}" name="CITY" dataDxfId="409"/>
    <tableColumn id="2" xr3:uid="{C81B011E-BE8B-4432-8AA9-ECA28F1822A3}" name="INDUSTRY" dataDxfId="408"/>
    <tableColumn id="3" xr3:uid="{404932D3-302A-4EAC-A1DA-E3F43D735A07}" name="AVG_SALARY" dataDxfId="407"/>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7E34368-CD62-482B-9DD0-E2D76DA8E0F3}" name="D_City" displayName="D_City" ref="R1:R42" totalsRowShown="0" headerRowDxfId="406" dataDxfId="404" headerRowBorderDxfId="405" tableBorderDxfId="403" totalsRowBorderDxfId="402">
  <autoFilter ref="R1:R42" xr:uid="{17E34368-CD62-482B-9DD0-E2D76DA8E0F3}"/>
  <tableColumns count="1">
    <tableColumn id="1" xr3:uid="{5F272E4C-DE18-4058-A836-60F662A90D8F}" name="CITY" dataDxfId="401"/>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7460095-6BEC-491F-828A-4054CC507A4A}" name="query_8" displayName="query_8" ref="A1:B4" totalsRowShown="0" headerRowDxfId="400" headerRowBorderDxfId="399" tableBorderDxfId="398" totalsRowBorderDxfId="397">
  <autoFilter ref="A1:B4" xr:uid="{97460095-6BEC-491F-828A-4054CC507A4A}"/>
  <tableColumns count="2">
    <tableColumn id="1" xr3:uid="{5A5AFC25-69EA-4A6B-9DEF-85F6ECCC0644}" name="GENDER" dataDxfId="396"/>
    <tableColumn id="2" xr3:uid="{9A2F0461-F559-4289-B539-C46A1B22F3E1}" name="EMPLOYEES(%)" dataDxfId="395"/>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CFF3FD-F786-4DBD-8516-FBC44AD2FF6A}" name="query_9" displayName="query_9" ref="A1:C355" totalsRowShown="0" headerRowDxfId="394" headerRowBorderDxfId="393" tableBorderDxfId="392" totalsRowBorderDxfId="391">
  <autoFilter ref="A1:C355" xr:uid="{00CFF3FD-F786-4DBD-8516-FBC44AD2FF6A}"/>
  <tableColumns count="3">
    <tableColumn id="1" xr3:uid="{5F5DF4DE-BAB8-48C0-869E-C1ECAEA9C14C}" name="JOB_TITLE" dataDxfId="390"/>
    <tableColumn id="2" xr3:uid="{D9E4C7EA-DEDC-4CB1-8A6B-0D2ADE702A37}" name="Years_of_Professional_Experience_in_Field" dataDxfId="389"/>
    <tableColumn id="3" xr3:uid="{1AB0EA04-784E-4291-B640-3EA4C1C0616B}" name="TOTAL_COMPENSATION" dataDxfId="388"/>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951B83F-8346-46C0-B352-53A5ED4F9E6C}" name="query_10" displayName="query_10" ref="A1:D184" totalsRowShown="0" headerRowDxfId="387" headerRowBorderDxfId="386" tableBorderDxfId="385" totalsRowBorderDxfId="384">
  <autoFilter ref="A1:D184" xr:uid="{2951B83F-8346-46C0-B352-53A5ED4F9E6C}"/>
  <tableColumns count="4">
    <tableColumn id="1" xr3:uid="{3E830F30-C848-43E0-B0D1-82DC5336AC31}" name="INDUSTRY" dataDxfId="383"/>
    <tableColumn id="2" xr3:uid="{FA3AF564-26E8-4532-AA09-2376739E4563}" name="GENDER" dataDxfId="382"/>
    <tableColumn id="3" xr3:uid="{2047C137-9FA6-4D2E-BF8A-387496B774B9}" name="Highest_Level_of_Education_Completed" dataDxfId="381"/>
    <tableColumn id="4" xr3:uid="{98AFBAB7-3BF3-4CCC-9437-644334093573}" name="AVG_SALARY" dataDxfId="38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2.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1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1"/>
  <sheetViews>
    <sheetView workbookViewId="0">
      <selection activeCell="F24" sqref="F24"/>
    </sheetView>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22</v>
      </c>
      <c r="C2" t="s">
        <v>36</v>
      </c>
      <c r="D2" t="s">
        <v>54</v>
      </c>
      <c r="E2">
        <v>87117</v>
      </c>
      <c r="F2">
        <v>2983</v>
      </c>
      <c r="G2" t="s">
        <v>63</v>
      </c>
      <c r="I2" t="s">
        <v>69</v>
      </c>
      <c r="J2" t="s">
        <v>72</v>
      </c>
      <c r="K2" t="s">
        <v>82</v>
      </c>
      <c r="L2" t="s">
        <v>112</v>
      </c>
      <c r="M2">
        <v>8</v>
      </c>
      <c r="N2">
        <v>8</v>
      </c>
      <c r="O2" t="s">
        <v>148</v>
      </c>
      <c r="P2" t="s">
        <v>154</v>
      </c>
      <c r="Q2" t="s">
        <v>158</v>
      </c>
    </row>
    <row r="3" spans="1:17" x14ac:dyDescent="0.25">
      <c r="A3" t="s">
        <v>18</v>
      </c>
      <c r="B3" t="s">
        <v>23</v>
      </c>
      <c r="C3" t="s">
        <v>37</v>
      </c>
      <c r="D3" t="s">
        <v>55</v>
      </c>
      <c r="E3">
        <v>111088</v>
      </c>
      <c r="F3">
        <v>1346</v>
      </c>
      <c r="G3" t="s">
        <v>64</v>
      </c>
      <c r="I3" t="s">
        <v>56</v>
      </c>
      <c r="J3" t="s">
        <v>73</v>
      </c>
      <c r="K3" t="s">
        <v>83</v>
      </c>
      <c r="L3" t="s">
        <v>113</v>
      </c>
      <c r="M3">
        <v>1</v>
      </c>
      <c r="N3">
        <v>1</v>
      </c>
      <c r="O3" t="s">
        <v>149</v>
      </c>
      <c r="P3" t="s">
        <v>155</v>
      </c>
      <c r="Q3" t="s">
        <v>159</v>
      </c>
    </row>
    <row r="4" spans="1:17" x14ac:dyDescent="0.25">
      <c r="A4" t="s">
        <v>17</v>
      </c>
      <c r="B4" t="s">
        <v>24</v>
      </c>
      <c r="C4" t="s">
        <v>38</v>
      </c>
      <c r="D4" t="s">
        <v>56</v>
      </c>
      <c r="E4">
        <v>31173</v>
      </c>
      <c r="F4">
        <v>5738</v>
      </c>
      <c r="G4" t="s">
        <v>65</v>
      </c>
      <c r="I4" t="s">
        <v>70</v>
      </c>
      <c r="J4" t="s">
        <v>74</v>
      </c>
      <c r="K4" t="s">
        <v>84</v>
      </c>
      <c r="L4" t="s">
        <v>74</v>
      </c>
      <c r="M4">
        <v>15</v>
      </c>
      <c r="N4">
        <v>14</v>
      </c>
      <c r="O4" t="s">
        <v>150</v>
      </c>
      <c r="P4" t="s">
        <v>156</v>
      </c>
      <c r="Q4" t="s">
        <v>160</v>
      </c>
    </row>
    <row r="5" spans="1:17" x14ac:dyDescent="0.25">
      <c r="A5" t="s">
        <v>19</v>
      </c>
      <c r="B5" t="s">
        <v>25</v>
      </c>
      <c r="C5" t="s">
        <v>38</v>
      </c>
      <c r="E5">
        <v>1540911</v>
      </c>
      <c r="F5">
        <v>141287</v>
      </c>
      <c r="G5" t="s">
        <v>66</v>
      </c>
      <c r="I5" t="s">
        <v>70</v>
      </c>
      <c r="J5" t="s">
        <v>75</v>
      </c>
      <c r="K5" t="s">
        <v>85</v>
      </c>
      <c r="L5" t="s">
        <v>114</v>
      </c>
      <c r="M5">
        <v>2</v>
      </c>
      <c r="N5">
        <v>1</v>
      </c>
      <c r="O5" t="s">
        <v>149</v>
      </c>
      <c r="P5" t="s">
        <v>155</v>
      </c>
      <c r="Q5" t="s">
        <v>161</v>
      </c>
    </row>
    <row r="6" spans="1:17" x14ac:dyDescent="0.25">
      <c r="A6" t="s">
        <v>20</v>
      </c>
      <c r="B6" t="s">
        <v>26</v>
      </c>
      <c r="C6" t="s">
        <v>39</v>
      </c>
      <c r="D6" t="s">
        <v>57</v>
      </c>
      <c r="E6">
        <v>94375</v>
      </c>
      <c r="F6">
        <v>6989</v>
      </c>
      <c r="G6" t="s">
        <v>67</v>
      </c>
      <c r="I6" t="s">
        <v>71</v>
      </c>
      <c r="J6" t="s">
        <v>76</v>
      </c>
      <c r="K6" t="s">
        <v>86</v>
      </c>
      <c r="L6" t="s">
        <v>115</v>
      </c>
      <c r="M6">
        <v>6</v>
      </c>
      <c r="N6">
        <v>3</v>
      </c>
      <c r="O6" t="s">
        <v>151</v>
      </c>
      <c r="P6" t="s">
        <v>154</v>
      </c>
      <c r="Q6" t="s">
        <v>162</v>
      </c>
    </row>
    <row r="7" spans="1:17" x14ac:dyDescent="0.25">
      <c r="A7" t="s">
        <v>19</v>
      </c>
      <c r="B7" t="s">
        <v>27</v>
      </c>
      <c r="C7" t="s">
        <v>40</v>
      </c>
      <c r="D7" t="s">
        <v>54</v>
      </c>
      <c r="E7">
        <v>92446</v>
      </c>
      <c r="F7">
        <v>12875</v>
      </c>
      <c r="G7" t="s">
        <v>64</v>
      </c>
      <c r="I7" t="s">
        <v>69</v>
      </c>
      <c r="J7" t="s">
        <v>77</v>
      </c>
      <c r="K7" t="s">
        <v>87</v>
      </c>
      <c r="L7" t="s">
        <v>116</v>
      </c>
      <c r="M7">
        <v>20</v>
      </c>
      <c r="N7">
        <v>20</v>
      </c>
      <c r="O7" t="s">
        <v>151</v>
      </c>
      <c r="P7" t="s">
        <v>155</v>
      </c>
      <c r="Q7" t="s">
        <v>163</v>
      </c>
    </row>
    <row r="8" spans="1:17" x14ac:dyDescent="0.25">
      <c r="A8" t="s">
        <v>20</v>
      </c>
      <c r="B8" t="s">
        <v>28</v>
      </c>
      <c r="C8" t="s">
        <v>40</v>
      </c>
      <c r="D8" t="s">
        <v>58</v>
      </c>
      <c r="E8">
        <v>30865</v>
      </c>
      <c r="F8">
        <v>569</v>
      </c>
      <c r="G8" t="s">
        <v>63</v>
      </c>
      <c r="I8" t="s">
        <v>70</v>
      </c>
      <c r="J8" t="s">
        <v>78</v>
      </c>
      <c r="K8" t="s">
        <v>88</v>
      </c>
      <c r="L8" t="s">
        <v>117</v>
      </c>
      <c r="M8">
        <v>1</v>
      </c>
      <c r="N8">
        <v>0</v>
      </c>
      <c r="O8" t="s">
        <v>152</v>
      </c>
      <c r="P8" t="s">
        <v>155</v>
      </c>
      <c r="Q8" t="s">
        <v>164</v>
      </c>
    </row>
    <row r="9" spans="1:17" x14ac:dyDescent="0.25">
      <c r="A9" t="s">
        <v>21</v>
      </c>
      <c r="B9" t="s">
        <v>29</v>
      </c>
      <c r="C9" t="s">
        <v>38</v>
      </c>
      <c r="D9" t="s">
        <v>54</v>
      </c>
      <c r="E9">
        <v>82247</v>
      </c>
      <c r="F9">
        <v>8234</v>
      </c>
      <c r="G9" t="s">
        <v>63</v>
      </c>
      <c r="I9" t="s">
        <v>70</v>
      </c>
      <c r="J9" t="s">
        <v>72</v>
      </c>
      <c r="K9" t="s">
        <v>82</v>
      </c>
      <c r="L9" t="s">
        <v>112</v>
      </c>
      <c r="M9">
        <v>25</v>
      </c>
      <c r="N9">
        <v>25</v>
      </c>
      <c r="O9" t="s">
        <v>149</v>
      </c>
      <c r="P9" t="s">
        <v>157</v>
      </c>
      <c r="Q9" t="s">
        <v>165</v>
      </c>
    </row>
    <row r="10" spans="1:17" x14ac:dyDescent="0.25">
      <c r="A10" t="s">
        <v>20</v>
      </c>
      <c r="D10" t="s">
        <v>58</v>
      </c>
      <c r="F10">
        <v>5948</v>
      </c>
      <c r="G10" t="s">
        <v>67</v>
      </c>
      <c r="J10" t="s">
        <v>77</v>
      </c>
      <c r="K10" t="s">
        <v>89</v>
      </c>
      <c r="N10">
        <v>0</v>
      </c>
      <c r="O10" t="s">
        <v>150</v>
      </c>
      <c r="Q10" t="s">
        <v>166</v>
      </c>
    </row>
    <row r="11" spans="1:17" x14ac:dyDescent="0.25">
      <c r="A11" t="s">
        <v>20</v>
      </c>
      <c r="D11" t="s">
        <v>59</v>
      </c>
      <c r="F11">
        <v>23628</v>
      </c>
      <c r="G11" t="s">
        <v>66</v>
      </c>
      <c r="J11" t="s">
        <v>78</v>
      </c>
      <c r="K11" t="s">
        <v>90</v>
      </c>
      <c r="N11">
        <v>5</v>
      </c>
      <c r="O11" t="s">
        <v>149</v>
      </c>
      <c r="Q11" t="s">
        <v>167</v>
      </c>
    </row>
    <row r="12" spans="1:17" x14ac:dyDescent="0.25">
      <c r="A12" t="s">
        <v>21</v>
      </c>
      <c r="B12" t="s">
        <v>30</v>
      </c>
      <c r="C12" t="s">
        <v>41</v>
      </c>
      <c r="D12" t="s">
        <v>60</v>
      </c>
      <c r="E12">
        <v>13876</v>
      </c>
      <c r="F12">
        <v>1556</v>
      </c>
      <c r="G12" t="s">
        <v>63</v>
      </c>
      <c r="I12" t="s">
        <v>56</v>
      </c>
      <c r="J12" t="s">
        <v>79</v>
      </c>
      <c r="K12" t="s">
        <v>91</v>
      </c>
      <c r="L12" t="s">
        <v>118</v>
      </c>
      <c r="M12">
        <v>25</v>
      </c>
      <c r="N12">
        <v>22</v>
      </c>
      <c r="O12" t="s">
        <v>148</v>
      </c>
      <c r="P12" t="s">
        <v>154</v>
      </c>
      <c r="Q12" t="s">
        <v>168</v>
      </c>
    </row>
    <row r="13" spans="1:17" x14ac:dyDescent="0.25">
      <c r="A13" t="s">
        <v>17</v>
      </c>
      <c r="B13" t="s">
        <v>23</v>
      </c>
      <c r="C13" t="s">
        <v>40</v>
      </c>
      <c r="D13" t="s">
        <v>57</v>
      </c>
      <c r="E13">
        <v>95841</v>
      </c>
      <c r="F13">
        <v>1133</v>
      </c>
      <c r="G13" t="s">
        <v>64</v>
      </c>
      <c r="I13" t="s">
        <v>71</v>
      </c>
      <c r="J13" t="s">
        <v>76</v>
      </c>
      <c r="K13" t="s">
        <v>92</v>
      </c>
      <c r="L13" t="s">
        <v>119</v>
      </c>
      <c r="M13">
        <v>20</v>
      </c>
      <c r="N13">
        <v>20</v>
      </c>
      <c r="O13" t="s">
        <v>152</v>
      </c>
      <c r="P13" t="s">
        <v>155</v>
      </c>
      <c r="Q13" t="s">
        <v>169</v>
      </c>
    </row>
    <row r="14" spans="1:17" x14ac:dyDescent="0.25">
      <c r="A14" t="s">
        <v>19</v>
      </c>
      <c r="B14" t="s">
        <v>25</v>
      </c>
      <c r="C14" t="s">
        <v>42</v>
      </c>
      <c r="D14" t="s">
        <v>60</v>
      </c>
      <c r="E14">
        <v>58887</v>
      </c>
      <c r="F14">
        <v>226</v>
      </c>
      <c r="G14" t="s">
        <v>67</v>
      </c>
      <c r="I14" t="s">
        <v>71</v>
      </c>
      <c r="J14" t="s">
        <v>80</v>
      </c>
      <c r="K14" t="s">
        <v>93</v>
      </c>
      <c r="L14" t="s">
        <v>93</v>
      </c>
      <c r="M14">
        <v>18</v>
      </c>
      <c r="N14">
        <v>18</v>
      </c>
      <c r="O14" t="s">
        <v>148</v>
      </c>
      <c r="P14" t="s">
        <v>155</v>
      </c>
      <c r="Q14" t="s">
        <v>170</v>
      </c>
    </row>
    <row r="15" spans="1:17" x14ac:dyDescent="0.25">
      <c r="A15" t="s">
        <v>19</v>
      </c>
      <c r="F15">
        <v>3542</v>
      </c>
      <c r="G15" t="s">
        <v>68</v>
      </c>
      <c r="I15" t="s">
        <v>56</v>
      </c>
      <c r="J15" t="s">
        <v>81</v>
      </c>
      <c r="K15" t="s">
        <v>94</v>
      </c>
      <c r="N15">
        <v>6</v>
      </c>
      <c r="O15" t="s">
        <v>149</v>
      </c>
      <c r="Q15" t="s">
        <v>171</v>
      </c>
    </row>
    <row r="16" spans="1:17" x14ac:dyDescent="0.25">
      <c r="A16" t="s">
        <v>18</v>
      </c>
      <c r="B16" t="s">
        <v>31</v>
      </c>
      <c r="C16" t="s">
        <v>42</v>
      </c>
      <c r="D16" t="s">
        <v>56</v>
      </c>
      <c r="E16">
        <v>121464</v>
      </c>
      <c r="F16">
        <v>345</v>
      </c>
      <c r="G16" t="s">
        <v>65</v>
      </c>
      <c r="I16" t="s">
        <v>70</v>
      </c>
      <c r="J16" t="s">
        <v>72</v>
      </c>
      <c r="K16" t="s">
        <v>95</v>
      </c>
      <c r="L16" t="s">
        <v>120</v>
      </c>
      <c r="M16">
        <v>0</v>
      </c>
      <c r="N16">
        <v>0</v>
      </c>
      <c r="O16" t="s">
        <v>148</v>
      </c>
      <c r="P16" t="s">
        <v>157</v>
      </c>
      <c r="Q16" t="s">
        <v>165</v>
      </c>
    </row>
    <row r="17" spans="1:17" x14ac:dyDescent="0.25">
      <c r="A17" t="s">
        <v>19</v>
      </c>
      <c r="B17" t="s">
        <v>31</v>
      </c>
      <c r="C17" t="s">
        <v>43</v>
      </c>
      <c r="D17" t="s">
        <v>58</v>
      </c>
      <c r="E17">
        <v>24304</v>
      </c>
      <c r="F17">
        <v>3388</v>
      </c>
      <c r="G17" t="s">
        <v>63</v>
      </c>
      <c r="I17" t="s">
        <v>56</v>
      </c>
      <c r="J17" t="s">
        <v>72</v>
      </c>
      <c r="K17" t="s">
        <v>82</v>
      </c>
      <c r="L17" t="s">
        <v>112</v>
      </c>
      <c r="M17">
        <v>9</v>
      </c>
      <c r="N17">
        <v>9</v>
      </c>
      <c r="O17" t="s">
        <v>151</v>
      </c>
      <c r="P17" t="s">
        <v>156</v>
      </c>
      <c r="Q17" t="s">
        <v>165</v>
      </c>
    </row>
    <row r="18" spans="1:17" x14ac:dyDescent="0.25">
      <c r="A18" t="s">
        <v>20</v>
      </c>
      <c r="B18" t="s">
        <v>25</v>
      </c>
      <c r="C18" t="s">
        <v>36</v>
      </c>
      <c r="D18" t="s">
        <v>54</v>
      </c>
      <c r="E18">
        <v>112825</v>
      </c>
      <c r="F18">
        <v>6839</v>
      </c>
      <c r="G18" t="s">
        <v>65</v>
      </c>
      <c r="J18" t="s">
        <v>75</v>
      </c>
      <c r="K18" t="s">
        <v>96</v>
      </c>
      <c r="L18" t="s">
        <v>121</v>
      </c>
      <c r="M18">
        <v>6</v>
      </c>
      <c r="N18">
        <v>3</v>
      </c>
      <c r="O18" t="s">
        <v>149</v>
      </c>
      <c r="P18" t="s">
        <v>157</v>
      </c>
      <c r="Q18" t="s">
        <v>172</v>
      </c>
    </row>
    <row r="19" spans="1:17" x14ac:dyDescent="0.25">
      <c r="A19" t="s">
        <v>20</v>
      </c>
      <c r="B19" t="s">
        <v>23</v>
      </c>
      <c r="C19" t="s">
        <v>44</v>
      </c>
      <c r="E19">
        <v>1051851</v>
      </c>
      <c r="F19">
        <v>0</v>
      </c>
      <c r="G19" t="s">
        <v>66</v>
      </c>
      <c r="I19" t="s">
        <v>69</v>
      </c>
      <c r="J19" t="s">
        <v>76</v>
      </c>
      <c r="K19" t="s">
        <v>92</v>
      </c>
      <c r="L19" t="s">
        <v>119</v>
      </c>
      <c r="M19">
        <v>5</v>
      </c>
      <c r="N19">
        <v>5</v>
      </c>
      <c r="O19" t="s">
        <v>151</v>
      </c>
      <c r="P19" t="s">
        <v>155</v>
      </c>
      <c r="Q19" t="s">
        <v>173</v>
      </c>
    </row>
    <row r="20" spans="1:17" x14ac:dyDescent="0.25">
      <c r="A20" t="s">
        <v>17</v>
      </c>
      <c r="B20" t="s">
        <v>30</v>
      </c>
      <c r="C20" t="s">
        <v>45</v>
      </c>
      <c r="D20" t="s">
        <v>54</v>
      </c>
      <c r="E20">
        <v>100851</v>
      </c>
      <c r="F20">
        <v>4474</v>
      </c>
      <c r="G20" t="s">
        <v>68</v>
      </c>
      <c r="I20" t="s">
        <v>56</v>
      </c>
      <c r="J20" t="s">
        <v>77</v>
      </c>
      <c r="K20" t="s">
        <v>97</v>
      </c>
      <c r="L20" t="s">
        <v>122</v>
      </c>
      <c r="M20">
        <v>12</v>
      </c>
      <c r="N20">
        <v>12</v>
      </c>
      <c r="O20" t="s">
        <v>152</v>
      </c>
      <c r="P20" t="s">
        <v>154</v>
      </c>
      <c r="Q20" t="s">
        <v>174</v>
      </c>
    </row>
    <row r="21" spans="1:17" x14ac:dyDescent="0.25">
      <c r="A21" t="s">
        <v>19</v>
      </c>
      <c r="B21" t="s">
        <v>28</v>
      </c>
      <c r="C21" t="s">
        <v>45</v>
      </c>
      <c r="D21" t="s">
        <v>60</v>
      </c>
      <c r="E21">
        <v>115815</v>
      </c>
      <c r="F21">
        <v>21278</v>
      </c>
      <c r="G21" t="s">
        <v>67</v>
      </c>
      <c r="I21" t="s">
        <v>69</v>
      </c>
      <c r="J21" t="s">
        <v>81</v>
      </c>
      <c r="K21" t="s">
        <v>98</v>
      </c>
      <c r="L21" t="s">
        <v>123</v>
      </c>
      <c r="M21">
        <v>5</v>
      </c>
      <c r="N21">
        <v>5</v>
      </c>
      <c r="O21" t="s">
        <v>153</v>
      </c>
      <c r="P21" t="s">
        <v>157</v>
      </c>
      <c r="Q21" t="s">
        <v>175</v>
      </c>
    </row>
    <row r="22" spans="1:17" x14ac:dyDescent="0.25">
      <c r="A22" t="s">
        <v>19</v>
      </c>
      <c r="B22" t="s">
        <v>32</v>
      </c>
      <c r="C22" t="s">
        <v>46</v>
      </c>
      <c r="D22" t="s">
        <v>57</v>
      </c>
      <c r="E22">
        <v>88883</v>
      </c>
      <c r="F22">
        <v>4601</v>
      </c>
      <c r="G22" t="s">
        <v>65</v>
      </c>
      <c r="I22" t="s">
        <v>71</v>
      </c>
      <c r="J22" t="s">
        <v>77</v>
      </c>
      <c r="K22" t="s">
        <v>89</v>
      </c>
      <c r="L22" t="s">
        <v>124</v>
      </c>
      <c r="M22">
        <v>7</v>
      </c>
      <c r="N22">
        <v>4</v>
      </c>
      <c r="O22" t="s">
        <v>148</v>
      </c>
      <c r="P22" t="s">
        <v>155</v>
      </c>
      <c r="Q22" t="s">
        <v>176</v>
      </c>
    </row>
    <row r="23" spans="1:17" x14ac:dyDescent="0.25">
      <c r="A23" t="s">
        <v>19</v>
      </c>
      <c r="B23" t="s">
        <v>29</v>
      </c>
      <c r="C23" t="s">
        <v>43</v>
      </c>
      <c r="D23" t="s">
        <v>58</v>
      </c>
      <c r="E23">
        <v>91060</v>
      </c>
      <c r="F23">
        <v>4970</v>
      </c>
      <c r="G23" t="s">
        <v>65</v>
      </c>
      <c r="I23" t="s">
        <v>69</v>
      </c>
      <c r="J23" t="s">
        <v>73</v>
      </c>
      <c r="K23" t="s">
        <v>99</v>
      </c>
      <c r="L23" t="s">
        <v>125</v>
      </c>
      <c r="M23">
        <v>3</v>
      </c>
      <c r="N23">
        <v>0</v>
      </c>
      <c r="O23" t="s">
        <v>149</v>
      </c>
      <c r="P23" t="s">
        <v>154</v>
      </c>
      <c r="Q23" t="s">
        <v>177</v>
      </c>
    </row>
    <row r="24" spans="1:17" x14ac:dyDescent="0.25">
      <c r="A24" t="s">
        <v>21</v>
      </c>
      <c r="B24" t="s">
        <v>29</v>
      </c>
      <c r="C24" t="s">
        <v>45</v>
      </c>
      <c r="D24" t="s">
        <v>57</v>
      </c>
      <c r="E24">
        <v>429227</v>
      </c>
      <c r="F24">
        <v>0</v>
      </c>
      <c r="G24" t="s">
        <v>66</v>
      </c>
      <c r="J24" t="s">
        <v>72</v>
      </c>
      <c r="K24" t="s">
        <v>82</v>
      </c>
      <c r="L24" t="s">
        <v>112</v>
      </c>
      <c r="M24">
        <v>12</v>
      </c>
      <c r="N24">
        <v>9</v>
      </c>
      <c r="O24" t="s">
        <v>148</v>
      </c>
      <c r="P24" t="s">
        <v>157</v>
      </c>
      <c r="Q24" t="s">
        <v>178</v>
      </c>
    </row>
    <row r="25" spans="1:17" x14ac:dyDescent="0.25">
      <c r="A25" t="s">
        <v>20</v>
      </c>
      <c r="B25" t="s">
        <v>30</v>
      </c>
      <c r="C25" t="s">
        <v>40</v>
      </c>
      <c r="D25" t="s">
        <v>56</v>
      </c>
      <c r="E25">
        <v>102436</v>
      </c>
      <c r="F25">
        <v>10083</v>
      </c>
      <c r="G25" t="s">
        <v>67</v>
      </c>
      <c r="I25" t="s">
        <v>56</v>
      </c>
      <c r="J25" t="s">
        <v>75</v>
      </c>
      <c r="K25" t="s">
        <v>96</v>
      </c>
      <c r="L25" t="s">
        <v>121</v>
      </c>
      <c r="M25">
        <v>6</v>
      </c>
      <c r="N25">
        <v>6</v>
      </c>
      <c r="O25" t="s">
        <v>149</v>
      </c>
      <c r="P25" t="s">
        <v>154</v>
      </c>
      <c r="Q25" t="s">
        <v>179</v>
      </c>
    </row>
    <row r="26" spans="1:17" x14ac:dyDescent="0.25">
      <c r="A26" t="s">
        <v>19</v>
      </c>
      <c r="B26" t="s">
        <v>32</v>
      </c>
      <c r="C26" t="s">
        <v>47</v>
      </c>
      <c r="E26">
        <v>100388</v>
      </c>
      <c r="F26">
        <v>11896</v>
      </c>
      <c r="G26" t="s">
        <v>67</v>
      </c>
      <c r="I26" t="s">
        <v>71</v>
      </c>
      <c r="J26" t="s">
        <v>75</v>
      </c>
      <c r="K26" t="s">
        <v>96</v>
      </c>
      <c r="L26" t="s">
        <v>121</v>
      </c>
      <c r="M26">
        <v>7</v>
      </c>
      <c r="N26">
        <v>7</v>
      </c>
      <c r="O26" t="s">
        <v>151</v>
      </c>
      <c r="P26" t="s">
        <v>157</v>
      </c>
      <c r="Q26" t="s">
        <v>173</v>
      </c>
    </row>
    <row r="27" spans="1:17" x14ac:dyDescent="0.25">
      <c r="A27" t="s">
        <v>17</v>
      </c>
      <c r="B27" t="s">
        <v>32</v>
      </c>
      <c r="C27" t="s">
        <v>44</v>
      </c>
      <c r="D27" t="s">
        <v>56</v>
      </c>
      <c r="E27">
        <v>97793</v>
      </c>
      <c r="F27">
        <v>107</v>
      </c>
      <c r="G27" t="s">
        <v>65</v>
      </c>
      <c r="I27" t="s">
        <v>69</v>
      </c>
      <c r="J27" t="s">
        <v>72</v>
      </c>
      <c r="K27" t="s">
        <v>82</v>
      </c>
      <c r="L27" t="s">
        <v>112</v>
      </c>
      <c r="M27">
        <v>20</v>
      </c>
      <c r="N27">
        <v>20</v>
      </c>
      <c r="O27" t="s">
        <v>148</v>
      </c>
      <c r="P27" t="s">
        <v>157</v>
      </c>
      <c r="Q27" t="s">
        <v>180</v>
      </c>
    </row>
    <row r="28" spans="1:17" x14ac:dyDescent="0.25">
      <c r="A28" t="s">
        <v>19</v>
      </c>
      <c r="B28" t="s">
        <v>33</v>
      </c>
      <c r="C28" t="s">
        <v>37</v>
      </c>
      <c r="D28" t="s">
        <v>61</v>
      </c>
      <c r="E28">
        <v>110982</v>
      </c>
      <c r="F28">
        <v>21677</v>
      </c>
      <c r="G28" t="s">
        <v>68</v>
      </c>
      <c r="I28" t="s">
        <v>69</v>
      </c>
      <c r="J28" t="s">
        <v>78</v>
      </c>
      <c r="K28" t="s">
        <v>88</v>
      </c>
      <c r="L28" t="s">
        <v>117</v>
      </c>
      <c r="M28">
        <v>3</v>
      </c>
      <c r="N28">
        <v>3</v>
      </c>
      <c r="O28" t="s">
        <v>151</v>
      </c>
      <c r="P28" t="s">
        <v>157</v>
      </c>
      <c r="Q28" t="s">
        <v>181</v>
      </c>
    </row>
    <row r="29" spans="1:17" x14ac:dyDescent="0.25">
      <c r="A29" t="s">
        <v>17</v>
      </c>
      <c r="B29" t="s">
        <v>28</v>
      </c>
      <c r="C29" t="s">
        <v>36</v>
      </c>
      <c r="D29" t="s">
        <v>62</v>
      </c>
      <c r="E29">
        <v>63332</v>
      </c>
      <c r="F29">
        <v>3570</v>
      </c>
      <c r="G29" t="s">
        <v>68</v>
      </c>
      <c r="I29" t="s">
        <v>70</v>
      </c>
      <c r="J29" t="s">
        <v>76</v>
      </c>
      <c r="K29" t="s">
        <v>86</v>
      </c>
      <c r="L29" t="s">
        <v>115</v>
      </c>
      <c r="M29">
        <v>10</v>
      </c>
      <c r="N29">
        <v>10</v>
      </c>
      <c r="O29" t="s">
        <v>152</v>
      </c>
      <c r="P29" t="s">
        <v>157</v>
      </c>
      <c r="Q29" t="s">
        <v>182</v>
      </c>
    </row>
    <row r="30" spans="1:17" x14ac:dyDescent="0.25">
      <c r="A30" t="s">
        <v>19</v>
      </c>
      <c r="B30" t="s">
        <v>33</v>
      </c>
      <c r="C30" t="s">
        <v>48</v>
      </c>
      <c r="D30" t="s">
        <v>58</v>
      </c>
      <c r="E30">
        <v>85456</v>
      </c>
      <c r="F30">
        <v>3902</v>
      </c>
      <c r="G30" t="s">
        <v>68</v>
      </c>
      <c r="I30" t="s">
        <v>56</v>
      </c>
      <c r="J30" t="s">
        <v>76</v>
      </c>
      <c r="K30" t="s">
        <v>100</v>
      </c>
      <c r="L30" t="s">
        <v>126</v>
      </c>
      <c r="M30">
        <v>10</v>
      </c>
      <c r="N30">
        <v>10</v>
      </c>
      <c r="O30" t="s">
        <v>149</v>
      </c>
      <c r="P30" t="s">
        <v>154</v>
      </c>
      <c r="Q30" t="s">
        <v>183</v>
      </c>
    </row>
    <row r="31" spans="1:17" x14ac:dyDescent="0.25">
      <c r="A31" t="s">
        <v>19</v>
      </c>
      <c r="B31" t="s">
        <v>32</v>
      </c>
      <c r="C31" t="s">
        <v>44</v>
      </c>
      <c r="D31" t="s">
        <v>58</v>
      </c>
      <c r="E31">
        <v>94234</v>
      </c>
      <c r="F31">
        <v>0</v>
      </c>
      <c r="G31" t="s">
        <v>64</v>
      </c>
      <c r="I31" t="s">
        <v>71</v>
      </c>
      <c r="J31" t="s">
        <v>81</v>
      </c>
      <c r="K31" t="s">
        <v>101</v>
      </c>
      <c r="L31" t="s">
        <v>127</v>
      </c>
      <c r="M31">
        <v>7</v>
      </c>
      <c r="N31">
        <v>5</v>
      </c>
      <c r="O31" t="s">
        <v>149</v>
      </c>
      <c r="P31" t="s">
        <v>156</v>
      </c>
      <c r="Q31" t="s">
        <v>184</v>
      </c>
    </row>
    <row r="32" spans="1:17" x14ac:dyDescent="0.25">
      <c r="A32" t="s">
        <v>18</v>
      </c>
      <c r="B32" t="s">
        <v>29</v>
      </c>
      <c r="C32" t="s">
        <v>42</v>
      </c>
      <c r="D32" t="s">
        <v>56</v>
      </c>
      <c r="E32">
        <v>64137</v>
      </c>
      <c r="F32">
        <v>18602</v>
      </c>
      <c r="G32" t="s">
        <v>67</v>
      </c>
      <c r="I32" t="s">
        <v>56</v>
      </c>
      <c r="J32" t="s">
        <v>75</v>
      </c>
      <c r="K32" t="s">
        <v>85</v>
      </c>
      <c r="L32" t="s">
        <v>114</v>
      </c>
      <c r="M32">
        <v>1</v>
      </c>
      <c r="N32">
        <v>0</v>
      </c>
      <c r="O32" t="s">
        <v>149</v>
      </c>
      <c r="P32" t="s">
        <v>155</v>
      </c>
      <c r="Q32" t="s">
        <v>185</v>
      </c>
    </row>
    <row r="33" spans="1:17" x14ac:dyDescent="0.25">
      <c r="A33" t="s">
        <v>19</v>
      </c>
      <c r="B33" t="s">
        <v>24</v>
      </c>
      <c r="C33" t="s">
        <v>37</v>
      </c>
      <c r="E33">
        <v>98478</v>
      </c>
      <c r="F33">
        <v>3910</v>
      </c>
      <c r="G33" t="s">
        <v>65</v>
      </c>
      <c r="I33" t="s">
        <v>69</v>
      </c>
      <c r="J33" t="s">
        <v>74</v>
      </c>
      <c r="K33" t="s">
        <v>84</v>
      </c>
      <c r="L33" t="s">
        <v>74</v>
      </c>
      <c r="M33">
        <v>4</v>
      </c>
      <c r="N33">
        <v>4</v>
      </c>
      <c r="O33" t="s">
        <v>153</v>
      </c>
      <c r="P33" t="s">
        <v>155</v>
      </c>
      <c r="Q33" t="s">
        <v>186</v>
      </c>
    </row>
    <row r="34" spans="1:17" x14ac:dyDescent="0.25">
      <c r="A34" t="s">
        <v>17</v>
      </c>
      <c r="B34" t="s">
        <v>33</v>
      </c>
      <c r="C34" t="s">
        <v>45</v>
      </c>
      <c r="D34" t="s">
        <v>54</v>
      </c>
      <c r="E34">
        <v>134691</v>
      </c>
      <c r="F34">
        <v>12547</v>
      </c>
      <c r="G34" t="s">
        <v>67</v>
      </c>
      <c r="J34" t="s">
        <v>78</v>
      </c>
      <c r="K34" t="s">
        <v>88</v>
      </c>
      <c r="L34" t="s">
        <v>128</v>
      </c>
      <c r="M34">
        <v>12</v>
      </c>
      <c r="N34">
        <v>12</v>
      </c>
      <c r="O34" t="s">
        <v>150</v>
      </c>
      <c r="P34" t="s">
        <v>155</v>
      </c>
      <c r="Q34" t="s">
        <v>187</v>
      </c>
    </row>
    <row r="35" spans="1:17" x14ac:dyDescent="0.25">
      <c r="A35" t="s">
        <v>21</v>
      </c>
      <c r="B35" t="s">
        <v>26</v>
      </c>
      <c r="C35" t="s">
        <v>49</v>
      </c>
      <c r="D35" t="s">
        <v>55</v>
      </c>
      <c r="E35">
        <v>43161</v>
      </c>
      <c r="F35">
        <v>11937</v>
      </c>
      <c r="G35" t="s">
        <v>63</v>
      </c>
      <c r="I35" t="s">
        <v>69</v>
      </c>
      <c r="J35" t="s">
        <v>79</v>
      </c>
      <c r="K35" t="s">
        <v>91</v>
      </c>
      <c r="L35" t="s">
        <v>118</v>
      </c>
      <c r="M35">
        <v>8</v>
      </c>
      <c r="N35">
        <v>6</v>
      </c>
      <c r="O35" t="s">
        <v>151</v>
      </c>
      <c r="P35" t="s">
        <v>154</v>
      </c>
      <c r="Q35" t="s">
        <v>188</v>
      </c>
    </row>
    <row r="36" spans="1:17" x14ac:dyDescent="0.25">
      <c r="A36" t="s">
        <v>19</v>
      </c>
      <c r="B36" t="s">
        <v>32</v>
      </c>
      <c r="C36" t="s">
        <v>44</v>
      </c>
      <c r="D36" t="s">
        <v>55</v>
      </c>
      <c r="E36">
        <v>848118</v>
      </c>
      <c r="F36">
        <v>111998</v>
      </c>
      <c r="G36" t="s">
        <v>66</v>
      </c>
      <c r="J36" t="s">
        <v>81</v>
      </c>
      <c r="K36" t="s">
        <v>94</v>
      </c>
      <c r="L36" t="s">
        <v>129</v>
      </c>
      <c r="M36">
        <v>5</v>
      </c>
      <c r="N36">
        <v>5</v>
      </c>
      <c r="O36" t="s">
        <v>153</v>
      </c>
      <c r="P36" t="s">
        <v>154</v>
      </c>
      <c r="Q36" t="s">
        <v>189</v>
      </c>
    </row>
    <row r="37" spans="1:17" x14ac:dyDescent="0.25">
      <c r="A37" t="s">
        <v>21</v>
      </c>
      <c r="D37" t="s">
        <v>62</v>
      </c>
      <c r="F37">
        <v>918</v>
      </c>
      <c r="G37" t="s">
        <v>68</v>
      </c>
      <c r="I37" t="s">
        <v>70</v>
      </c>
      <c r="J37" t="s">
        <v>81</v>
      </c>
      <c r="K37" t="s">
        <v>98</v>
      </c>
      <c r="N37">
        <v>11</v>
      </c>
      <c r="O37" t="s">
        <v>148</v>
      </c>
      <c r="Q37" t="s">
        <v>190</v>
      </c>
    </row>
    <row r="38" spans="1:17" x14ac:dyDescent="0.25">
      <c r="A38" t="s">
        <v>19</v>
      </c>
      <c r="B38" t="s">
        <v>22</v>
      </c>
      <c r="C38" t="s">
        <v>39</v>
      </c>
      <c r="D38" t="s">
        <v>61</v>
      </c>
      <c r="E38">
        <v>1060556</v>
      </c>
      <c r="F38">
        <v>23114</v>
      </c>
      <c r="G38" t="s">
        <v>66</v>
      </c>
      <c r="J38" t="s">
        <v>73</v>
      </c>
      <c r="K38" t="s">
        <v>102</v>
      </c>
      <c r="L38" t="s">
        <v>102</v>
      </c>
      <c r="M38">
        <v>3</v>
      </c>
      <c r="N38">
        <v>3</v>
      </c>
      <c r="O38" t="s">
        <v>148</v>
      </c>
      <c r="P38" t="s">
        <v>154</v>
      </c>
      <c r="Q38" t="s">
        <v>191</v>
      </c>
    </row>
    <row r="39" spans="1:17" x14ac:dyDescent="0.25">
      <c r="A39" t="s">
        <v>20</v>
      </c>
      <c r="B39" t="s">
        <v>31</v>
      </c>
      <c r="C39" t="s">
        <v>50</v>
      </c>
      <c r="D39" t="s">
        <v>57</v>
      </c>
      <c r="E39">
        <v>44317</v>
      </c>
      <c r="F39">
        <v>2490</v>
      </c>
      <c r="G39" t="s">
        <v>63</v>
      </c>
      <c r="J39" t="s">
        <v>81</v>
      </c>
      <c r="K39" t="s">
        <v>94</v>
      </c>
      <c r="L39" t="s">
        <v>129</v>
      </c>
      <c r="M39">
        <v>6</v>
      </c>
      <c r="N39">
        <v>4</v>
      </c>
      <c r="O39" t="s">
        <v>151</v>
      </c>
      <c r="P39" t="s">
        <v>156</v>
      </c>
      <c r="Q39" t="s">
        <v>176</v>
      </c>
    </row>
    <row r="40" spans="1:17" x14ac:dyDescent="0.25">
      <c r="A40" t="s">
        <v>19</v>
      </c>
      <c r="B40" t="s">
        <v>32</v>
      </c>
      <c r="C40" t="s">
        <v>40</v>
      </c>
      <c r="D40" t="s">
        <v>59</v>
      </c>
      <c r="E40">
        <v>639511</v>
      </c>
      <c r="F40">
        <v>4336</v>
      </c>
      <c r="G40" t="s">
        <v>66</v>
      </c>
      <c r="I40" t="s">
        <v>70</v>
      </c>
      <c r="J40" t="s">
        <v>74</v>
      </c>
      <c r="K40" t="s">
        <v>84</v>
      </c>
      <c r="L40" t="s">
        <v>74</v>
      </c>
      <c r="M40">
        <v>3</v>
      </c>
      <c r="N40">
        <v>3</v>
      </c>
      <c r="O40" t="s">
        <v>150</v>
      </c>
      <c r="P40" t="s">
        <v>157</v>
      </c>
      <c r="Q40" t="s">
        <v>192</v>
      </c>
    </row>
    <row r="41" spans="1:17" x14ac:dyDescent="0.25">
      <c r="A41" t="s">
        <v>19</v>
      </c>
      <c r="B41" t="s">
        <v>24</v>
      </c>
      <c r="C41" t="s">
        <v>44</v>
      </c>
      <c r="D41" t="s">
        <v>54</v>
      </c>
      <c r="E41">
        <v>342811</v>
      </c>
      <c r="F41">
        <v>4747</v>
      </c>
      <c r="G41" t="s">
        <v>66</v>
      </c>
      <c r="I41" t="s">
        <v>69</v>
      </c>
      <c r="J41" t="s">
        <v>81</v>
      </c>
      <c r="K41" t="s">
        <v>103</v>
      </c>
      <c r="L41" t="s">
        <v>130</v>
      </c>
      <c r="M41">
        <v>2</v>
      </c>
      <c r="N41">
        <v>2</v>
      </c>
      <c r="O41" t="s">
        <v>149</v>
      </c>
      <c r="P41" t="s">
        <v>157</v>
      </c>
      <c r="Q41" t="s">
        <v>193</v>
      </c>
    </row>
    <row r="42" spans="1:17" x14ac:dyDescent="0.25">
      <c r="A42" t="s">
        <v>19</v>
      </c>
      <c r="F42">
        <v>32069</v>
      </c>
      <c r="G42" t="s">
        <v>64</v>
      </c>
      <c r="I42" t="s">
        <v>70</v>
      </c>
      <c r="J42" t="s">
        <v>81</v>
      </c>
      <c r="K42" t="s">
        <v>94</v>
      </c>
      <c r="N42">
        <v>4</v>
      </c>
      <c r="O42" t="s">
        <v>149</v>
      </c>
      <c r="Q42" t="s">
        <v>181</v>
      </c>
    </row>
    <row r="43" spans="1:17" x14ac:dyDescent="0.25">
      <c r="A43" t="s">
        <v>20</v>
      </c>
      <c r="B43" t="s">
        <v>33</v>
      </c>
      <c r="C43" t="s">
        <v>45</v>
      </c>
      <c r="D43" t="s">
        <v>57</v>
      </c>
      <c r="E43">
        <v>92228</v>
      </c>
      <c r="F43">
        <v>5507</v>
      </c>
      <c r="G43" t="s">
        <v>67</v>
      </c>
      <c r="I43" t="s">
        <v>56</v>
      </c>
      <c r="J43" t="s">
        <v>78</v>
      </c>
      <c r="K43" t="s">
        <v>104</v>
      </c>
      <c r="L43" t="s">
        <v>131</v>
      </c>
      <c r="M43">
        <v>5</v>
      </c>
      <c r="N43">
        <v>4</v>
      </c>
      <c r="O43" t="s">
        <v>150</v>
      </c>
      <c r="P43" t="s">
        <v>154</v>
      </c>
      <c r="Q43" t="s">
        <v>180</v>
      </c>
    </row>
    <row r="44" spans="1:17" x14ac:dyDescent="0.25">
      <c r="A44" t="s">
        <v>20</v>
      </c>
      <c r="B44" t="s">
        <v>29</v>
      </c>
      <c r="C44" t="s">
        <v>48</v>
      </c>
      <c r="E44">
        <v>73192</v>
      </c>
      <c r="F44">
        <v>9636</v>
      </c>
      <c r="G44" t="s">
        <v>67</v>
      </c>
      <c r="I44" t="s">
        <v>56</v>
      </c>
      <c r="J44" t="s">
        <v>76</v>
      </c>
      <c r="K44" t="s">
        <v>86</v>
      </c>
      <c r="L44" t="s">
        <v>115</v>
      </c>
      <c r="M44">
        <v>5</v>
      </c>
      <c r="N44">
        <v>4</v>
      </c>
      <c r="O44" t="s">
        <v>148</v>
      </c>
      <c r="P44" t="s">
        <v>154</v>
      </c>
      <c r="Q44" t="s">
        <v>194</v>
      </c>
    </row>
    <row r="45" spans="1:17" x14ac:dyDescent="0.25">
      <c r="A45" t="s">
        <v>19</v>
      </c>
      <c r="B45" t="s">
        <v>34</v>
      </c>
      <c r="C45" t="s">
        <v>46</v>
      </c>
      <c r="D45" t="s">
        <v>58</v>
      </c>
      <c r="E45">
        <v>1143063</v>
      </c>
      <c r="F45">
        <v>141574</v>
      </c>
      <c r="G45" t="s">
        <v>66</v>
      </c>
      <c r="J45" t="s">
        <v>76</v>
      </c>
      <c r="K45" t="s">
        <v>92</v>
      </c>
      <c r="L45" t="s">
        <v>119</v>
      </c>
      <c r="M45">
        <v>3</v>
      </c>
      <c r="N45">
        <v>1</v>
      </c>
      <c r="O45" t="s">
        <v>153</v>
      </c>
      <c r="P45" t="s">
        <v>156</v>
      </c>
      <c r="Q45" t="s">
        <v>169</v>
      </c>
    </row>
    <row r="46" spans="1:17" x14ac:dyDescent="0.25">
      <c r="A46" t="s">
        <v>17</v>
      </c>
      <c r="B46" t="s">
        <v>23</v>
      </c>
      <c r="C46" t="s">
        <v>44</v>
      </c>
      <c r="D46" t="s">
        <v>62</v>
      </c>
      <c r="E46">
        <v>103850</v>
      </c>
      <c r="F46">
        <v>16630</v>
      </c>
      <c r="G46" t="s">
        <v>64</v>
      </c>
      <c r="I46" t="s">
        <v>71</v>
      </c>
      <c r="J46" t="s">
        <v>74</v>
      </c>
      <c r="K46" t="s">
        <v>84</v>
      </c>
      <c r="L46" t="s">
        <v>74</v>
      </c>
      <c r="M46">
        <v>12</v>
      </c>
      <c r="N46">
        <v>11</v>
      </c>
      <c r="O46" t="s">
        <v>150</v>
      </c>
      <c r="P46" t="s">
        <v>157</v>
      </c>
      <c r="Q46" t="s">
        <v>195</v>
      </c>
    </row>
    <row r="47" spans="1:17" x14ac:dyDescent="0.25">
      <c r="A47" t="s">
        <v>17</v>
      </c>
      <c r="B47" t="s">
        <v>34</v>
      </c>
      <c r="C47" t="s">
        <v>45</v>
      </c>
      <c r="D47" t="s">
        <v>61</v>
      </c>
      <c r="E47">
        <v>92763</v>
      </c>
      <c r="F47">
        <v>5240</v>
      </c>
      <c r="G47" t="s">
        <v>65</v>
      </c>
      <c r="I47" t="s">
        <v>69</v>
      </c>
      <c r="J47" t="s">
        <v>80</v>
      </c>
      <c r="K47" t="s">
        <v>93</v>
      </c>
      <c r="L47" t="s">
        <v>93</v>
      </c>
      <c r="M47">
        <v>15</v>
      </c>
      <c r="N47">
        <v>14</v>
      </c>
      <c r="O47" t="s">
        <v>153</v>
      </c>
      <c r="P47" t="s">
        <v>154</v>
      </c>
      <c r="Q47" t="s">
        <v>196</v>
      </c>
    </row>
    <row r="48" spans="1:17" x14ac:dyDescent="0.25">
      <c r="A48" t="s">
        <v>21</v>
      </c>
      <c r="B48" t="s">
        <v>26</v>
      </c>
      <c r="C48" t="s">
        <v>44</v>
      </c>
      <c r="D48" t="s">
        <v>57</v>
      </c>
      <c r="E48">
        <v>40049</v>
      </c>
      <c r="F48">
        <v>3929</v>
      </c>
      <c r="G48" t="s">
        <v>63</v>
      </c>
      <c r="J48" t="s">
        <v>76</v>
      </c>
      <c r="K48" t="s">
        <v>100</v>
      </c>
      <c r="L48" t="s">
        <v>132</v>
      </c>
      <c r="M48">
        <v>18</v>
      </c>
      <c r="N48">
        <v>18</v>
      </c>
      <c r="O48" t="s">
        <v>152</v>
      </c>
      <c r="P48" t="s">
        <v>156</v>
      </c>
      <c r="Q48" t="s">
        <v>197</v>
      </c>
    </row>
    <row r="49" spans="1:17" x14ac:dyDescent="0.25">
      <c r="A49" t="s">
        <v>17</v>
      </c>
      <c r="B49" t="s">
        <v>23</v>
      </c>
      <c r="C49" t="s">
        <v>47</v>
      </c>
      <c r="D49" t="s">
        <v>59</v>
      </c>
      <c r="E49">
        <v>41988</v>
      </c>
      <c r="F49">
        <v>529</v>
      </c>
      <c r="G49" t="s">
        <v>67</v>
      </c>
      <c r="I49" t="s">
        <v>70</v>
      </c>
      <c r="J49" t="s">
        <v>77</v>
      </c>
      <c r="K49" t="s">
        <v>89</v>
      </c>
      <c r="L49" t="s">
        <v>124</v>
      </c>
      <c r="M49">
        <v>9</v>
      </c>
      <c r="N49">
        <v>6</v>
      </c>
      <c r="O49" t="s">
        <v>149</v>
      </c>
      <c r="P49" t="s">
        <v>154</v>
      </c>
      <c r="Q49" t="s">
        <v>198</v>
      </c>
    </row>
    <row r="50" spans="1:17" x14ac:dyDescent="0.25">
      <c r="A50" t="s">
        <v>17</v>
      </c>
      <c r="B50" t="s">
        <v>34</v>
      </c>
      <c r="C50" t="s">
        <v>37</v>
      </c>
      <c r="D50" t="s">
        <v>62</v>
      </c>
      <c r="E50">
        <v>65446</v>
      </c>
      <c r="F50">
        <v>2828</v>
      </c>
      <c r="G50" t="s">
        <v>63</v>
      </c>
      <c r="J50" t="s">
        <v>74</v>
      </c>
      <c r="K50" t="s">
        <v>84</v>
      </c>
      <c r="L50" t="s">
        <v>74</v>
      </c>
      <c r="M50">
        <v>12</v>
      </c>
      <c r="N50">
        <v>12</v>
      </c>
      <c r="O50" t="s">
        <v>151</v>
      </c>
      <c r="P50" t="s">
        <v>155</v>
      </c>
      <c r="Q50" t="s">
        <v>189</v>
      </c>
    </row>
    <row r="51" spans="1:17" x14ac:dyDescent="0.25">
      <c r="A51" t="s">
        <v>19</v>
      </c>
      <c r="B51" t="s">
        <v>24</v>
      </c>
      <c r="C51" t="s">
        <v>42</v>
      </c>
      <c r="D51" t="s">
        <v>60</v>
      </c>
      <c r="E51">
        <v>66319</v>
      </c>
      <c r="F51">
        <v>4666</v>
      </c>
      <c r="G51" t="s">
        <v>64</v>
      </c>
      <c r="I51" t="s">
        <v>70</v>
      </c>
      <c r="J51" t="s">
        <v>78</v>
      </c>
      <c r="K51" t="s">
        <v>105</v>
      </c>
      <c r="L51" t="s">
        <v>133</v>
      </c>
      <c r="M51">
        <v>9</v>
      </c>
      <c r="N51">
        <v>7</v>
      </c>
      <c r="O51" t="s">
        <v>150</v>
      </c>
      <c r="P51" t="s">
        <v>154</v>
      </c>
      <c r="Q51" t="s">
        <v>172</v>
      </c>
    </row>
    <row r="52" spans="1:17" x14ac:dyDescent="0.25">
      <c r="A52" t="s">
        <v>21</v>
      </c>
      <c r="B52" t="s">
        <v>26</v>
      </c>
      <c r="C52" t="s">
        <v>36</v>
      </c>
      <c r="D52" t="s">
        <v>57</v>
      </c>
      <c r="E52">
        <v>56671</v>
      </c>
      <c r="F52">
        <v>3210</v>
      </c>
      <c r="G52" t="s">
        <v>63</v>
      </c>
      <c r="I52" t="s">
        <v>70</v>
      </c>
      <c r="J52" t="s">
        <v>80</v>
      </c>
      <c r="K52" t="s">
        <v>106</v>
      </c>
      <c r="L52" t="s">
        <v>106</v>
      </c>
      <c r="M52">
        <v>25</v>
      </c>
      <c r="N52">
        <v>24</v>
      </c>
      <c r="O52" t="s">
        <v>151</v>
      </c>
      <c r="P52" t="s">
        <v>156</v>
      </c>
      <c r="Q52" t="s">
        <v>165</v>
      </c>
    </row>
    <row r="53" spans="1:17" x14ac:dyDescent="0.25">
      <c r="A53" t="s">
        <v>19</v>
      </c>
      <c r="D53" t="s">
        <v>62</v>
      </c>
      <c r="F53">
        <v>0</v>
      </c>
      <c r="G53" t="s">
        <v>66</v>
      </c>
      <c r="I53" t="s">
        <v>69</v>
      </c>
      <c r="J53" t="s">
        <v>79</v>
      </c>
      <c r="K53" t="s">
        <v>91</v>
      </c>
      <c r="N53">
        <v>12</v>
      </c>
      <c r="O53" t="s">
        <v>152</v>
      </c>
      <c r="Q53" t="s">
        <v>173</v>
      </c>
    </row>
    <row r="54" spans="1:17" x14ac:dyDescent="0.25">
      <c r="A54" t="s">
        <v>19</v>
      </c>
      <c r="B54" t="s">
        <v>27</v>
      </c>
      <c r="C54" t="s">
        <v>51</v>
      </c>
      <c r="D54" t="s">
        <v>57</v>
      </c>
      <c r="E54">
        <v>94266</v>
      </c>
      <c r="F54">
        <v>0</v>
      </c>
      <c r="G54" t="s">
        <v>68</v>
      </c>
      <c r="I54" t="s">
        <v>70</v>
      </c>
      <c r="J54" t="s">
        <v>77</v>
      </c>
      <c r="K54" t="s">
        <v>97</v>
      </c>
      <c r="L54" t="s">
        <v>122</v>
      </c>
      <c r="M54">
        <v>4</v>
      </c>
      <c r="N54">
        <v>3</v>
      </c>
      <c r="O54" t="s">
        <v>151</v>
      </c>
      <c r="P54" t="s">
        <v>154</v>
      </c>
      <c r="Q54" t="s">
        <v>199</v>
      </c>
    </row>
    <row r="55" spans="1:17" x14ac:dyDescent="0.25">
      <c r="A55" t="s">
        <v>20</v>
      </c>
      <c r="B55" t="s">
        <v>22</v>
      </c>
      <c r="C55" t="s">
        <v>43</v>
      </c>
      <c r="D55" t="s">
        <v>61</v>
      </c>
      <c r="E55">
        <v>141460</v>
      </c>
      <c r="F55">
        <v>387</v>
      </c>
      <c r="G55" t="s">
        <v>64</v>
      </c>
      <c r="J55" t="s">
        <v>72</v>
      </c>
      <c r="K55" t="s">
        <v>82</v>
      </c>
      <c r="L55" t="s">
        <v>112</v>
      </c>
      <c r="M55">
        <v>3</v>
      </c>
      <c r="N55">
        <v>0</v>
      </c>
      <c r="O55" t="s">
        <v>148</v>
      </c>
      <c r="P55" t="s">
        <v>156</v>
      </c>
      <c r="Q55" t="s">
        <v>188</v>
      </c>
    </row>
    <row r="56" spans="1:17" x14ac:dyDescent="0.25">
      <c r="A56" t="s">
        <v>20</v>
      </c>
      <c r="B56" t="s">
        <v>27</v>
      </c>
      <c r="C56" t="s">
        <v>50</v>
      </c>
      <c r="D56" t="s">
        <v>58</v>
      </c>
      <c r="E56">
        <v>79724</v>
      </c>
      <c r="F56">
        <v>201</v>
      </c>
      <c r="G56" t="s">
        <v>63</v>
      </c>
      <c r="I56" t="s">
        <v>69</v>
      </c>
      <c r="J56" t="s">
        <v>79</v>
      </c>
      <c r="K56" t="s">
        <v>107</v>
      </c>
      <c r="L56" t="s">
        <v>134</v>
      </c>
      <c r="M56">
        <v>6</v>
      </c>
      <c r="N56">
        <v>5</v>
      </c>
      <c r="O56" t="s">
        <v>152</v>
      </c>
      <c r="P56" t="s">
        <v>154</v>
      </c>
      <c r="Q56" t="s">
        <v>200</v>
      </c>
    </row>
    <row r="57" spans="1:17" x14ac:dyDescent="0.25">
      <c r="A57" t="s">
        <v>19</v>
      </c>
      <c r="B57" t="s">
        <v>27</v>
      </c>
      <c r="C57" t="s">
        <v>36</v>
      </c>
      <c r="D57" t="s">
        <v>57</v>
      </c>
      <c r="E57">
        <v>66097</v>
      </c>
      <c r="F57">
        <v>424</v>
      </c>
      <c r="G57" t="s">
        <v>65</v>
      </c>
      <c r="I57" t="s">
        <v>56</v>
      </c>
      <c r="J57" t="s">
        <v>76</v>
      </c>
      <c r="K57" t="s">
        <v>92</v>
      </c>
      <c r="L57" t="s">
        <v>119</v>
      </c>
      <c r="M57">
        <v>25</v>
      </c>
      <c r="N57">
        <v>23</v>
      </c>
      <c r="O57" t="s">
        <v>152</v>
      </c>
      <c r="P57" t="s">
        <v>156</v>
      </c>
      <c r="Q57" t="s">
        <v>166</v>
      </c>
    </row>
    <row r="58" spans="1:17" x14ac:dyDescent="0.25">
      <c r="A58" t="s">
        <v>17</v>
      </c>
      <c r="B58" t="s">
        <v>28</v>
      </c>
      <c r="C58" t="s">
        <v>49</v>
      </c>
      <c r="D58" t="s">
        <v>56</v>
      </c>
      <c r="E58">
        <v>85593</v>
      </c>
      <c r="F58">
        <v>7514</v>
      </c>
      <c r="G58" t="s">
        <v>65</v>
      </c>
      <c r="I58" t="s">
        <v>69</v>
      </c>
      <c r="J58" t="s">
        <v>80</v>
      </c>
      <c r="K58" t="s">
        <v>93</v>
      </c>
      <c r="L58" t="s">
        <v>93</v>
      </c>
      <c r="M58">
        <v>8</v>
      </c>
      <c r="N58">
        <v>7</v>
      </c>
      <c r="O58" t="s">
        <v>148</v>
      </c>
      <c r="P58" t="s">
        <v>156</v>
      </c>
      <c r="Q58" t="s">
        <v>180</v>
      </c>
    </row>
    <row r="59" spans="1:17" x14ac:dyDescent="0.25">
      <c r="A59" t="s">
        <v>19</v>
      </c>
      <c r="B59" t="s">
        <v>32</v>
      </c>
      <c r="C59" t="s">
        <v>52</v>
      </c>
      <c r="D59" t="s">
        <v>59</v>
      </c>
      <c r="E59">
        <v>441098</v>
      </c>
      <c r="F59">
        <v>0</v>
      </c>
      <c r="G59" t="s">
        <v>66</v>
      </c>
      <c r="I59" t="s">
        <v>70</v>
      </c>
      <c r="J59" t="s">
        <v>75</v>
      </c>
      <c r="K59" t="s">
        <v>85</v>
      </c>
      <c r="L59" t="s">
        <v>114</v>
      </c>
      <c r="M59">
        <v>6</v>
      </c>
      <c r="N59">
        <v>5</v>
      </c>
      <c r="O59" t="s">
        <v>148</v>
      </c>
      <c r="P59" t="s">
        <v>155</v>
      </c>
      <c r="Q59" t="s">
        <v>188</v>
      </c>
    </row>
    <row r="60" spans="1:17" x14ac:dyDescent="0.25">
      <c r="A60" t="s">
        <v>21</v>
      </c>
      <c r="B60" t="s">
        <v>25</v>
      </c>
      <c r="C60" t="s">
        <v>52</v>
      </c>
      <c r="D60" t="s">
        <v>56</v>
      </c>
      <c r="E60">
        <v>1042403</v>
      </c>
      <c r="F60">
        <v>0</v>
      </c>
      <c r="G60" t="s">
        <v>66</v>
      </c>
      <c r="I60" t="s">
        <v>70</v>
      </c>
      <c r="J60" t="s">
        <v>80</v>
      </c>
      <c r="K60" t="s">
        <v>93</v>
      </c>
      <c r="L60" t="s">
        <v>93</v>
      </c>
      <c r="M60">
        <v>12</v>
      </c>
      <c r="N60">
        <v>12</v>
      </c>
      <c r="O60" t="s">
        <v>153</v>
      </c>
      <c r="P60" t="s">
        <v>156</v>
      </c>
      <c r="Q60" t="s">
        <v>174</v>
      </c>
    </row>
    <row r="61" spans="1:17" x14ac:dyDescent="0.25">
      <c r="A61" t="s">
        <v>18</v>
      </c>
      <c r="B61" t="s">
        <v>25</v>
      </c>
      <c r="C61" t="s">
        <v>40</v>
      </c>
      <c r="D61" t="s">
        <v>59</v>
      </c>
      <c r="E61">
        <v>112462</v>
      </c>
      <c r="F61">
        <v>1173</v>
      </c>
      <c r="G61" t="s">
        <v>64</v>
      </c>
      <c r="I61" t="s">
        <v>71</v>
      </c>
      <c r="J61" t="s">
        <v>73</v>
      </c>
      <c r="K61" t="s">
        <v>102</v>
      </c>
      <c r="L61" t="s">
        <v>102</v>
      </c>
      <c r="M61">
        <v>0</v>
      </c>
      <c r="N61">
        <v>0</v>
      </c>
      <c r="O61" t="s">
        <v>148</v>
      </c>
      <c r="P61" t="s">
        <v>156</v>
      </c>
      <c r="Q61" t="s">
        <v>201</v>
      </c>
    </row>
    <row r="62" spans="1:17" x14ac:dyDescent="0.25">
      <c r="A62" t="s">
        <v>21</v>
      </c>
      <c r="B62" t="s">
        <v>34</v>
      </c>
      <c r="C62" t="s">
        <v>53</v>
      </c>
      <c r="D62" t="s">
        <v>62</v>
      </c>
      <c r="E62">
        <v>615089</v>
      </c>
      <c r="F62">
        <v>1588</v>
      </c>
      <c r="G62" t="s">
        <v>66</v>
      </c>
      <c r="I62" t="s">
        <v>69</v>
      </c>
      <c r="J62" t="s">
        <v>75</v>
      </c>
      <c r="K62" t="s">
        <v>108</v>
      </c>
      <c r="L62" t="s">
        <v>135</v>
      </c>
      <c r="M62">
        <v>25</v>
      </c>
      <c r="N62">
        <v>22</v>
      </c>
      <c r="O62" t="s">
        <v>152</v>
      </c>
      <c r="P62" t="s">
        <v>157</v>
      </c>
      <c r="Q62" t="s">
        <v>202</v>
      </c>
    </row>
    <row r="63" spans="1:17" x14ac:dyDescent="0.25">
      <c r="A63" t="s">
        <v>19</v>
      </c>
      <c r="D63" t="s">
        <v>55</v>
      </c>
      <c r="F63">
        <v>5754</v>
      </c>
      <c r="G63" t="s">
        <v>63</v>
      </c>
      <c r="I63" t="s">
        <v>70</v>
      </c>
      <c r="J63" t="s">
        <v>80</v>
      </c>
      <c r="K63" t="s">
        <v>93</v>
      </c>
      <c r="N63">
        <v>23</v>
      </c>
      <c r="O63" t="s">
        <v>152</v>
      </c>
      <c r="Q63" t="s">
        <v>203</v>
      </c>
    </row>
    <row r="64" spans="1:17" x14ac:dyDescent="0.25">
      <c r="A64" t="s">
        <v>21</v>
      </c>
      <c r="B64" t="s">
        <v>30</v>
      </c>
      <c r="C64" t="s">
        <v>52</v>
      </c>
      <c r="D64" t="s">
        <v>54</v>
      </c>
      <c r="E64">
        <v>123016</v>
      </c>
      <c r="F64">
        <v>23538</v>
      </c>
      <c r="G64" t="s">
        <v>67</v>
      </c>
      <c r="I64" t="s">
        <v>71</v>
      </c>
      <c r="J64" t="s">
        <v>78</v>
      </c>
      <c r="K64" t="s">
        <v>104</v>
      </c>
      <c r="L64" t="s">
        <v>131</v>
      </c>
      <c r="M64">
        <v>8</v>
      </c>
      <c r="N64">
        <v>5</v>
      </c>
      <c r="O64" t="s">
        <v>148</v>
      </c>
      <c r="P64" t="s">
        <v>156</v>
      </c>
      <c r="Q64" t="s">
        <v>204</v>
      </c>
    </row>
    <row r="65" spans="1:17" x14ac:dyDescent="0.25">
      <c r="A65" t="s">
        <v>17</v>
      </c>
      <c r="B65" t="s">
        <v>32</v>
      </c>
      <c r="C65" t="s">
        <v>38</v>
      </c>
      <c r="D65" t="s">
        <v>62</v>
      </c>
      <c r="E65">
        <v>520109</v>
      </c>
      <c r="F65">
        <v>29887</v>
      </c>
      <c r="G65" t="s">
        <v>66</v>
      </c>
      <c r="I65" t="s">
        <v>56</v>
      </c>
      <c r="J65" t="s">
        <v>78</v>
      </c>
      <c r="K65" t="s">
        <v>88</v>
      </c>
      <c r="L65" t="s">
        <v>136</v>
      </c>
      <c r="M65">
        <v>9</v>
      </c>
      <c r="N65">
        <v>9</v>
      </c>
      <c r="O65" t="s">
        <v>153</v>
      </c>
      <c r="P65" t="s">
        <v>157</v>
      </c>
      <c r="Q65" t="s">
        <v>166</v>
      </c>
    </row>
    <row r="66" spans="1:17" x14ac:dyDescent="0.25">
      <c r="A66" t="s">
        <v>20</v>
      </c>
      <c r="B66" t="s">
        <v>25</v>
      </c>
      <c r="C66" t="s">
        <v>42</v>
      </c>
      <c r="D66" t="s">
        <v>61</v>
      </c>
      <c r="E66">
        <v>605854</v>
      </c>
      <c r="F66">
        <v>16955</v>
      </c>
      <c r="G66" t="s">
        <v>66</v>
      </c>
      <c r="I66" t="s">
        <v>70</v>
      </c>
      <c r="J66" t="s">
        <v>77</v>
      </c>
      <c r="K66" t="s">
        <v>89</v>
      </c>
      <c r="L66" t="s">
        <v>124</v>
      </c>
      <c r="M66">
        <v>4</v>
      </c>
      <c r="N66">
        <v>4</v>
      </c>
      <c r="O66" t="s">
        <v>149</v>
      </c>
      <c r="P66" t="s">
        <v>154</v>
      </c>
      <c r="Q66" t="s">
        <v>165</v>
      </c>
    </row>
    <row r="67" spans="1:17" x14ac:dyDescent="0.25">
      <c r="A67" t="s">
        <v>20</v>
      </c>
      <c r="B67" t="s">
        <v>29</v>
      </c>
      <c r="C67" t="s">
        <v>41</v>
      </c>
      <c r="D67" t="s">
        <v>61</v>
      </c>
      <c r="E67">
        <v>61948</v>
      </c>
      <c r="F67">
        <v>7375</v>
      </c>
      <c r="G67" t="s">
        <v>65</v>
      </c>
      <c r="I67" t="s">
        <v>69</v>
      </c>
      <c r="J67" t="s">
        <v>79</v>
      </c>
      <c r="K67" t="s">
        <v>91</v>
      </c>
      <c r="L67" t="s">
        <v>118</v>
      </c>
      <c r="M67">
        <v>5</v>
      </c>
      <c r="N67">
        <v>2</v>
      </c>
      <c r="O67" t="s">
        <v>152</v>
      </c>
      <c r="P67" t="s">
        <v>154</v>
      </c>
      <c r="Q67" t="s">
        <v>169</v>
      </c>
    </row>
    <row r="68" spans="1:17" x14ac:dyDescent="0.25">
      <c r="A68" t="s">
        <v>18</v>
      </c>
      <c r="B68" t="s">
        <v>34</v>
      </c>
      <c r="C68" t="s">
        <v>40</v>
      </c>
      <c r="E68">
        <v>73908</v>
      </c>
      <c r="F68">
        <v>47</v>
      </c>
      <c r="G68" t="s">
        <v>65</v>
      </c>
      <c r="I68" t="s">
        <v>56</v>
      </c>
      <c r="J68" t="s">
        <v>72</v>
      </c>
      <c r="K68" t="s">
        <v>82</v>
      </c>
      <c r="L68" t="s">
        <v>112</v>
      </c>
      <c r="M68">
        <v>0</v>
      </c>
      <c r="N68">
        <v>0</v>
      </c>
      <c r="O68" t="s">
        <v>148</v>
      </c>
      <c r="P68" t="s">
        <v>156</v>
      </c>
      <c r="Q68" t="s">
        <v>205</v>
      </c>
    </row>
    <row r="69" spans="1:17" x14ac:dyDescent="0.25">
      <c r="A69" t="s">
        <v>20</v>
      </c>
      <c r="B69" t="s">
        <v>35</v>
      </c>
      <c r="C69" t="s">
        <v>49</v>
      </c>
      <c r="E69">
        <v>63614</v>
      </c>
      <c r="F69">
        <v>0</v>
      </c>
      <c r="G69" t="s">
        <v>64</v>
      </c>
      <c r="J69" t="s">
        <v>78</v>
      </c>
      <c r="K69" t="s">
        <v>109</v>
      </c>
      <c r="L69" t="s">
        <v>137</v>
      </c>
      <c r="M69">
        <v>2</v>
      </c>
      <c r="N69">
        <v>2</v>
      </c>
      <c r="O69" t="s">
        <v>149</v>
      </c>
      <c r="P69" t="s">
        <v>157</v>
      </c>
      <c r="Q69" t="s">
        <v>175</v>
      </c>
    </row>
    <row r="70" spans="1:17" x14ac:dyDescent="0.25">
      <c r="A70" t="s">
        <v>20</v>
      </c>
      <c r="B70" t="s">
        <v>26</v>
      </c>
      <c r="C70" t="s">
        <v>50</v>
      </c>
      <c r="D70" t="s">
        <v>62</v>
      </c>
      <c r="E70">
        <v>95929</v>
      </c>
      <c r="F70">
        <v>1157</v>
      </c>
      <c r="G70" t="s">
        <v>68</v>
      </c>
      <c r="J70" t="s">
        <v>72</v>
      </c>
      <c r="K70" t="s">
        <v>82</v>
      </c>
      <c r="L70" t="s">
        <v>112</v>
      </c>
      <c r="M70">
        <v>1</v>
      </c>
      <c r="N70">
        <v>0</v>
      </c>
      <c r="O70" t="s">
        <v>151</v>
      </c>
      <c r="P70" t="s">
        <v>154</v>
      </c>
      <c r="Q70" t="s">
        <v>174</v>
      </c>
    </row>
    <row r="71" spans="1:17" x14ac:dyDescent="0.25">
      <c r="A71" t="s">
        <v>20</v>
      </c>
      <c r="B71" t="s">
        <v>25</v>
      </c>
      <c r="C71" t="s">
        <v>45</v>
      </c>
      <c r="D71" t="s">
        <v>56</v>
      </c>
      <c r="E71">
        <v>27257</v>
      </c>
      <c r="F71">
        <v>0</v>
      </c>
      <c r="G71" t="s">
        <v>63</v>
      </c>
      <c r="I71" t="s">
        <v>56</v>
      </c>
      <c r="J71" t="s">
        <v>74</v>
      </c>
      <c r="K71" t="s">
        <v>84</v>
      </c>
      <c r="L71" t="s">
        <v>74</v>
      </c>
      <c r="M71">
        <v>6</v>
      </c>
      <c r="N71">
        <v>3</v>
      </c>
      <c r="O71" t="s">
        <v>149</v>
      </c>
      <c r="P71" t="s">
        <v>157</v>
      </c>
      <c r="Q71" t="s">
        <v>206</v>
      </c>
    </row>
    <row r="72" spans="1:17" x14ac:dyDescent="0.25">
      <c r="A72" t="s">
        <v>19</v>
      </c>
      <c r="B72" t="s">
        <v>28</v>
      </c>
      <c r="C72" t="s">
        <v>45</v>
      </c>
      <c r="D72" t="s">
        <v>57</v>
      </c>
      <c r="E72">
        <v>123007</v>
      </c>
      <c r="F72">
        <v>0</v>
      </c>
      <c r="G72" t="s">
        <v>64</v>
      </c>
      <c r="I72" t="s">
        <v>70</v>
      </c>
      <c r="J72" t="s">
        <v>75</v>
      </c>
      <c r="K72" t="s">
        <v>96</v>
      </c>
      <c r="L72" t="s">
        <v>121</v>
      </c>
      <c r="M72">
        <v>3</v>
      </c>
      <c r="N72">
        <v>2</v>
      </c>
      <c r="O72" t="s">
        <v>148</v>
      </c>
      <c r="P72" t="s">
        <v>157</v>
      </c>
      <c r="Q72" t="s">
        <v>207</v>
      </c>
    </row>
    <row r="73" spans="1:17" x14ac:dyDescent="0.25">
      <c r="A73" t="s">
        <v>17</v>
      </c>
      <c r="B73" t="s">
        <v>25</v>
      </c>
      <c r="C73" t="s">
        <v>39</v>
      </c>
      <c r="D73" t="s">
        <v>60</v>
      </c>
      <c r="E73">
        <v>774928</v>
      </c>
      <c r="F73">
        <v>36779</v>
      </c>
      <c r="G73" t="s">
        <v>66</v>
      </c>
      <c r="I73" t="s">
        <v>70</v>
      </c>
      <c r="J73" t="s">
        <v>81</v>
      </c>
      <c r="K73" t="s">
        <v>98</v>
      </c>
      <c r="L73" t="s">
        <v>123</v>
      </c>
      <c r="M73">
        <v>10</v>
      </c>
      <c r="N73">
        <v>10</v>
      </c>
      <c r="O73" t="s">
        <v>148</v>
      </c>
      <c r="P73" t="s">
        <v>157</v>
      </c>
      <c r="Q73" t="s">
        <v>175</v>
      </c>
    </row>
    <row r="74" spans="1:17" x14ac:dyDescent="0.25">
      <c r="A74" t="s">
        <v>19</v>
      </c>
      <c r="B74" t="s">
        <v>28</v>
      </c>
      <c r="C74" t="s">
        <v>43</v>
      </c>
      <c r="D74" t="s">
        <v>57</v>
      </c>
      <c r="E74">
        <v>15092</v>
      </c>
      <c r="F74">
        <v>10318</v>
      </c>
      <c r="G74" t="s">
        <v>67</v>
      </c>
      <c r="I74" t="s">
        <v>70</v>
      </c>
      <c r="J74" t="s">
        <v>74</v>
      </c>
      <c r="K74" t="s">
        <v>84</v>
      </c>
      <c r="L74" t="s">
        <v>74</v>
      </c>
      <c r="M74">
        <v>9</v>
      </c>
      <c r="N74">
        <v>9</v>
      </c>
      <c r="O74" t="s">
        <v>153</v>
      </c>
      <c r="P74" t="s">
        <v>156</v>
      </c>
      <c r="Q74" t="s">
        <v>208</v>
      </c>
    </row>
    <row r="75" spans="1:17" x14ac:dyDescent="0.25">
      <c r="A75" t="s">
        <v>20</v>
      </c>
      <c r="B75" t="s">
        <v>35</v>
      </c>
      <c r="C75" t="s">
        <v>40</v>
      </c>
      <c r="D75" t="s">
        <v>61</v>
      </c>
      <c r="E75">
        <v>492880</v>
      </c>
      <c r="F75">
        <v>15157</v>
      </c>
      <c r="G75" t="s">
        <v>66</v>
      </c>
      <c r="I75" t="s">
        <v>69</v>
      </c>
      <c r="J75" t="s">
        <v>79</v>
      </c>
      <c r="K75" t="s">
        <v>107</v>
      </c>
      <c r="L75" t="s">
        <v>134</v>
      </c>
      <c r="M75">
        <v>5</v>
      </c>
      <c r="N75">
        <v>5</v>
      </c>
      <c r="O75" t="s">
        <v>148</v>
      </c>
      <c r="P75" t="s">
        <v>157</v>
      </c>
      <c r="Q75" t="s">
        <v>158</v>
      </c>
    </row>
    <row r="76" spans="1:17" x14ac:dyDescent="0.25">
      <c r="A76" t="s">
        <v>19</v>
      </c>
      <c r="B76" t="s">
        <v>35</v>
      </c>
      <c r="C76" t="s">
        <v>44</v>
      </c>
      <c r="E76">
        <v>105033</v>
      </c>
      <c r="F76">
        <v>13302</v>
      </c>
      <c r="G76" t="s">
        <v>63</v>
      </c>
      <c r="I76" t="s">
        <v>71</v>
      </c>
      <c r="J76" t="s">
        <v>75</v>
      </c>
      <c r="K76" t="s">
        <v>96</v>
      </c>
      <c r="L76" t="s">
        <v>121</v>
      </c>
      <c r="M76">
        <v>18</v>
      </c>
      <c r="N76">
        <v>18</v>
      </c>
      <c r="O76" t="s">
        <v>149</v>
      </c>
      <c r="P76" t="s">
        <v>156</v>
      </c>
      <c r="Q76" t="s">
        <v>209</v>
      </c>
    </row>
    <row r="77" spans="1:17" x14ac:dyDescent="0.25">
      <c r="A77" t="s">
        <v>21</v>
      </c>
      <c r="B77" t="s">
        <v>28</v>
      </c>
      <c r="C77" t="s">
        <v>45</v>
      </c>
      <c r="D77" t="s">
        <v>57</v>
      </c>
      <c r="E77">
        <v>46301</v>
      </c>
      <c r="F77">
        <v>2565</v>
      </c>
      <c r="G77" t="s">
        <v>64</v>
      </c>
      <c r="I77" t="s">
        <v>70</v>
      </c>
      <c r="J77" t="s">
        <v>76</v>
      </c>
      <c r="K77" t="s">
        <v>100</v>
      </c>
      <c r="L77" t="s">
        <v>132</v>
      </c>
      <c r="M77">
        <v>25</v>
      </c>
      <c r="N77">
        <v>25</v>
      </c>
      <c r="O77" t="s">
        <v>149</v>
      </c>
      <c r="P77" t="s">
        <v>155</v>
      </c>
      <c r="Q77" t="s">
        <v>210</v>
      </c>
    </row>
    <row r="78" spans="1:17" x14ac:dyDescent="0.25">
      <c r="A78" t="s">
        <v>20</v>
      </c>
      <c r="B78" t="s">
        <v>26</v>
      </c>
      <c r="C78" t="s">
        <v>48</v>
      </c>
      <c r="E78">
        <v>79337</v>
      </c>
      <c r="F78">
        <v>6379</v>
      </c>
      <c r="G78" t="s">
        <v>63</v>
      </c>
      <c r="I78" t="s">
        <v>71</v>
      </c>
      <c r="J78" t="s">
        <v>72</v>
      </c>
      <c r="K78" t="s">
        <v>95</v>
      </c>
      <c r="L78" t="s">
        <v>120</v>
      </c>
      <c r="M78">
        <v>7</v>
      </c>
      <c r="N78">
        <v>5</v>
      </c>
      <c r="O78" t="s">
        <v>149</v>
      </c>
      <c r="P78" t="s">
        <v>157</v>
      </c>
      <c r="Q78" t="s">
        <v>211</v>
      </c>
    </row>
    <row r="79" spans="1:17" x14ac:dyDescent="0.25">
      <c r="A79" t="s">
        <v>17</v>
      </c>
      <c r="B79" t="s">
        <v>28</v>
      </c>
      <c r="C79" t="s">
        <v>41</v>
      </c>
      <c r="D79" t="s">
        <v>58</v>
      </c>
      <c r="E79">
        <v>80281</v>
      </c>
      <c r="F79">
        <v>4220</v>
      </c>
      <c r="G79" t="s">
        <v>63</v>
      </c>
      <c r="I79" t="s">
        <v>70</v>
      </c>
      <c r="J79" t="s">
        <v>73</v>
      </c>
      <c r="K79" t="s">
        <v>83</v>
      </c>
      <c r="L79" t="s">
        <v>113</v>
      </c>
      <c r="M79">
        <v>9</v>
      </c>
      <c r="N79">
        <v>9</v>
      </c>
      <c r="O79" t="s">
        <v>150</v>
      </c>
      <c r="P79" t="s">
        <v>155</v>
      </c>
      <c r="Q79" t="s">
        <v>188</v>
      </c>
    </row>
    <row r="80" spans="1:17" x14ac:dyDescent="0.25">
      <c r="A80" t="s">
        <v>19</v>
      </c>
      <c r="B80" t="s">
        <v>25</v>
      </c>
      <c r="C80" t="s">
        <v>41</v>
      </c>
      <c r="D80" t="s">
        <v>60</v>
      </c>
      <c r="E80">
        <v>786898</v>
      </c>
      <c r="F80">
        <v>22413</v>
      </c>
      <c r="G80" t="s">
        <v>66</v>
      </c>
      <c r="I80" t="s">
        <v>69</v>
      </c>
      <c r="J80" t="s">
        <v>72</v>
      </c>
      <c r="K80" t="s">
        <v>95</v>
      </c>
      <c r="L80" t="s">
        <v>120</v>
      </c>
      <c r="M80">
        <v>5</v>
      </c>
      <c r="N80">
        <v>2</v>
      </c>
      <c r="O80" t="s">
        <v>153</v>
      </c>
      <c r="P80" t="s">
        <v>154</v>
      </c>
      <c r="Q80" t="s">
        <v>188</v>
      </c>
    </row>
    <row r="81" spans="1:17" x14ac:dyDescent="0.25">
      <c r="A81" t="s">
        <v>19</v>
      </c>
      <c r="B81" t="s">
        <v>31</v>
      </c>
      <c r="C81" t="s">
        <v>42</v>
      </c>
      <c r="D81" t="s">
        <v>58</v>
      </c>
      <c r="E81">
        <v>839732</v>
      </c>
      <c r="F81">
        <v>34799</v>
      </c>
      <c r="G81" t="s">
        <v>66</v>
      </c>
      <c r="I81" t="s">
        <v>69</v>
      </c>
      <c r="J81" t="s">
        <v>75</v>
      </c>
      <c r="K81" t="s">
        <v>96</v>
      </c>
      <c r="L81" t="s">
        <v>121</v>
      </c>
      <c r="M81">
        <v>2</v>
      </c>
      <c r="N81">
        <v>0</v>
      </c>
      <c r="O81" t="s">
        <v>150</v>
      </c>
      <c r="P81" t="s">
        <v>155</v>
      </c>
      <c r="Q81" t="s">
        <v>212</v>
      </c>
    </row>
    <row r="82" spans="1:17" x14ac:dyDescent="0.25">
      <c r="A82" t="s">
        <v>19</v>
      </c>
      <c r="B82" t="s">
        <v>35</v>
      </c>
      <c r="C82" t="s">
        <v>44</v>
      </c>
      <c r="D82" t="s">
        <v>60</v>
      </c>
      <c r="E82">
        <v>89281</v>
      </c>
      <c r="F82">
        <v>1714</v>
      </c>
      <c r="G82" t="s">
        <v>63</v>
      </c>
      <c r="J82" t="s">
        <v>78</v>
      </c>
      <c r="K82" t="s">
        <v>90</v>
      </c>
      <c r="L82" t="s">
        <v>138</v>
      </c>
      <c r="M82">
        <v>8</v>
      </c>
      <c r="N82">
        <v>6</v>
      </c>
      <c r="O82" t="s">
        <v>148</v>
      </c>
      <c r="P82" t="s">
        <v>154</v>
      </c>
      <c r="Q82" t="s">
        <v>188</v>
      </c>
    </row>
    <row r="83" spans="1:17" x14ac:dyDescent="0.25">
      <c r="A83" t="s">
        <v>18</v>
      </c>
      <c r="B83" t="s">
        <v>23</v>
      </c>
      <c r="C83" t="s">
        <v>37</v>
      </c>
      <c r="D83" t="s">
        <v>62</v>
      </c>
      <c r="E83">
        <v>108312</v>
      </c>
      <c r="F83">
        <v>5107</v>
      </c>
      <c r="G83" t="s">
        <v>68</v>
      </c>
      <c r="I83" t="s">
        <v>56</v>
      </c>
      <c r="J83" t="s">
        <v>73</v>
      </c>
      <c r="K83" t="s">
        <v>83</v>
      </c>
      <c r="L83" t="s">
        <v>113</v>
      </c>
      <c r="M83">
        <v>0</v>
      </c>
      <c r="N83">
        <v>0</v>
      </c>
      <c r="O83" t="s">
        <v>148</v>
      </c>
      <c r="P83" t="s">
        <v>155</v>
      </c>
      <c r="Q83" t="s">
        <v>213</v>
      </c>
    </row>
    <row r="84" spans="1:17" x14ac:dyDescent="0.25">
      <c r="A84" t="s">
        <v>19</v>
      </c>
      <c r="B84" t="s">
        <v>28</v>
      </c>
      <c r="C84" t="s">
        <v>48</v>
      </c>
      <c r="D84" t="s">
        <v>57</v>
      </c>
      <c r="E84">
        <v>8781</v>
      </c>
      <c r="F84">
        <v>10240</v>
      </c>
      <c r="G84" t="s">
        <v>68</v>
      </c>
      <c r="I84" t="s">
        <v>69</v>
      </c>
      <c r="J84" t="s">
        <v>74</v>
      </c>
      <c r="K84" t="s">
        <v>84</v>
      </c>
      <c r="L84" t="s">
        <v>74</v>
      </c>
      <c r="M84">
        <v>8</v>
      </c>
      <c r="N84">
        <v>5</v>
      </c>
      <c r="O84" t="s">
        <v>152</v>
      </c>
      <c r="P84" t="s">
        <v>157</v>
      </c>
      <c r="Q84" t="s">
        <v>202</v>
      </c>
    </row>
    <row r="85" spans="1:17" x14ac:dyDescent="0.25">
      <c r="A85" t="s">
        <v>19</v>
      </c>
      <c r="B85" t="s">
        <v>28</v>
      </c>
      <c r="C85" t="s">
        <v>40</v>
      </c>
      <c r="D85" t="s">
        <v>56</v>
      </c>
      <c r="E85">
        <v>18665</v>
      </c>
      <c r="F85">
        <v>0</v>
      </c>
      <c r="G85" t="s">
        <v>64</v>
      </c>
      <c r="I85" t="s">
        <v>56</v>
      </c>
      <c r="J85" t="s">
        <v>77</v>
      </c>
      <c r="K85" t="s">
        <v>110</v>
      </c>
      <c r="L85" t="s">
        <v>139</v>
      </c>
      <c r="M85">
        <v>12</v>
      </c>
      <c r="N85">
        <v>12</v>
      </c>
      <c r="O85" t="s">
        <v>148</v>
      </c>
      <c r="P85" t="s">
        <v>156</v>
      </c>
      <c r="Q85" t="s">
        <v>214</v>
      </c>
    </row>
    <row r="86" spans="1:17" x14ac:dyDescent="0.25">
      <c r="A86" t="s">
        <v>21</v>
      </c>
      <c r="B86" t="s">
        <v>24</v>
      </c>
      <c r="C86" t="s">
        <v>44</v>
      </c>
      <c r="D86" t="s">
        <v>60</v>
      </c>
      <c r="E86">
        <v>47693</v>
      </c>
      <c r="F86">
        <v>0</v>
      </c>
      <c r="G86" t="s">
        <v>68</v>
      </c>
      <c r="I86" t="s">
        <v>56</v>
      </c>
      <c r="J86" t="s">
        <v>77</v>
      </c>
      <c r="K86" t="s">
        <v>89</v>
      </c>
      <c r="L86" t="s">
        <v>124</v>
      </c>
      <c r="M86">
        <v>10</v>
      </c>
      <c r="N86">
        <v>9</v>
      </c>
      <c r="O86" t="s">
        <v>153</v>
      </c>
      <c r="P86" t="s">
        <v>157</v>
      </c>
      <c r="Q86" t="s">
        <v>178</v>
      </c>
    </row>
    <row r="87" spans="1:17" x14ac:dyDescent="0.25">
      <c r="A87" t="s">
        <v>19</v>
      </c>
      <c r="B87" t="s">
        <v>24</v>
      </c>
      <c r="C87" t="s">
        <v>37</v>
      </c>
      <c r="D87" t="s">
        <v>62</v>
      </c>
      <c r="E87">
        <v>120358</v>
      </c>
      <c r="F87">
        <v>10790</v>
      </c>
      <c r="G87" t="s">
        <v>67</v>
      </c>
      <c r="I87" t="s">
        <v>70</v>
      </c>
      <c r="J87" t="s">
        <v>81</v>
      </c>
      <c r="K87" t="s">
        <v>103</v>
      </c>
      <c r="L87" t="s">
        <v>140</v>
      </c>
      <c r="M87">
        <v>5</v>
      </c>
      <c r="N87">
        <v>5</v>
      </c>
      <c r="O87" t="s">
        <v>148</v>
      </c>
      <c r="P87" t="s">
        <v>155</v>
      </c>
      <c r="Q87" t="s">
        <v>178</v>
      </c>
    </row>
    <row r="88" spans="1:17" x14ac:dyDescent="0.25">
      <c r="A88" t="s">
        <v>19</v>
      </c>
      <c r="D88" t="s">
        <v>60</v>
      </c>
      <c r="F88">
        <v>7811</v>
      </c>
      <c r="G88" t="s">
        <v>63</v>
      </c>
      <c r="I88" t="s">
        <v>56</v>
      </c>
      <c r="J88" t="s">
        <v>79</v>
      </c>
      <c r="K88" t="s">
        <v>91</v>
      </c>
      <c r="N88">
        <v>4</v>
      </c>
      <c r="O88" t="s">
        <v>150</v>
      </c>
      <c r="Q88" t="s">
        <v>215</v>
      </c>
    </row>
    <row r="89" spans="1:17" x14ac:dyDescent="0.25">
      <c r="A89" t="s">
        <v>20</v>
      </c>
      <c r="B89" t="s">
        <v>23</v>
      </c>
      <c r="C89" t="s">
        <v>39</v>
      </c>
      <c r="D89" t="s">
        <v>56</v>
      </c>
      <c r="E89">
        <v>67864</v>
      </c>
      <c r="F89">
        <v>4878</v>
      </c>
      <c r="G89" t="s">
        <v>64</v>
      </c>
      <c r="I89" t="s">
        <v>69</v>
      </c>
      <c r="J89" t="s">
        <v>77</v>
      </c>
      <c r="K89" t="s">
        <v>97</v>
      </c>
      <c r="L89" t="s">
        <v>122</v>
      </c>
      <c r="M89">
        <v>6</v>
      </c>
      <c r="N89">
        <v>6</v>
      </c>
      <c r="O89" t="s">
        <v>149</v>
      </c>
      <c r="P89" t="s">
        <v>154</v>
      </c>
      <c r="Q89" t="s">
        <v>212</v>
      </c>
    </row>
    <row r="90" spans="1:17" x14ac:dyDescent="0.25">
      <c r="A90" t="s">
        <v>20</v>
      </c>
      <c r="B90" t="s">
        <v>29</v>
      </c>
      <c r="C90" t="s">
        <v>46</v>
      </c>
      <c r="D90" t="s">
        <v>61</v>
      </c>
      <c r="E90">
        <v>91974</v>
      </c>
      <c r="F90">
        <v>0</v>
      </c>
      <c r="G90" t="s">
        <v>65</v>
      </c>
      <c r="I90" t="s">
        <v>56</v>
      </c>
      <c r="J90" t="s">
        <v>77</v>
      </c>
      <c r="K90" t="s">
        <v>110</v>
      </c>
      <c r="L90" t="s">
        <v>139</v>
      </c>
      <c r="M90">
        <v>6</v>
      </c>
      <c r="N90">
        <v>4</v>
      </c>
      <c r="O90" t="s">
        <v>153</v>
      </c>
      <c r="P90" t="s">
        <v>154</v>
      </c>
      <c r="Q90" t="s">
        <v>167</v>
      </c>
    </row>
    <row r="91" spans="1:17" x14ac:dyDescent="0.25">
      <c r="A91" t="s">
        <v>20</v>
      </c>
      <c r="B91" t="s">
        <v>23</v>
      </c>
      <c r="C91" t="s">
        <v>52</v>
      </c>
      <c r="D91" t="s">
        <v>61</v>
      </c>
      <c r="E91">
        <v>130119</v>
      </c>
      <c r="F91">
        <v>13404</v>
      </c>
      <c r="G91" t="s">
        <v>64</v>
      </c>
      <c r="I91" t="s">
        <v>71</v>
      </c>
      <c r="J91" t="s">
        <v>79</v>
      </c>
      <c r="K91" t="s">
        <v>107</v>
      </c>
      <c r="L91" t="s">
        <v>134</v>
      </c>
      <c r="M91">
        <v>3</v>
      </c>
      <c r="N91">
        <v>2</v>
      </c>
      <c r="O91" t="s">
        <v>153</v>
      </c>
      <c r="P91" t="s">
        <v>155</v>
      </c>
      <c r="Q91" t="s">
        <v>178</v>
      </c>
    </row>
    <row r="92" spans="1:17" x14ac:dyDescent="0.25">
      <c r="A92" t="s">
        <v>20</v>
      </c>
      <c r="B92" t="s">
        <v>24</v>
      </c>
      <c r="C92" t="s">
        <v>51</v>
      </c>
      <c r="D92" t="s">
        <v>57</v>
      </c>
      <c r="E92">
        <v>90905</v>
      </c>
      <c r="F92">
        <v>0</v>
      </c>
      <c r="G92" t="s">
        <v>64</v>
      </c>
      <c r="I92" t="s">
        <v>69</v>
      </c>
      <c r="J92" t="s">
        <v>77</v>
      </c>
      <c r="K92" t="s">
        <v>97</v>
      </c>
      <c r="L92" t="s">
        <v>122</v>
      </c>
      <c r="M92">
        <v>7</v>
      </c>
      <c r="N92">
        <v>7</v>
      </c>
      <c r="O92" t="s">
        <v>151</v>
      </c>
      <c r="P92" t="s">
        <v>155</v>
      </c>
      <c r="Q92" t="s">
        <v>216</v>
      </c>
    </row>
    <row r="93" spans="1:17" x14ac:dyDescent="0.25">
      <c r="A93" t="s">
        <v>19</v>
      </c>
      <c r="B93" t="s">
        <v>35</v>
      </c>
      <c r="C93" t="s">
        <v>42</v>
      </c>
      <c r="E93">
        <v>71493</v>
      </c>
      <c r="F93">
        <v>0</v>
      </c>
      <c r="G93" t="s">
        <v>68</v>
      </c>
      <c r="I93" t="s">
        <v>71</v>
      </c>
      <c r="J93" t="s">
        <v>79</v>
      </c>
      <c r="K93" t="s">
        <v>91</v>
      </c>
      <c r="L93" t="s">
        <v>118</v>
      </c>
      <c r="M93">
        <v>25</v>
      </c>
      <c r="N93">
        <v>25</v>
      </c>
      <c r="O93" t="s">
        <v>153</v>
      </c>
      <c r="P93" t="s">
        <v>155</v>
      </c>
      <c r="Q93" t="s">
        <v>188</v>
      </c>
    </row>
    <row r="94" spans="1:17" x14ac:dyDescent="0.25">
      <c r="A94" t="s">
        <v>20</v>
      </c>
      <c r="B94" t="s">
        <v>33</v>
      </c>
      <c r="C94" t="s">
        <v>43</v>
      </c>
      <c r="D94" t="s">
        <v>59</v>
      </c>
      <c r="E94">
        <v>1409249</v>
      </c>
      <c r="F94">
        <v>102411</v>
      </c>
      <c r="G94" t="s">
        <v>66</v>
      </c>
      <c r="I94" t="s">
        <v>71</v>
      </c>
      <c r="J94" t="s">
        <v>79</v>
      </c>
      <c r="K94" t="s">
        <v>107</v>
      </c>
      <c r="L94" t="s">
        <v>134</v>
      </c>
      <c r="M94">
        <v>6</v>
      </c>
      <c r="N94">
        <v>5</v>
      </c>
      <c r="O94" t="s">
        <v>148</v>
      </c>
      <c r="P94" t="s">
        <v>155</v>
      </c>
      <c r="Q94" t="s">
        <v>174</v>
      </c>
    </row>
    <row r="95" spans="1:17" x14ac:dyDescent="0.25">
      <c r="A95" t="s">
        <v>20</v>
      </c>
      <c r="B95" t="s">
        <v>34</v>
      </c>
      <c r="C95" t="s">
        <v>37</v>
      </c>
      <c r="D95" t="s">
        <v>56</v>
      </c>
      <c r="E95">
        <v>38301</v>
      </c>
      <c r="F95">
        <v>0</v>
      </c>
      <c r="G95" t="s">
        <v>64</v>
      </c>
      <c r="I95" t="s">
        <v>70</v>
      </c>
      <c r="J95" t="s">
        <v>75</v>
      </c>
      <c r="K95" t="s">
        <v>85</v>
      </c>
      <c r="L95" t="s">
        <v>114</v>
      </c>
      <c r="M95">
        <v>4</v>
      </c>
      <c r="N95">
        <v>1</v>
      </c>
      <c r="O95" t="s">
        <v>149</v>
      </c>
      <c r="P95" t="s">
        <v>157</v>
      </c>
      <c r="Q95" t="s">
        <v>189</v>
      </c>
    </row>
    <row r="96" spans="1:17" x14ac:dyDescent="0.25">
      <c r="A96" t="s">
        <v>17</v>
      </c>
      <c r="B96" t="s">
        <v>25</v>
      </c>
      <c r="C96" t="s">
        <v>50</v>
      </c>
      <c r="E96">
        <v>162037</v>
      </c>
      <c r="F96">
        <v>7892</v>
      </c>
      <c r="G96" t="s">
        <v>67</v>
      </c>
      <c r="J96" t="s">
        <v>80</v>
      </c>
      <c r="K96" t="s">
        <v>93</v>
      </c>
      <c r="L96" t="s">
        <v>93</v>
      </c>
      <c r="M96">
        <v>8</v>
      </c>
      <c r="N96">
        <v>8</v>
      </c>
      <c r="O96" t="s">
        <v>151</v>
      </c>
      <c r="P96" t="s">
        <v>155</v>
      </c>
      <c r="Q96" t="s">
        <v>189</v>
      </c>
    </row>
    <row r="97" spans="1:17" x14ac:dyDescent="0.25">
      <c r="A97" t="s">
        <v>19</v>
      </c>
      <c r="B97" t="s">
        <v>30</v>
      </c>
      <c r="C97" t="s">
        <v>44</v>
      </c>
      <c r="D97" t="s">
        <v>59</v>
      </c>
      <c r="E97">
        <v>82839</v>
      </c>
      <c r="F97">
        <v>704</v>
      </c>
      <c r="G97" t="s">
        <v>64</v>
      </c>
      <c r="I97" t="s">
        <v>56</v>
      </c>
      <c r="J97" t="s">
        <v>79</v>
      </c>
      <c r="K97" t="s">
        <v>107</v>
      </c>
      <c r="L97" t="s">
        <v>134</v>
      </c>
      <c r="M97">
        <v>2</v>
      </c>
      <c r="N97">
        <v>0</v>
      </c>
      <c r="O97" t="s">
        <v>151</v>
      </c>
      <c r="P97" t="s">
        <v>155</v>
      </c>
      <c r="Q97" t="s">
        <v>217</v>
      </c>
    </row>
    <row r="98" spans="1:17" x14ac:dyDescent="0.25">
      <c r="A98" t="s">
        <v>19</v>
      </c>
      <c r="B98" t="s">
        <v>25</v>
      </c>
      <c r="C98" t="s">
        <v>47</v>
      </c>
      <c r="D98" t="s">
        <v>59</v>
      </c>
      <c r="E98">
        <v>90710</v>
      </c>
      <c r="F98">
        <v>23735</v>
      </c>
      <c r="G98" t="s">
        <v>65</v>
      </c>
      <c r="I98" t="s">
        <v>70</v>
      </c>
      <c r="J98" t="s">
        <v>81</v>
      </c>
      <c r="K98" t="s">
        <v>94</v>
      </c>
      <c r="L98" t="s">
        <v>129</v>
      </c>
      <c r="M98">
        <v>4</v>
      </c>
      <c r="N98">
        <v>1</v>
      </c>
      <c r="O98" t="s">
        <v>152</v>
      </c>
      <c r="P98" t="s">
        <v>157</v>
      </c>
      <c r="Q98" t="s">
        <v>171</v>
      </c>
    </row>
    <row r="99" spans="1:17" x14ac:dyDescent="0.25">
      <c r="A99" t="s">
        <v>17</v>
      </c>
      <c r="B99" t="s">
        <v>23</v>
      </c>
      <c r="C99" t="s">
        <v>48</v>
      </c>
      <c r="D99" t="s">
        <v>58</v>
      </c>
      <c r="E99">
        <v>100105</v>
      </c>
      <c r="F99">
        <v>282</v>
      </c>
      <c r="G99" t="s">
        <v>63</v>
      </c>
      <c r="I99" t="s">
        <v>70</v>
      </c>
      <c r="J99" t="s">
        <v>81</v>
      </c>
      <c r="K99" t="s">
        <v>94</v>
      </c>
      <c r="L99" t="s">
        <v>129</v>
      </c>
      <c r="M99">
        <v>20</v>
      </c>
      <c r="N99">
        <v>20</v>
      </c>
      <c r="O99" t="s">
        <v>151</v>
      </c>
      <c r="P99" t="s">
        <v>155</v>
      </c>
      <c r="Q99" t="s">
        <v>167</v>
      </c>
    </row>
    <row r="100" spans="1:17" x14ac:dyDescent="0.25">
      <c r="A100" t="s">
        <v>19</v>
      </c>
      <c r="B100" t="s">
        <v>23</v>
      </c>
      <c r="C100" t="s">
        <v>53</v>
      </c>
      <c r="D100" t="s">
        <v>60</v>
      </c>
      <c r="E100">
        <v>134782</v>
      </c>
      <c r="F100">
        <v>28438</v>
      </c>
      <c r="G100" t="s">
        <v>67</v>
      </c>
      <c r="I100" t="s">
        <v>56</v>
      </c>
      <c r="J100" t="s">
        <v>79</v>
      </c>
      <c r="K100" t="s">
        <v>91</v>
      </c>
      <c r="L100" t="s">
        <v>118</v>
      </c>
      <c r="M100">
        <v>5</v>
      </c>
      <c r="N100">
        <v>3</v>
      </c>
      <c r="O100" t="s">
        <v>150</v>
      </c>
      <c r="P100" t="s">
        <v>156</v>
      </c>
      <c r="Q100" t="s">
        <v>209</v>
      </c>
    </row>
    <row r="101" spans="1:17" x14ac:dyDescent="0.25">
      <c r="A101" t="s">
        <v>21</v>
      </c>
      <c r="B101" t="s">
        <v>30</v>
      </c>
      <c r="C101" t="s">
        <v>47</v>
      </c>
      <c r="E101">
        <v>114964</v>
      </c>
      <c r="F101">
        <v>12307</v>
      </c>
      <c r="G101" t="s">
        <v>67</v>
      </c>
      <c r="I101" t="s">
        <v>69</v>
      </c>
      <c r="J101" t="s">
        <v>72</v>
      </c>
      <c r="K101" t="s">
        <v>95</v>
      </c>
      <c r="L101" t="s">
        <v>120</v>
      </c>
      <c r="M101">
        <v>10</v>
      </c>
      <c r="N101">
        <v>9</v>
      </c>
      <c r="O101" t="s">
        <v>151</v>
      </c>
      <c r="P101" t="s">
        <v>154</v>
      </c>
      <c r="Q101" t="s">
        <v>218</v>
      </c>
    </row>
    <row r="102" spans="1:17" x14ac:dyDescent="0.25">
      <c r="A102" t="s">
        <v>21</v>
      </c>
      <c r="B102" t="s">
        <v>26</v>
      </c>
      <c r="C102" t="s">
        <v>47</v>
      </c>
      <c r="D102" t="s">
        <v>60</v>
      </c>
      <c r="E102">
        <v>42718</v>
      </c>
      <c r="F102">
        <v>2889</v>
      </c>
      <c r="G102" t="s">
        <v>63</v>
      </c>
      <c r="I102" t="s">
        <v>71</v>
      </c>
      <c r="J102" t="s">
        <v>78</v>
      </c>
      <c r="K102" t="s">
        <v>104</v>
      </c>
      <c r="L102" t="s">
        <v>131</v>
      </c>
      <c r="M102">
        <v>9</v>
      </c>
      <c r="N102">
        <v>9</v>
      </c>
      <c r="O102" t="s">
        <v>150</v>
      </c>
      <c r="P102" t="s">
        <v>154</v>
      </c>
      <c r="Q102" t="s">
        <v>162</v>
      </c>
    </row>
    <row r="103" spans="1:17" x14ac:dyDescent="0.25">
      <c r="A103" t="s">
        <v>20</v>
      </c>
      <c r="B103" t="s">
        <v>27</v>
      </c>
      <c r="C103" t="s">
        <v>49</v>
      </c>
      <c r="D103" t="s">
        <v>58</v>
      </c>
      <c r="E103">
        <v>85237</v>
      </c>
      <c r="F103">
        <v>280</v>
      </c>
      <c r="G103" t="s">
        <v>65</v>
      </c>
      <c r="I103" t="s">
        <v>56</v>
      </c>
      <c r="J103" t="s">
        <v>76</v>
      </c>
      <c r="K103" t="s">
        <v>86</v>
      </c>
      <c r="L103" t="s">
        <v>115</v>
      </c>
      <c r="M103">
        <v>7</v>
      </c>
      <c r="N103">
        <v>4</v>
      </c>
      <c r="O103" t="s">
        <v>152</v>
      </c>
      <c r="P103" t="s">
        <v>156</v>
      </c>
      <c r="Q103" t="s">
        <v>175</v>
      </c>
    </row>
    <row r="104" spans="1:17" x14ac:dyDescent="0.25">
      <c r="A104" t="s">
        <v>20</v>
      </c>
      <c r="B104" t="s">
        <v>26</v>
      </c>
      <c r="C104" t="s">
        <v>43</v>
      </c>
      <c r="D104" t="s">
        <v>59</v>
      </c>
      <c r="E104">
        <v>63568</v>
      </c>
      <c r="F104">
        <v>1035</v>
      </c>
      <c r="G104" t="s">
        <v>68</v>
      </c>
      <c r="I104" t="s">
        <v>56</v>
      </c>
      <c r="J104" t="s">
        <v>78</v>
      </c>
      <c r="K104" t="s">
        <v>90</v>
      </c>
      <c r="L104" t="s">
        <v>138</v>
      </c>
      <c r="M104">
        <v>4</v>
      </c>
      <c r="N104">
        <v>4</v>
      </c>
      <c r="O104" t="s">
        <v>153</v>
      </c>
      <c r="P104" t="s">
        <v>157</v>
      </c>
      <c r="Q104" t="s">
        <v>219</v>
      </c>
    </row>
    <row r="105" spans="1:17" x14ac:dyDescent="0.25">
      <c r="A105" t="s">
        <v>20</v>
      </c>
      <c r="B105" t="s">
        <v>32</v>
      </c>
      <c r="C105" t="s">
        <v>45</v>
      </c>
      <c r="D105" t="s">
        <v>59</v>
      </c>
      <c r="E105">
        <v>26557</v>
      </c>
      <c r="F105">
        <v>215</v>
      </c>
      <c r="G105" t="s">
        <v>63</v>
      </c>
      <c r="I105" t="s">
        <v>69</v>
      </c>
      <c r="J105" t="s">
        <v>74</v>
      </c>
      <c r="K105" t="s">
        <v>84</v>
      </c>
      <c r="L105" t="s">
        <v>74</v>
      </c>
      <c r="M105">
        <v>2</v>
      </c>
      <c r="N105">
        <v>2</v>
      </c>
      <c r="O105" t="s">
        <v>150</v>
      </c>
      <c r="P105" t="s">
        <v>157</v>
      </c>
      <c r="Q105" t="s">
        <v>178</v>
      </c>
    </row>
    <row r="106" spans="1:17" x14ac:dyDescent="0.25">
      <c r="A106" t="s">
        <v>17</v>
      </c>
      <c r="B106" t="s">
        <v>25</v>
      </c>
      <c r="C106" t="s">
        <v>42</v>
      </c>
      <c r="D106" t="s">
        <v>59</v>
      </c>
      <c r="E106">
        <v>109385</v>
      </c>
      <c r="F106">
        <v>0</v>
      </c>
      <c r="G106" t="s">
        <v>64</v>
      </c>
      <c r="I106" t="s">
        <v>70</v>
      </c>
      <c r="J106" t="s">
        <v>76</v>
      </c>
      <c r="K106" t="s">
        <v>100</v>
      </c>
      <c r="L106" t="s">
        <v>132</v>
      </c>
      <c r="M106">
        <v>18</v>
      </c>
      <c r="N106">
        <v>18</v>
      </c>
      <c r="O106" t="s">
        <v>153</v>
      </c>
      <c r="P106" t="s">
        <v>156</v>
      </c>
      <c r="Q106" t="s">
        <v>220</v>
      </c>
    </row>
    <row r="107" spans="1:17" x14ac:dyDescent="0.25">
      <c r="A107" t="s">
        <v>19</v>
      </c>
      <c r="B107" t="s">
        <v>27</v>
      </c>
      <c r="C107" t="s">
        <v>50</v>
      </c>
      <c r="D107" t="s">
        <v>62</v>
      </c>
      <c r="E107">
        <v>198742</v>
      </c>
      <c r="F107">
        <v>3691</v>
      </c>
      <c r="G107" t="s">
        <v>66</v>
      </c>
      <c r="I107" t="s">
        <v>70</v>
      </c>
      <c r="J107" t="s">
        <v>79</v>
      </c>
      <c r="K107" t="s">
        <v>91</v>
      </c>
      <c r="L107" t="s">
        <v>118</v>
      </c>
      <c r="M107">
        <v>25</v>
      </c>
      <c r="N107">
        <v>25</v>
      </c>
      <c r="O107" t="s">
        <v>149</v>
      </c>
      <c r="P107" t="s">
        <v>154</v>
      </c>
      <c r="Q107" t="s">
        <v>171</v>
      </c>
    </row>
    <row r="108" spans="1:17" x14ac:dyDescent="0.25">
      <c r="A108" t="s">
        <v>20</v>
      </c>
      <c r="B108" t="s">
        <v>27</v>
      </c>
      <c r="C108" t="s">
        <v>43</v>
      </c>
      <c r="D108" t="s">
        <v>62</v>
      </c>
      <c r="E108">
        <v>47252</v>
      </c>
      <c r="F108">
        <v>3784</v>
      </c>
      <c r="G108" t="s">
        <v>68</v>
      </c>
      <c r="I108" t="s">
        <v>69</v>
      </c>
      <c r="J108" t="s">
        <v>76</v>
      </c>
      <c r="K108" t="s">
        <v>86</v>
      </c>
      <c r="L108" t="s">
        <v>115</v>
      </c>
      <c r="M108">
        <v>1</v>
      </c>
      <c r="N108">
        <v>1</v>
      </c>
      <c r="O108" t="s">
        <v>149</v>
      </c>
      <c r="P108" t="s">
        <v>157</v>
      </c>
      <c r="Q108" t="s">
        <v>169</v>
      </c>
    </row>
    <row r="109" spans="1:17" x14ac:dyDescent="0.25">
      <c r="A109" t="s">
        <v>17</v>
      </c>
      <c r="B109" t="s">
        <v>33</v>
      </c>
      <c r="C109" t="s">
        <v>41</v>
      </c>
      <c r="D109" t="s">
        <v>60</v>
      </c>
      <c r="E109">
        <v>1368201</v>
      </c>
      <c r="F109">
        <v>59189</v>
      </c>
      <c r="G109" t="s">
        <v>66</v>
      </c>
      <c r="I109" t="s">
        <v>56</v>
      </c>
      <c r="J109" t="s">
        <v>72</v>
      </c>
      <c r="K109" t="s">
        <v>82</v>
      </c>
      <c r="L109" t="s">
        <v>112</v>
      </c>
      <c r="M109">
        <v>10</v>
      </c>
      <c r="N109">
        <v>9</v>
      </c>
      <c r="O109" t="s">
        <v>150</v>
      </c>
      <c r="P109" t="s">
        <v>157</v>
      </c>
      <c r="Q109" t="s">
        <v>170</v>
      </c>
    </row>
    <row r="110" spans="1:17" x14ac:dyDescent="0.25">
      <c r="A110" t="s">
        <v>21</v>
      </c>
      <c r="B110" t="s">
        <v>33</v>
      </c>
      <c r="C110" t="s">
        <v>42</v>
      </c>
      <c r="D110" t="s">
        <v>62</v>
      </c>
      <c r="E110">
        <v>563042</v>
      </c>
      <c r="F110">
        <v>37620</v>
      </c>
      <c r="G110" t="s">
        <v>66</v>
      </c>
      <c r="I110" t="s">
        <v>70</v>
      </c>
      <c r="J110" t="s">
        <v>81</v>
      </c>
      <c r="K110" t="s">
        <v>101</v>
      </c>
      <c r="L110" t="s">
        <v>127</v>
      </c>
      <c r="M110">
        <v>15</v>
      </c>
      <c r="N110">
        <v>14</v>
      </c>
      <c r="O110" t="s">
        <v>151</v>
      </c>
      <c r="P110" t="s">
        <v>156</v>
      </c>
      <c r="Q110" t="s">
        <v>169</v>
      </c>
    </row>
    <row r="111" spans="1:17" x14ac:dyDescent="0.25">
      <c r="A111" t="s">
        <v>17</v>
      </c>
      <c r="B111" t="s">
        <v>33</v>
      </c>
      <c r="C111" t="s">
        <v>48</v>
      </c>
      <c r="D111" t="s">
        <v>59</v>
      </c>
      <c r="E111">
        <v>106987</v>
      </c>
      <c r="F111">
        <v>3719</v>
      </c>
      <c r="G111" t="s">
        <v>65</v>
      </c>
      <c r="I111" t="s">
        <v>71</v>
      </c>
      <c r="J111" t="s">
        <v>78</v>
      </c>
      <c r="K111" t="s">
        <v>104</v>
      </c>
      <c r="L111" t="s">
        <v>131</v>
      </c>
      <c r="M111">
        <v>15</v>
      </c>
      <c r="N111">
        <v>15</v>
      </c>
      <c r="O111" t="s">
        <v>149</v>
      </c>
      <c r="P111" t="s">
        <v>157</v>
      </c>
      <c r="Q111" t="s">
        <v>221</v>
      </c>
    </row>
    <row r="112" spans="1:17" x14ac:dyDescent="0.25">
      <c r="A112" t="s">
        <v>17</v>
      </c>
      <c r="B112" t="s">
        <v>28</v>
      </c>
      <c r="C112" t="s">
        <v>43</v>
      </c>
      <c r="D112" t="s">
        <v>62</v>
      </c>
      <c r="E112">
        <v>191077</v>
      </c>
      <c r="F112">
        <v>7028</v>
      </c>
      <c r="G112" t="s">
        <v>67</v>
      </c>
      <c r="J112" t="s">
        <v>81</v>
      </c>
      <c r="K112" t="s">
        <v>94</v>
      </c>
      <c r="L112" t="s">
        <v>129</v>
      </c>
      <c r="M112">
        <v>8</v>
      </c>
      <c r="N112">
        <v>6</v>
      </c>
      <c r="O112" t="s">
        <v>152</v>
      </c>
      <c r="P112" t="s">
        <v>157</v>
      </c>
      <c r="Q112" t="s">
        <v>162</v>
      </c>
    </row>
    <row r="113" spans="1:17" x14ac:dyDescent="0.25">
      <c r="A113" t="s">
        <v>19</v>
      </c>
      <c r="B113" t="s">
        <v>35</v>
      </c>
      <c r="C113" t="s">
        <v>45</v>
      </c>
      <c r="D113" t="s">
        <v>57</v>
      </c>
      <c r="E113">
        <v>72350</v>
      </c>
      <c r="F113">
        <v>742</v>
      </c>
      <c r="G113" t="s">
        <v>65</v>
      </c>
      <c r="I113" t="s">
        <v>70</v>
      </c>
      <c r="J113" t="s">
        <v>75</v>
      </c>
      <c r="K113" t="s">
        <v>96</v>
      </c>
      <c r="L113" t="s">
        <v>121</v>
      </c>
      <c r="M113">
        <v>18</v>
      </c>
      <c r="N113">
        <v>18</v>
      </c>
      <c r="O113" t="s">
        <v>150</v>
      </c>
      <c r="P113" t="s">
        <v>157</v>
      </c>
      <c r="Q113" t="s">
        <v>171</v>
      </c>
    </row>
    <row r="114" spans="1:17" x14ac:dyDescent="0.25">
      <c r="A114" t="s">
        <v>20</v>
      </c>
      <c r="B114" t="s">
        <v>25</v>
      </c>
      <c r="C114" t="s">
        <v>40</v>
      </c>
      <c r="D114" t="s">
        <v>57</v>
      </c>
      <c r="E114">
        <v>27538</v>
      </c>
      <c r="F114">
        <v>0</v>
      </c>
      <c r="G114" t="s">
        <v>63</v>
      </c>
      <c r="I114" t="s">
        <v>69</v>
      </c>
      <c r="J114" t="s">
        <v>72</v>
      </c>
      <c r="K114" t="s">
        <v>95</v>
      </c>
      <c r="L114" t="s">
        <v>120</v>
      </c>
      <c r="M114">
        <v>1</v>
      </c>
      <c r="N114">
        <v>0</v>
      </c>
      <c r="O114" t="s">
        <v>151</v>
      </c>
      <c r="P114" t="s">
        <v>155</v>
      </c>
      <c r="Q114" t="s">
        <v>222</v>
      </c>
    </row>
    <row r="115" spans="1:17" x14ac:dyDescent="0.25">
      <c r="A115" t="s">
        <v>19</v>
      </c>
      <c r="B115" t="s">
        <v>31</v>
      </c>
      <c r="C115" t="s">
        <v>48</v>
      </c>
      <c r="D115" t="s">
        <v>61</v>
      </c>
      <c r="E115">
        <v>64107</v>
      </c>
      <c r="F115">
        <v>0</v>
      </c>
      <c r="G115" t="s">
        <v>65</v>
      </c>
      <c r="I115" t="s">
        <v>69</v>
      </c>
      <c r="J115" t="s">
        <v>79</v>
      </c>
      <c r="K115" t="s">
        <v>91</v>
      </c>
      <c r="L115" t="s">
        <v>118</v>
      </c>
      <c r="M115">
        <v>3</v>
      </c>
      <c r="N115">
        <v>3</v>
      </c>
      <c r="O115" t="s">
        <v>151</v>
      </c>
      <c r="P115" t="s">
        <v>154</v>
      </c>
      <c r="Q115" t="s">
        <v>180</v>
      </c>
    </row>
    <row r="116" spans="1:17" x14ac:dyDescent="0.25">
      <c r="A116" t="s">
        <v>20</v>
      </c>
      <c r="B116" t="s">
        <v>33</v>
      </c>
      <c r="C116" t="s">
        <v>41</v>
      </c>
      <c r="D116" t="s">
        <v>57</v>
      </c>
      <c r="E116">
        <v>44113</v>
      </c>
      <c r="F116">
        <v>101</v>
      </c>
      <c r="G116" t="s">
        <v>65</v>
      </c>
      <c r="I116" t="s">
        <v>71</v>
      </c>
      <c r="J116" t="s">
        <v>81</v>
      </c>
      <c r="K116" t="s">
        <v>101</v>
      </c>
      <c r="L116" t="s">
        <v>127</v>
      </c>
      <c r="M116">
        <v>4</v>
      </c>
      <c r="N116">
        <v>3</v>
      </c>
      <c r="O116" t="s">
        <v>153</v>
      </c>
      <c r="P116" t="s">
        <v>156</v>
      </c>
      <c r="Q116" t="s">
        <v>215</v>
      </c>
    </row>
    <row r="117" spans="1:17" x14ac:dyDescent="0.25">
      <c r="A117" t="s">
        <v>19</v>
      </c>
      <c r="B117" t="s">
        <v>26</v>
      </c>
      <c r="C117" t="s">
        <v>45</v>
      </c>
      <c r="D117" t="s">
        <v>59</v>
      </c>
      <c r="E117">
        <v>105296</v>
      </c>
      <c r="F117">
        <v>7706</v>
      </c>
      <c r="G117" t="s">
        <v>67</v>
      </c>
      <c r="I117" t="s">
        <v>69</v>
      </c>
      <c r="J117" t="s">
        <v>77</v>
      </c>
      <c r="K117" t="s">
        <v>89</v>
      </c>
      <c r="L117" t="s">
        <v>124</v>
      </c>
      <c r="M117">
        <v>15</v>
      </c>
      <c r="N117">
        <v>15</v>
      </c>
      <c r="O117" t="s">
        <v>153</v>
      </c>
      <c r="P117" t="s">
        <v>157</v>
      </c>
      <c r="Q117" t="s">
        <v>162</v>
      </c>
    </row>
    <row r="118" spans="1:17" x14ac:dyDescent="0.25">
      <c r="A118" t="s">
        <v>21</v>
      </c>
      <c r="B118" t="s">
        <v>22</v>
      </c>
      <c r="C118" t="s">
        <v>42</v>
      </c>
      <c r="E118">
        <v>1036261</v>
      </c>
      <c r="F118">
        <v>19136</v>
      </c>
      <c r="G118" t="s">
        <v>66</v>
      </c>
      <c r="J118" t="s">
        <v>79</v>
      </c>
      <c r="K118" t="s">
        <v>91</v>
      </c>
      <c r="L118" t="s">
        <v>118</v>
      </c>
      <c r="M118">
        <v>15</v>
      </c>
      <c r="N118">
        <v>15</v>
      </c>
      <c r="O118" t="s">
        <v>149</v>
      </c>
      <c r="P118" t="s">
        <v>155</v>
      </c>
      <c r="Q118" t="s">
        <v>223</v>
      </c>
    </row>
    <row r="119" spans="1:17" x14ac:dyDescent="0.25">
      <c r="A119" t="s">
        <v>20</v>
      </c>
      <c r="B119" t="s">
        <v>32</v>
      </c>
      <c r="C119" t="s">
        <v>39</v>
      </c>
      <c r="D119" t="s">
        <v>59</v>
      </c>
      <c r="E119">
        <v>307654</v>
      </c>
      <c r="F119">
        <v>45451</v>
      </c>
      <c r="G119" t="s">
        <v>66</v>
      </c>
      <c r="I119" t="s">
        <v>70</v>
      </c>
      <c r="J119" t="s">
        <v>75</v>
      </c>
      <c r="K119" t="s">
        <v>96</v>
      </c>
      <c r="L119" t="s">
        <v>121</v>
      </c>
      <c r="M119">
        <v>1</v>
      </c>
      <c r="N119">
        <v>1</v>
      </c>
      <c r="O119" t="s">
        <v>150</v>
      </c>
      <c r="P119" t="s">
        <v>157</v>
      </c>
      <c r="Q119" t="s">
        <v>224</v>
      </c>
    </row>
    <row r="120" spans="1:17" x14ac:dyDescent="0.25">
      <c r="A120" t="s">
        <v>17</v>
      </c>
      <c r="B120" t="s">
        <v>27</v>
      </c>
      <c r="C120" t="s">
        <v>53</v>
      </c>
      <c r="D120" t="s">
        <v>59</v>
      </c>
      <c r="E120">
        <v>873934</v>
      </c>
      <c r="F120">
        <v>162867</v>
      </c>
      <c r="G120" t="s">
        <v>66</v>
      </c>
      <c r="I120" t="s">
        <v>71</v>
      </c>
      <c r="J120" t="s">
        <v>78</v>
      </c>
      <c r="K120" t="s">
        <v>105</v>
      </c>
      <c r="L120" t="s">
        <v>133</v>
      </c>
      <c r="M120">
        <v>9</v>
      </c>
      <c r="N120">
        <v>8</v>
      </c>
      <c r="O120" t="s">
        <v>153</v>
      </c>
      <c r="P120" t="s">
        <v>157</v>
      </c>
      <c r="Q120" t="s">
        <v>225</v>
      </c>
    </row>
    <row r="121" spans="1:17" x14ac:dyDescent="0.25">
      <c r="A121" t="s">
        <v>17</v>
      </c>
      <c r="B121" t="s">
        <v>32</v>
      </c>
      <c r="C121" t="s">
        <v>46</v>
      </c>
      <c r="D121" t="s">
        <v>61</v>
      </c>
      <c r="E121">
        <v>83876</v>
      </c>
      <c r="F121">
        <v>1084</v>
      </c>
      <c r="G121" t="s">
        <v>65</v>
      </c>
      <c r="I121" t="s">
        <v>69</v>
      </c>
      <c r="J121" t="s">
        <v>81</v>
      </c>
      <c r="K121" t="s">
        <v>98</v>
      </c>
      <c r="L121" t="s">
        <v>123</v>
      </c>
      <c r="M121">
        <v>10</v>
      </c>
      <c r="N121">
        <v>9</v>
      </c>
      <c r="O121" t="s">
        <v>149</v>
      </c>
      <c r="P121" t="s">
        <v>156</v>
      </c>
      <c r="Q121" t="s">
        <v>226</v>
      </c>
    </row>
    <row r="122" spans="1:17" x14ac:dyDescent="0.25">
      <c r="A122" t="s">
        <v>19</v>
      </c>
      <c r="B122" t="s">
        <v>31</v>
      </c>
      <c r="C122" t="s">
        <v>47</v>
      </c>
      <c r="D122" t="s">
        <v>54</v>
      </c>
      <c r="E122">
        <v>43516</v>
      </c>
      <c r="F122">
        <v>4984</v>
      </c>
      <c r="G122" t="s">
        <v>64</v>
      </c>
      <c r="J122" t="s">
        <v>80</v>
      </c>
      <c r="K122" t="s">
        <v>106</v>
      </c>
      <c r="L122" t="s">
        <v>106</v>
      </c>
      <c r="M122">
        <v>4</v>
      </c>
      <c r="N122">
        <v>2</v>
      </c>
      <c r="O122" t="s">
        <v>153</v>
      </c>
      <c r="P122" t="s">
        <v>155</v>
      </c>
      <c r="Q122" t="s">
        <v>165</v>
      </c>
    </row>
    <row r="123" spans="1:17" x14ac:dyDescent="0.25">
      <c r="A123" t="s">
        <v>21</v>
      </c>
      <c r="B123" t="s">
        <v>22</v>
      </c>
      <c r="C123" t="s">
        <v>40</v>
      </c>
      <c r="D123" t="s">
        <v>58</v>
      </c>
      <c r="E123">
        <v>83192</v>
      </c>
      <c r="F123">
        <v>10176</v>
      </c>
      <c r="G123" t="s">
        <v>65</v>
      </c>
      <c r="I123" t="s">
        <v>56</v>
      </c>
      <c r="J123" t="s">
        <v>74</v>
      </c>
      <c r="K123" t="s">
        <v>84</v>
      </c>
      <c r="L123" t="s">
        <v>74</v>
      </c>
      <c r="M123">
        <v>9</v>
      </c>
      <c r="N123">
        <v>9</v>
      </c>
      <c r="O123" t="s">
        <v>150</v>
      </c>
      <c r="P123" t="s">
        <v>155</v>
      </c>
      <c r="Q123" t="s">
        <v>173</v>
      </c>
    </row>
    <row r="124" spans="1:17" x14ac:dyDescent="0.25">
      <c r="A124" t="s">
        <v>21</v>
      </c>
      <c r="B124" t="s">
        <v>30</v>
      </c>
      <c r="C124" t="s">
        <v>45</v>
      </c>
      <c r="D124" t="s">
        <v>58</v>
      </c>
      <c r="E124">
        <v>97274</v>
      </c>
      <c r="F124">
        <v>0</v>
      </c>
      <c r="G124" t="s">
        <v>67</v>
      </c>
      <c r="I124" t="s">
        <v>70</v>
      </c>
      <c r="J124" t="s">
        <v>81</v>
      </c>
      <c r="K124" t="s">
        <v>101</v>
      </c>
      <c r="L124" t="s">
        <v>127</v>
      </c>
      <c r="M124">
        <v>20</v>
      </c>
      <c r="N124">
        <v>19</v>
      </c>
      <c r="O124" t="s">
        <v>149</v>
      </c>
      <c r="P124" t="s">
        <v>156</v>
      </c>
      <c r="Q124" t="s">
        <v>212</v>
      </c>
    </row>
    <row r="125" spans="1:17" x14ac:dyDescent="0.25">
      <c r="A125" t="s">
        <v>19</v>
      </c>
      <c r="B125" t="s">
        <v>24</v>
      </c>
      <c r="C125" t="s">
        <v>51</v>
      </c>
      <c r="D125" t="s">
        <v>57</v>
      </c>
      <c r="E125">
        <v>77766</v>
      </c>
      <c r="F125">
        <v>17653</v>
      </c>
      <c r="G125" t="s">
        <v>65</v>
      </c>
      <c r="I125" t="s">
        <v>70</v>
      </c>
      <c r="J125" t="s">
        <v>77</v>
      </c>
      <c r="K125" t="s">
        <v>110</v>
      </c>
      <c r="L125" t="s">
        <v>139</v>
      </c>
      <c r="M125">
        <v>4</v>
      </c>
      <c r="N125">
        <v>4</v>
      </c>
      <c r="O125" t="s">
        <v>151</v>
      </c>
      <c r="P125" t="s">
        <v>154</v>
      </c>
      <c r="Q125" t="s">
        <v>181</v>
      </c>
    </row>
    <row r="126" spans="1:17" x14ac:dyDescent="0.25">
      <c r="A126" t="s">
        <v>21</v>
      </c>
      <c r="B126" t="s">
        <v>33</v>
      </c>
      <c r="C126" t="s">
        <v>52</v>
      </c>
      <c r="D126" t="s">
        <v>57</v>
      </c>
      <c r="E126">
        <v>103236</v>
      </c>
      <c r="F126">
        <v>0</v>
      </c>
      <c r="G126" t="s">
        <v>64</v>
      </c>
      <c r="I126" t="s">
        <v>69</v>
      </c>
      <c r="J126" t="s">
        <v>74</v>
      </c>
      <c r="K126" t="s">
        <v>84</v>
      </c>
      <c r="L126" t="s">
        <v>74</v>
      </c>
      <c r="M126">
        <v>10</v>
      </c>
      <c r="N126">
        <v>8</v>
      </c>
      <c r="O126" t="s">
        <v>149</v>
      </c>
      <c r="P126" t="s">
        <v>155</v>
      </c>
      <c r="Q126" t="s">
        <v>227</v>
      </c>
    </row>
    <row r="127" spans="1:17" x14ac:dyDescent="0.25">
      <c r="A127" t="s">
        <v>20</v>
      </c>
      <c r="B127" t="s">
        <v>30</v>
      </c>
      <c r="C127" t="s">
        <v>52</v>
      </c>
      <c r="D127" t="s">
        <v>61</v>
      </c>
      <c r="E127">
        <v>1539582</v>
      </c>
      <c r="F127">
        <v>65597</v>
      </c>
      <c r="G127" t="s">
        <v>66</v>
      </c>
      <c r="J127" t="s">
        <v>77</v>
      </c>
      <c r="K127" t="s">
        <v>89</v>
      </c>
      <c r="L127" t="s">
        <v>124</v>
      </c>
      <c r="M127">
        <v>1</v>
      </c>
      <c r="N127">
        <v>0</v>
      </c>
      <c r="O127" t="s">
        <v>149</v>
      </c>
      <c r="P127" t="s">
        <v>157</v>
      </c>
      <c r="Q127" t="s">
        <v>228</v>
      </c>
    </row>
    <row r="128" spans="1:17" x14ac:dyDescent="0.25">
      <c r="A128" t="s">
        <v>21</v>
      </c>
      <c r="B128" t="s">
        <v>30</v>
      </c>
      <c r="C128" t="s">
        <v>42</v>
      </c>
      <c r="D128" t="s">
        <v>57</v>
      </c>
      <c r="E128">
        <v>43669</v>
      </c>
      <c r="F128">
        <v>722</v>
      </c>
      <c r="G128" t="s">
        <v>65</v>
      </c>
      <c r="I128" t="s">
        <v>71</v>
      </c>
      <c r="J128" t="s">
        <v>72</v>
      </c>
      <c r="K128" t="s">
        <v>95</v>
      </c>
      <c r="L128" t="s">
        <v>120</v>
      </c>
      <c r="M128">
        <v>12</v>
      </c>
      <c r="N128">
        <v>10</v>
      </c>
      <c r="O128" t="s">
        <v>153</v>
      </c>
      <c r="P128" t="s">
        <v>155</v>
      </c>
      <c r="Q128" t="s">
        <v>189</v>
      </c>
    </row>
    <row r="129" spans="1:17" x14ac:dyDescent="0.25">
      <c r="A129" t="s">
        <v>19</v>
      </c>
      <c r="B129" t="s">
        <v>27</v>
      </c>
      <c r="C129" t="s">
        <v>38</v>
      </c>
      <c r="D129" t="s">
        <v>55</v>
      </c>
      <c r="E129">
        <v>85090</v>
      </c>
      <c r="F129">
        <v>4032</v>
      </c>
      <c r="G129" t="s">
        <v>68</v>
      </c>
      <c r="I129" t="s">
        <v>70</v>
      </c>
      <c r="J129" t="s">
        <v>74</v>
      </c>
      <c r="K129" t="s">
        <v>84</v>
      </c>
      <c r="L129" t="s">
        <v>74</v>
      </c>
      <c r="M129">
        <v>10</v>
      </c>
      <c r="N129">
        <v>10</v>
      </c>
      <c r="O129" t="s">
        <v>149</v>
      </c>
      <c r="P129" t="s">
        <v>154</v>
      </c>
      <c r="Q129" t="s">
        <v>229</v>
      </c>
    </row>
    <row r="130" spans="1:17" x14ac:dyDescent="0.25">
      <c r="A130" t="s">
        <v>20</v>
      </c>
      <c r="B130" t="s">
        <v>34</v>
      </c>
      <c r="C130" t="s">
        <v>43</v>
      </c>
      <c r="D130" t="s">
        <v>55</v>
      </c>
      <c r="E130">
        <v>141303</v>
      </c>
      <c r="F130">
        <v>90</v>
      </c>
      <c r="G130" t="s">
        <v>64</v>
      </c>
      <c r="I130" t="s">
        <v>56</v>
      </c>
      <c r="J130" t="s">
        <v>73</v>
      </c>
      <c r="K130" t="s">
        <v>99</v>
      </c>
      <c r="L130" t="s">
        <v>125</v>
      </c>
      <c r="M130">
        <v>5</v>
      </c>
      <c r="N130">
        <v>4</v>
      </c>
      <c r="O130" t="s">
        <v>153</v>
      </c>
      <c r="P130" t="s">
        <v>157</v>
      </c>
      <c r="Q130" t="s">
        <v>230</v>
      </c>
    </row>
    <row r="131" spans="1:17" x14ac:dyDescent="0.25">
      <c r="A131" t="s">
        <v>19</v>
      </c>
      <c r="D131" t="s">
        <v>60</v>
      </c>
      <c r="F131">
        <v>0</v>
      </c>
      <c r="G131" t="s">
        <v>63</v>
      </c>
      <c r="I131" t="s">
        <v>69</v>
      </c>
      <c r="J131" t="s">
        <v>80</v>
      </c>
      <c r="K131" t="s">
        <v>106</v>
      </c>
      <c r="N131">
        <v>2</v>
      </c>
      <c r="O131" t="s">
        <v>149</v>
      </c>
      <c r="Q131" t="s">
        <v>221</v>
      </c>
    </row>
    <row r="132" spans="1:17" x14ac:dyDescent="0.25">
      <c r="A132" t="s">
        <v>19</v>
      </c>
      <c r="F132">
        <v>3198</v>
      </c>
      <c r="G132" t="s">
        <v>63</v>
      </c>
      <c r="I132" t="s">
        <v>56</v>
      </c>
      <c r="J132" t="s">
        <v>79</v>
      </c>
      <c r="K132" t="s">
        <v>107</v>
      </c>
      <c r="N132">
        <v>1</v>
      </c>
      <c r="O132" t="s">
        <v>152</v>
      </c>
      <c r="Q132" t="s">
        <v>173</v>
      </c>
    </row>
    <row r="133" spans="1:17" x14ac:dyDescent="0.25">
      <c r="A133" t="s">
        <v>19</v>
      </c>
      <c r="B133" t="s">
        <v>32</v>
      </c>
      <c r="C133" t="s">
        <v>41</v>
      </c>
      <c r="D133" t="s">
        <v>60</v>
      </c>
      <c r="E133">
        <v>47696</v>
      </c>
      <c r="F133">
        <v>156</v>
      </c>
      <c r="G133" t="s">
        <v>68</v>
      </c>
      <c r="I133" t="s">
        <v>70</v>
      </c>
      <c r="J133" t="s">
        <v>76</v>
      </c>
      <c r="K133" t="s">
        <v>100</v>
      </c>
      <c r="L133" t="s">
        <v>126</v>
      </c>
      <c r="M133">
        <v>5</v>
      </c>
      <c r="N133">
        <v>5</v>
      </c>
      <c r="O133" t="s">
        <v>148</v>
      </c>
      <c r="P133" t="s">
        <v>156</v>
      </c>
      <c r="Q133" t="s">
        <v>174</v>
      </c>
    </row>
    <row r="134" spans="1:17" x14ac:dyDescent="0.25">
      <c r="A134" t="s">
        <v>19</v>
      </c>
      <c r="B134" t="s">
        <v>23</v>
      </c>
      <c r="C134" t="s">
        <v>53</v>
      </c>
      <c r="D134" t="s">
        <v>61</v>
      </c>
      <c r="E134">
        <v>1221456</v>
      </c>
      <c r="F134">
        <v>59986</v>
      </c>
      <c r="G134" t="s">
        <v>66</v>
      </c>
      <c r="I134" t="s">
        <v>56</v>
      </c>
      <c r="J134" t="s">
        <v>72</v>
      </c>
      <c r="K134" t="s">
        <v>82</v>
      </c>
      <c r="L134" t="s">
        <v>112</v>
      </c>
      <c r="M134">
        <v>9</v>
      </c>
      <c r="N134">
        <v>9</v>
      </c>
      <c r="O134" t="s">
        <v>149</v>
      </c>
      <c r="P134" t="s">
        <v>155</v>
      </c>
      <c r="Q134" t="s">
        <v>231</v>
      </c>
    </row>
    <row r="135" spans="1:17" x14ac:dyDescent="0.25">
      <c r="A135" t="s">
        <v>19</v>
      </c>
      <c r="B135" t="s">
        <v>26</v>
      </c>
      <c r="C135" t="s">
        <v>42</v>
      </c>
      <c r="D135" t="s">
        <v>62</v>
      </c>
      <c r="E135">
        <v>29260</v>
      </c>
      <c r="F135">
        <v>432</v>
      </c>
      <c r="G135" t="s">
        <v>68</v>
      </c>
      <c r="J135" t="s">
        <v>74</v>
      </c>
      <c r="K135" t="s">
        <v>84</v>
      </c>
      <c r="L135" t="s">
        <v>74</v>
      </c>
      <c r="M135">
        <v>25</v>
      </c>
      <c r="N135">
        <v>25</v>
      </c>
      <c r="O135" t="s">
        <v>152</v>
      </c>
      <c r="P135" t="s">
        <v>154</v>
      </c>
      <c r="Q135" t="s">
        <v>232</v>
      </c>
    </row>
    <row r="136" spans="1:17" x14ac:dyDescent="0.25">
      <c r="A136" t="s">
        <v>20</v>
      </c>
      <c r="B136" t="s">
        <v>26</v>
      </c>
      <c r="C136" t="s">
        <v>37</v>
      </c>
      <c r="D136" t="s">
        <v>54</v>
      </c>
      <c r="E136">
        <v>78469</v>
      </c>
      <c r="F136">
        <v>4772</v>
      </c>
      <c r="G136" t="s">
        <v>64</v>
      </c>
      <c r="I136" t="s">
        <v>56</v>
      </c>
      <c r="J136" t="s">
        <v>77</v>
      </c>
      <c r="K136" t="s">
        <v>111</v>
      </c>
      <c r="L136" t="s">
        <v>141</v>
      </c>
      <c r="M136">
        <v>6</v>
      </c>
      <c r="N136">
        <v>4</v>
      </c>
      <c r="O136" t="s">
        <v>149</v>
      </c>
      <c r="P136" t="s">
        <v>157</v>
      </c>
      <c r="Q136" t="s">
        <v>169</v>
      </c>
    </row>
    <row r="137" spans="1:17" x14ac:dyDescent="0.25">
      <c r="A137" t="s">
        <v>19</v>
      </c>
      <c r="B137" t="s">
        <v>32</v>
      </c>
      <c r="C137" t="s">
        <v>37</v>
      </c>
      <c r="D137" t="s">
        <v>62</v>
      </c>
      <c r="E137">
        <v>121666</v>
      </c>
      <c r="F137">
        <v>0</v>
      </c>
      <c r="G137" t="s">
        <v>67</v>
      </c>
      <c r="I137" t="s">
        <v>71</v>
      </c>
      <c r="J137" t="s">
        <v>74</v>
      </c>
      <c r="K137" t="s">
        <v>84</v>
      </c>
      <c r="L137" t="s">
        <v>74</v>
      </c>
      <c r="M137">
        <v>4</v>
      </c>
      <c r="N137">
        <v>4</v>
      </c>
      <c r="O137" t="s">
        <v>152</v>
      </c>
      <c r="P137" t="s">
        <v>155</v>
      </c>
      <c r="Q137" t="s">
        <v>233</v>
      </c>
    </row>
    <row r="138" spans="1:17" x14ac:dyDescent="0.25">
      <c r="A138" t="s">
        <v>20</v>
      </c>
      <c r="B138" t="s">
        <v>23</v>
      </c>
      <c r="C138" t="s">
        <v>39</v>
      </c>
      <c r="D138" t="s">
        <v>58</v>
      </c>
      <c r="E138">
        <v>88730</v>
      </c>
      <c r="F138">
        <v>13771</v>
      </c>
      <c r="G138" t="s">
        <v>68</v>
      </c>
      <c r="J138" t="s">
        <v>78</v>
      </c>
      <c r="K138" t="s">
        <v>105</v>
      </c>
      <c r="L138" t="s">
        <v>133</v>
      </c>
      <c r="M138">
        <v>4</v>
      </c>
      <c r="N138">
        <v>2</v>
      </c>
      <c r="O138" t="s">
        <v>150</v>
      </c>
      <c r="P138" t="s">
        <v>156</v>
      </c>
      <c r="Q138" t="s">
        <v>158</v>
      </c>
    </row>
    <row r="139" spans="1:17" x14ac:dyDescent="0.25">
      <c r="A139" t="s">
        <v>18</v>
      </c>
      <c r="B139" t="s">
        <v>23</v>
      </c>
      <c r="C139" t="s">
        <v>44</v>
      </c>
      <c r="D139" t="s">
        <v>55</v>
      </c>
      <c r="E139">
        <v>49938</v>
      </c>
      <c r="F139">
        <v>617</v>
      </c>
      <c r="G139" t="s">
        <v>68</v>
      </c>
      <c r="I139" t="s">
        <v>71</v>
      </c>
      <c r="J139" t="s">
        <v>72</v>
      </c>
      <c r="K139" t="s">
        <v>95</v>
      </c>
      <c r="L139" t="s">
        <v>120</v>
      </c>
      <c r="M139">
        <v>0</v>
      </c>
      <c r="N139">
        <v>0</v>
      </c>
      <c r="O139" t="s">
        <v>152</v>
      </c>
      <c r="P139" t="s">
        <v>156</v>
      </c>
      <c r="Q139" t="s">
        <v>234</v>
      </c>
    </row>
    <row r="140" spans="1:17" x14ac:dyDescent="0.25">
      <c r="A140" t="s">
        <v>17</v>
      </c>
      <c r="B140" t="s">
        <v>27</v>
      </c>
      <c r="C140" t="s">
        <v>45</v>
      </c>
      <c r="D140" t="s">
        <v>56</v>
      </c>
      <c r="E140">
        <v>24418</v>
      </c>
      <c r="F140">
        <v>2665</v>
      </c>
      <c r="G140" t="s">
        <v>63</v>
      </c>
      <c r="I140" t="s">
        <v>71</v>
      </c>
      <c r="J140" t="s">
        <v>74</v>
      </c>
      <c r="K140" t="s">
        <v>84</v>
      </c>
      <c r="L140" t="s">
        <v>74</v>
      </c>
      <c r="M140">
        <v>10</v>
      </c>
      <c r="N140">
        <v>9</v>
      </c>
      <c r="O140" t="s">
        <v>150</v>
      </c>
      <c r="P140" t="s">
        <v>154</v>
      </c>
      <c r="Q140" t="s">
        <v>235</v>
      </c>
    </row>
    <row r="141" spans="1:17" x14ac:dyDescent="0.25">
      <c r="A141" t="s">
        <v>17</v>
      </c>
      <c r="B141" t="s">
        <v>34</v>
      </c>
      <c r="C141" t="s">
        <v>52</v>
      </c>
      <c r="D141" t="s">
        <v>61</v>
      </c>
      <c r="E141">
        <v>93863</v>
      </c>
      <c r="F141">
        <v>0</v>
      </c>
      <c r="G141" t="s">
        <v>65</v>
      </c>
      <c r="I141" t="s">
        <v>69</v>
      </c>
      <c r="J141" t="s">
        <v>75</v>
      </c>
      <c r="K141" t="s">
        <v>85</v>
      </c>
      <c r="L141" t="s">
        <v>114</v>
      </c>
      <c r="M141">
        <v>20</v>
      </c>
      <c r="N141">
        <v>20</v>
      </c>
      <c r="O141" t="s">
        <v>149</v>
      </c>
      <c r="P141" t="s">
        <v>155</v>
      </c>
      <c r="Q141" t="s">
        <v>230</v>
      </c>
    </row>
    <row r="142" spans="1:17" x14ac:dyDescent="0.25">
      <c r="A142" t="s">
        <v>21</v>
      </c>
      <c r="B142" t="s">
        <v>32</v>
      </c>
      <c r="C142" t="s">
        <v>53</v>
      </c>
      <c r="D142" t="s">
        <v>58</v>
      </c>
      <c r="E142">
        <v>73199</v>
      </c>
      <c r="F142">
        <v>0</v>
      </c>
      <c r="G142" t="s">
        <v>64</v>
      </c>
      <c r="J142" t="s">
        <v>75</v>
      </c>
      <c r="K142" t="s">
        <v>108</v>
      </c>
      <c r="L142" t="s">
        <v>135</v>
      </c>
      <c r="M142">
        <v>10</v>
      </c>
      <c r="N142">
        <v>8</v>
      </c>
      <c r="O142" t="s">
        <v>153</v>
      </c>
      <c r="P142" t="s">
        <v>154</v>
      </c>
      <c r="Q142" t="s">
        <v>236</v>
      </c>
    </row>
    <row r="143" spans="1:17" x14ac:dyDescent="0.25">
      <c r="A143" t="s">
        <v>20</v>
      </c>
      <c r="B143" t="s">
        <v>23</v>
      </c>
      <c r="C143" t="s">
        <v>40</v>
      </c>
      <c r="D143" t="s">
        <v>54</v>
      </c>
      <c r="E143">
        <v>81061</v>
      </c>
      <c r="F143">
        <v>1237</v>
      </c>
      <c r="G143" t="s">
        <v>67</v>
      </c>
      <c r="I143" t="s">
        <v>56</v>
      </c>
      <c r="J143" t="s">
        <v>81</v>
      </c>
      <c r="K143" t="s">
        <v>101</v>
      </c>
      <c r="L143" t="s">
        <v>127</v>
      </c>
      <c r="M143">
        <v>5</v>
      </c>
      <c r="N143">
        <v>5</v>
      </c>
      <c r="O143" t="s">
        <v>151</v>
      </c>
      <c r="P143" t="s">
        <v>156</v>
      </c>
      <c r="Q143" t="s">
        <v>237</v>
      </c>
    </row>
    <row r="144" spans="1:17" x14ac:dyDescent="0.25">
      <c r="A144" t="s">
        <v>20</v>
      </c>
      <c r="B144" t="s">
        <v>25</v>
      </c>
      <c r="C144" t="s">
        <v>44</v>
      </c>
      <c r="D144" t="s">
        <v>58</v>
      </c>
      <c r="E144">
        <v>83983</v>
      </c>
      <c r="F144">
        <v>4621</v>
      </c>
      <c r="G144" t="s">
        <v>68</v>
      </c>
      <c r="I144" t="s">
        <v>56</v>
      </c>
      <c r="J144" t="s">
        <v>81</v>
      </c>
      <c r="K144" t="s">
        <v>98</v>
      </c>
      <c r="L144" t="s">
        <v>123</v>
      </c>
      <c r="M144">
        <v>3</v>
      </c>
      <c r="N144">
        <v>2</v>
      </c>
      <c r="O144" t="s">
        <v>150</v>
      </c>
      <c r="P144" t="s">
        <v>155</v>
      </c>
      <c r="Q144" t="s">
        <v>238</v>
      </c>
    </row>
    <row r="145" spans="1:17" x14ac:dyDescent="0.25">
      <c r="A145" t="s">
        <v>20</v>
      </c>
      <c r="D145" t="s">
        <v>54</v>
      </c>
      <c r="F145">
        <v>165208</v>
      </c>
      <c r="G145" t="s">
        <v>66</v>
      </c>
      <c r="I145" t="s">
        <v>71</v>
      </c>
      <c r="J145" t="s">
        <v>80</v>
      </c>
      <c r="K145" t="s">
        <v>106</v>
      </c>
      <c r="N145">
        <v>5</v>
      </c>
      <c r="O145" t="s">
        <v>151</v>
      </c>
      <c r="Q145" t="s">
        <v>239</v>
      </c>
    </row>
    <row r="146" spans="1:17" x14ac:dyDescent="0.25">
      <c r="A146" t="s">
        <v>21</v>
      </c>
      <c r="B146" t="s">
        <v>33</v>
      </c>
      <c r="C146" t="s">
        <v>38</v>
      </c>
      <c r="D146" t="s">
        <v>56</v>
      </c>
      <c r="E146">
        <v>59986</v>
      </c>
      <c r="F146">
        <v>8094</v>
      </c>
      <c r="G146" t="s">
        <v>68</v>
      </c>
      <c r="I146" t="s">
        <v>70</v>
      </c>
      <c r="J146" t="s">
        <v>79</v>
      </c>
      <c r="K146" t="s">
        <v>91</v>
      </c>
      <c r="L146" t="s">
        <v>118</v>
      </c>
      <c r="M146">
        <v>8</v>
      </c>
      <c r="N146">
        <v>8</v>
      </c>
      <c r="O146" t="s">
        <v>149</v>
      </c>
      <c r="P146" t="s">
        <v>154</v>
      </c>
      <c r="Q146" t="s">
        <v>178</v>
      </c>
    </row>
    <row r="147" spans="1:17" x14ac:dyDescent="0.25">
      <c r="A147" t="s">
        <v>19</v>
      </c>
      <c r="B147" t="s">
        <v>35</v>
      </c>
      <c r="C147" t="s">
        <v>42</v>
      </c>
      <c r="D147" t="s">
        <v>61</v>
      </c>
      <c r="E147">
        <v>185581</v>
      </c>
      <c r="F147">
        <v>29117</v>
      </c>
      <c r="G147" t="s">
        <v>63</v>
      </c>
      <c r="I147" t="s">
        <v>56</v>
      </c>
      <c r="J147" t="s">
        <v>78</v>
      </c>
      <c r="K147" t="s">
        <v>104</v>
      </c>
      <c r="L147" t="s">
        <v>131</v>
      </c>
      <c r="M147">
        <v>7</v>
      </c>
      <c r="N147">
        <v>6</v>
      </c>
      <c r="O147" t="s">
        <v>151</v>
      </c>
      <c r="P147" t="s">
        <v>156</v>
      </c>
      <c r="Q147" t="s">
        <v>212</v>
      </c>
    </row>
    <row r="148" spans="1:17" x14ac:dyDescent="0.25">
      <c r="A148" t="s">
        <v>17</v>
      </c>
      <c r="B148" t="s">
        <v>22</v>
      </c>
      <c r="C148" t="s">
        <v>42</v>
      </c>
      <c r="D148" t="s">
        <v>62</v>
      </c>
      <c r="E148">
        <v>57638</v>
      </c>
      <c r="F148">
        <v>1605</v>
      </c>
      <c r="G148" t="s">
        <v>68</v>
      </c>
      <c r="J148" t="s">
        <v>75</v>
      </c>
      <c r="K148" t="s">
        <v>108</v>
      </c>
      <c r="L148" t="s">
        <v>135</v>
      </c>
      <c r="M148">
        <v>15</v>
      </c>
      <c r="N148">
        <v>15</v>
      </c>
      <c r="O148" t="s">
        <v>152</v>
      </c>
      <c r="P148" t="s">
        <v>155</v>
      </c>
      <c r="Q148" t="s">
        <v>167</v>
      </c>
    </row>
    <row r="149" spans="1:17" x14ac:dyDescent="0.25">
      <c r="A149" t="s">
        <v>20</v>
      </c>
      <c r="B149" t="s">
        <v>24</v>
      </c>
      <c r="C149" t="s">
        <v>51</v>
      </c>
      <c r="D149" t="s">
        <v>56</v>
      </c>
      <c r="E149">
        <v>914346</v>
      </c>
      <c r="F149">
        <v>6861</v>
      </c>
      <c r="G149" t="s">
        <v>66</v>
      </c>
      <c r="I149" t="s">
        <v>56</v>
      </c>
      <c r="J149" t="s">
        <v>79</v>
      </c>
      <c r="K149" t="s">
        <v>107</v>
      </c>
      <c r="L149" t="s">
        <v>134</v>
      </c>
      <c r="M149">
        <v>3</v>
      </c>
      <c r="N149">
        <v>0</v>
      </c>
      <c r="O149" t="s">
        <v>152</v>
      </c>
      <c r="P149" t="s">
        <v>156</v>
      </c>
      <c r="Q149" t="s">
        <v>240</v>
      </c>
    </row>
    <row r="150" spans="1:17" x14ac:dyDescent="0.25">
      <c r="A150" t="s">
        <v>20</v>
      </c>
      <c r="D150" t="s">
        <v>59</v>
      </c>
      <c r="F150">
        <v>12468</v>
      </c>
      <c r="G150" t="s">
        <v>65</v>
      </c>
      <c r="J150" t="s">
        <v>73</v>
      </c>
      <c r="K150" t="s">
        <v>102</v>
      </c>
      <c r="N150">
        <v>0</v>
      </c>
      <c r="O150" t="s">
        <v>148</v>
      </c>
      <c r="Q150" t="s">
        <v>241</v>
      </c>
    </row>
    <row r="151" spans="1:17" x14ac:dyDescent="0.25">
      <c r="A151" t="s">
        <v>20</v>
      </c>
      <c r="B151" t="s">
        <v>29</v>
      </c>
      <c r="C151" t="s">
        <v>44</v>
      </c>
      <c r="D151" t="s">
        <v>55</v>
      </c>
      <c r="E151">
        <v>88470</v>
      </c>
      <c r="F151">
        <v>0</v>
      </c>
      <c r="G151" t="s">
        <v>64</v>
      </c>
      <c r="I151" t="s">
        <v>71</v>
      </c>
      <c r="J151" t="s">
        <v>80</v>
      </c>
      <c r="K151" t="s">
        <v>93</v>
      </c>
      <c r="L151" t="s">
        <v>93</v>
      </c>
      <c r="M151">
        <v>0</v>
      </c>
      <c r="N151">
        <v>0</v>
      </c>
      <c r="O151" t="s">
        <v>153</v>
      </c>
      <c r="P151" t="s">
        <v>154</v>
      </c>
      <c r="Q151" t="s">
        <v>242</v>
      </c>
    </row>
    <row r="152" spans="1:17" x14ac:dyDescent="0.25">
      <c r="A152" t="s">
        <v>20</v>
      </c>
      <c r="B152" t="s">
        <v>25</v>
      </c>
      <c r="C152" t="s">
        <v>44</v>
      </c>
      <c r="D152" t="s">
        <v>54</v>
      </c>
      <c r="E152">
        <v>36108</v>
      </c>
      <c r="F152">
        <v>5099</v>
      </c>
      <c r="G152" t="s">
        <v>63</v>
      </c>
      <c r="I152" t="s">
        <v>56</v>
      </c>
      <c r="J152" t="s">
        <v>79</v>
      </c>
      <c r="K152" t="s">
        <v>107</v>
      </c>
      <c r="L152" t="s">
        <v>134</v>
      </c>
      <c r="M152">
        <v>3</v>
      </c>
      <c r="N152">
        <v>3</v>
      </c>
      <c r="O152" t="s">
        <v>150</v>
      </c>
      <c r="P152" t="s">
        <v>155</v>
      </c>
      <c r="Q152" t="s">
        <v>243</v>
      </c>
    </row>
    <row r="153" spans="1:17" x14ac:dyDescent="0.25">
      <c r="A153" t="s">
        <v>19</v>
      </c>
      <c r="B153" t="s">
        <v>32</v>
      </c>
      <c r="C153" t="s">
        <v>48</v>
      </c>
      <c r="D153" t="s">
        <v>59</v>
      </c>
      <c r="E153">
        <v>127251</v>
      </c>
      <c r="F153">
        <v>2993</v>
      </c>
      <c r="G153" t="s">
        <v>67</v>
      </c>
      <c r="J153" t="s">
        <v>76</v>
      </c>
      <c r="K153" t="s">
        <v>92</v>
      </c>
      <c r="L153" t="s">
        <v>119</v>
      </c>
      <c r="M153">
        <v>20</v>
      </c>
      <c r="N153">
        <v>20</v>
      </c>
      <c r="O153" t="s">
        <v>151</v>
      </c>
      <c r="P153" t="s">
        <v>156</v>
      </c>
      <c r="Q153" t="s">
        <v>172</v>
      </c>
    </row>
    <row r="154" spans="1:17" x14ac:dyDescent="0.25">
      <c r="A154" t="s">
        <v>20</v>
      </c>
      <c r="B154" t="s">
        <v>23</v>
      </c>
      <c r="C154" t="s">
        <v>39</v>
      </c>
      <c r="D154" t="s">
        <v>58</v>
      </c>
      <c r="E154">
        <v>88730</v>
      </c>
      <c r="F154">
        <v>13771</v>
      </c>
      <c r="G154" t="s">
        <v>68</v>
      </c>
      <c r="J154" t="s">
        <v>78</v>
      </c>
      <c r="K154" t="s">
        <v>105</v>
      </c>
      <c r="L154" t="s">
        <v>133</v>
      </c>
      <c r="M154">
        <v>4</v>
      </c>
      <c r="N154">
        <v>2</v>
      </c>
      <c r="O154" t="s">
        <v>150</v>
      </c>
      <c r="P154" t="s">
        <v>156</v>
      </c>
      <c r="Q154" t="s">
        <v>158</v>
      </c>
    </row>
    <row r="155" spans="1:17" x14ac:dyDescent="0.25">
      <c r="A155" t="s">
        <v>20</v>
      </c>
      <c r="B155" t="s">
        <v>25</v>
      </c>
      <c r="C155" t="s">
        <v>46</v>
      </c>
      <c r="D155" t="s">
        <v>56</v>
      </c>
      <c r="E155">
        <v>103504</v>
      </c>
      <c r="F155">
        <v>19416</v>
      </c>
      <c r="G155" t="s">
        <v>67</v>
      </c>
      <c r="I155" t="s">
        <v>69</v>
      </c>
      <c r="J155" t="s">
        <v>78</v>
      </c>
      <c r="K155" t="s">
        <v>105</v>
      </c>
      <c r="L155" t="s">
        <v>142</v>
      </c>
      <c r="M155">
        <v>0</v>
      </c>
      <c r="N155">
        <v>0</v>
      </c>
      <c r="O155" t="s">
        <v>153</v>
      </c>
      <c r="P155" t="s">
        <v>154</v>
      </c>
      <c r="Q155" t="s">
        <v>244</v>
      </c>
    </row>
    <row r="156" spans="1:17" x14ac:dyDescent="0.25">
      <c r="A156" t="s">
        <v>20</v>
      </c>
      <c r="B156" t="s">
        <v>33</v>
      </c>
      <c r="C156" t="s">
        <v>36</v>
      </c>
      <c r="D156" t="s">
        <v>61</v>
      </c>
      <c r="E156">
        <v>844369</v>
      </c>
      <c r="F156">
        <v>44286</v>
      </c>
      <c r="G156" t="s">
        <v>66</v>
      </c>
      <c r="I156" t="s">
        <v>71</v>
      </c>
      <c r="J156" t="s">
        <v>78</v>
      </c>
      <c r="K156" t="s">
        <v>109</v>
      </c>
      <c r="L156" t="s">
        <v>137</v>
      </c>
      <c r="M156">
        <v>7</v>
      </c>
      <c r="N156">
        <v>7</v>
      </c>
      <c r="O156" t="s">
        <v>149</v>
      </c>
      <c r="P156" t="s">
        <v>155</v>
      </c>
      <c r="Q156" t="s">
        <v>245</v>
      </c>
    </row>
    <row r="157" spans="1:17" x14ac:dyDescent="0.25">
      <c r="A157" t="s">
        <v>21</v>
      </c>
      <c r="B157" t="s">
        <v>32</v>
      </c>
      <c r="C157" t="s">
        <v>51</v>
      </c>
      <c r="D157" t="s">
        <v>55</v>
      </c>
      <c r="E157">
        <v>78925</v>
      </c>
      <c r="F157">
        <v>712</v>
      </c>
      <c r="G157" t="s">
        <v>65</v>
      </c>
      <c r="I157" t="s">
        <v>71</v>
      </c>
      <c r="J157" t="s">
        <v>72</v>
      </c>
      <c r="K157" t="s">
        <v>95</v>
      </c>
      <c r="L157" t="s">
        <v>120</v>
      </c>
      <c r="M157">
        <v>15</v>
      </c>
      <c r="N157">
        <v>15</v>
      </c>
      <c r="O157" t="s">
        <v>151</v>
      </c>
      <c r="P157" t="s">
        <v>157</v>
      </c>
      <c r="Q157" t="s">
        <v>237</v>
      </c>
    </row>
    <row r="158" spans="1:17" x14ac:dyDescent="0.25">
      <c r="A158" t="s">
        <v>17</v>
      </c>
      <c r="B158" t="s">
        <v>30</v>
      </c>
      <c r="C158" t="s">
        <v>47</v>
      </c>
      <c r="E158">
        <v>100188</v>
      </c>
      <c r="F158">
        <v>1228</v>
      </c>
      <c r="G158" t="s">
        <v>63</v>
      </c>
      <c r="I158" t="s">
        <v>56</v>
      </c>
      <c r="J158" t="s">
        <v>77</v>
      </c>
      <c r="K158" t="s">
        <v>87</v>
      </c>
      <c r="L158" t="s">
        <v>143</v>
      </c>
      <c r="M158">
        <v>20</v>
      </c>
      <c r="N158">
        <v>20</v>
      </c>
      <c r="O158" t="s">
        <v>151</v>
      </c>
      <c r="P158" t="s">
        <v>154</v>
      </c>
      <c r="Q158" t="s">
        <v>246</v>
      </c>
    </row>
    <row r="159" spans="1:17" x14ac:dyDescent="0.25">
      <c r="A159" t="s">
        <v>19</v>
      </c>
      <c r="B159" t="s">
        <v>29</v>
      </c>
      <c r="C159" t="s">
        <v>43</v>
      </c>
      <c r="D159" t="s">
        <v>54</v>
      </c>
      <c r="E159">
        <v>25644</v>
      </c>
      <c r="F159">
        <v>717</v>
      </c>
      <c r="G159" t="s">
        <v>63</v>
      </c>
      <c r="I159" t="s">
        <v>69</v>
      </c>
      <c r="J159" t="s">
        <v>72</v>
      </c>
      <c r="K159" t="s">
        <v>82</v>
      </c>
      <c r="L159" t="s">
        <v>112</v>
      </c>
      <c r="M159">
        <v>8</v>
      </c>
      <c r="N159">
        <v>6</v>
      </c>
      <c r="O159" t="s">
        <v>151</v>
      </c>
      <c r="P159" t="s">
        <v>155</v>
      </c>
      <c r="Q159" t="s">
        <v>169</v>
      </c>
    </row>
    <row r="160" spans="1:17" x14ac:dyDescent="0.25">
      <c r="A160" t="s">
        <v>17</v>
      </c>
      <c r="B160" t="s">
        <v>31</v>
      </c>
      <c r="C160" t="s">
        <v>42</v>
      </c>
      <c r="D160" t="s">
        <v>60</v>
      </c>
      <c r="E160">
        <v>74289</v>
      </c>
      <c r="F160">
        <v>0</v>
      </c>
      <c r="G160" t="s">
        <v>65</v>
      </c>
      <c r="I160" t="s">
        <v>69</v>
      </c>
      <c r="J160" t="s">
        <v>74</v>
      </c>
      <c r="K160" t="s">
        <v>84</v>
      </c>
      <c r="L160" t="s">
        <v>74</v>
      </c>
      <c r="M160">
        <v>8</v>
      </c>
      <c r="N160">
        <v>8</v>
      </c>
      <c r="O160" t="s">
        <v>148</v>
      </c>
      <c r="P160" t="s">
        <v>154</v>
      </c>
      <c r="Q160" t="s">
        <v>234</v>
      </c>
    </row>
    <row r="161" spans="1:17" x14ac:dyDescent="0.25">
      <c r="A161" t="s">
        <v>17</v>
      </c>
      <c r="B161" t="s">
        <v>29</v>
      </c>
      <c r="C161" t="s">
        <v>42</v>
      </c>
      <c r="D161" t="s">
        <v>61</v>
      </c>
      <c r="E161">
        <v>86746</v>
      </c>
      <c r="F161">
        <v>3939</v>
      </c>
      <c r="G161" t="s">
        <v>64</v>
      </c>
      <c r="J161" t="s">
        <v>74</v>
      </c>
      <c r="K161" t="s">
        <v>84</v>
      </c>
      <c r="L161" t="s">
        <v>74</v>
      </c>
      <c r="M161">
        <v>18</v>
      </c>
      <c r="N161">
        <v>16</v>
      </c>
      <c r="O161" t="s">
        <v>148</v>
      </c>
      <c r="P161" t="s">
        <v>155</v>
      </c>
      <c r="Q161" t="s">
        <v>169</v>
      </c>
    </row>
    <row r="162" spans="1:17" x14ac:dyDescent="0.25">
      <c r="A162" t="s">
        <v>19</v>
      </c>
      <c r="B162" t="s">
        <v>24</v>
      </c>
      <c r="C162" t="s">
        <v>39</v>
      </c>
      <c r="E162">
        <v>97333</v>
      </c>
      <c r="F162">
        <v>14508</v>
      </c>
      <c r="G162" t="s">
        <v>67</v>
      </c>
      <c r="I162" t="s">
        <v>56</v>
      </c>
      <c r="J162" t="s">
        <v>81</v>
      </c>
      <c r="K162" t="s">
        <v>103</v>
      </c>
      <c r="L162" t="s">
        <v>130</v>
      </c>
      <c r="M162">
        <v>5</v>
      </c>
      <c r="N162">
        <v>2</v>
      </c>
      <c r="O162" t="s">
        <v>151</v>
      </c>
      <c r="P162" t="s">
        <v>155</v>
      </c>
      <c r="Q162" t="s">
        <v>243</v>
      </c>
    </row>
    <row r="163" spans="1:17" x14ac:dyDescent="0.25">
      <c r="A163" t="s">
        <v>17</v>
      </c>
      <c r="B163" t="s">
        <v>22</v>
      </c>
      <c r="C163" t="s">
        <v>52</v>
      </c>
      <c r="D163" t="s">
        <v>57</v>
      </c>
      <c r="E163">
        <v>104164</v>
      </c>
      <c r="F163">
        <v>23399</v>
      </c>
      <c r="G163" t="s">
        <v>68</v>
      </c>
      <c r="I163" t="s">
        <v>71</v>
      </c>
      <c r="J163" t="s">
        <v>74</v>
      </c>
      <c r="K163" t="s">
        <v>84</v>
      </c>
      <c r="L163" t="s">
        <v>74</v>
      </c>
      <c r="M163">
        <v>10</v>
      </c>
      <c r="N163">
        <v>10</v>
      </c>
      <c r="O163" t="s">
        <v>150</v>
      </c>
      <c r="P163" t="s">
        <v>156</v>
      </c>
      <c r="Q163" t="s">
        <v>247</v>
      </c>
    </row>
    <row r="164" spans="1:17" x14ac:dyDescent="0.25">
      <c r="A164" t="s">
        <v>19</v>
      </c>
      <c r="B164" t="s">
        <v>27</v>
      </c>
      <c r="C164" t="s">
        <v>46</v>
      </c>
      <c r="D164" t="s">
        <v>55</v>
      </c>
      <c r="E164">
        <v>654555</v>
      </c>
      <c r="F164">
        <v>2880</v>
      </c>
      <c r="G164" t="s">
        <v>66</v>
      </c>
      <c r="J164" t="s">
        <v>77</v>
      </c>
      <c r="K164" t="s">
        <v>87</v>
      </c>
      <c r="L164" t="s">
        <v>144</v>
      </c>
      <c r="M164">
        <v>12</v>
      </c>
      <c r="N164">
        <v>10</v>
      </c>
      <c r="O164" t="s">
        <v>149</v>
      </c>
      <c r="P164" t="s">
        <v>157</v>
      </c>
      <c r="Q164" t="s">
        <v>163</v>
      </c>
    </row>
    <row r="165" spans="1:17" x14ac:dyDescent="0.25">
      <c r="A165" t="s">
        <v>18</v>
      </c>
      <c r="B165" t="s">
        <v>27</v>
      </c>
      <c r="C165" t="s">
        <v>50</v>
      </c>
      <c r="E165">
        <v>1006019</v>
      </c>
      <c r="F165">
        <v>40458</v>
      </c>
      <c r="G165" t="s">
        <v>66</v>
      </c>
      <c r="I165" t="s">
        <v>71</v>
      </c>
      <c r="J165" t="s">
        <v>78</v>
      </c>
      <c r="K165" t="s">
        <v>104</v>
      </c>
      <c r="L165" t="s">
        <v>131</v>
      </c>
      <c r="M165">
        <v>1</v>
      </c>
      <c r="N165">
        <v>0</v>
      </c>
      <c r="O165" t="s">
        <v>148</v>
      </c>
      <c r="P165" t="s">
        <v>154</v>
      </c>
      <c r="Q165" t="s">
        <v>248</v>
      </c>
    </row>
    <row r="166" spans="1:17" x14ac:dyDescent="0.25">
      <c r="A166" t="s">
        <v>20</v>
      </c>
      <c r="B166" t="s">
        <v>26</v>
      </c>
      <c r="C166" t="s">
        <v>52</v>
      </c>
      <c r="D166" t="s">
        <v>57</v>
      </c>
      <c r="E166">
        <v>18694</v>
      </c>
      <c r="F166">
        <v>3123</v>
      </c>
      <c r="G166" t="s">
        <v>63</v>
      </c>
      <c r="I166" t="s">
        <v>70</v>
      </c>
      <c r="J166" t="s">
        <v>72</v>
      </c>
      <c r="K166" t="s">
        <v>95</v>
      </c>
      <c r="L166" t="s">
        <v>120</v>
      </c>
      <c r="M166">
        <v>7</v>
      </c>
      <c r="N166">
        <v>4</v>
      </c>
      <c r="O166" t="s">
        <v>149</v>
      </c>
      <c r="P166" t="s">
        <v>157</v>
      </c>
      <c r="Q166" t="s">
        <v>167</v>
      </c>
    </row>
    <row r="167" spans="1:17" x14ac:dyDescent="0.25">
      <c r="A167" t="s">
        <v>19</v>
      </c>
      <c r="B167" t="s">
        <v>31</v>
      </c>
      <c r="C167" t="s">
        <v>39</v>
      </c>
      <c r="D167" t="s">
        <v>61</v>
      </c>
      <c r="E167">
        <v>72142</v>
      </c>
      <c r="F167">
        <v>0</v>
      </c>
      <c r="G167" t="s">
        <v>67</v>
      </c>
      <c r="I167" t="s">
        <v>71</v>
      </c>
      <c r="J167" t="s">
        <v>75</v>
      </c>
      <c r="K167" t="s">
        <v>96</v>
      </c>
      <c r="L167" t="s">
        <v>121</v>
      </c>
      <c r="M167">
        <v>15</v>
      </c>
      <c r="N167">
        <v>15</v>
      </c>
      <c r="O167" t="s">
        <v>149</v>
      </c>
      <c r="P167" t="s">
        <v>154</v>
      </c>
      <c r="Q167" t="s">
        <v>249</v>
      </c>
    </row>
    <row r="168" spans="1:17" x14ac:dyDescent="0.25">
      <c r="A168" t="s">
        <v>21</v>
      </c>
      <c r="B168" t="s">
        <v>24</v>
      </c>
      <c r="C168" t="s">
        <v>39</v>
      </c>
      <c r="E168">
        <v>1164210</v>
      </c>
      <c r="F168">
        <v>5709</v>
      </c>
      <c r="G168" t="s">
        <v>68</v>
      </c>
      <c r="I168" t="s">
        <v>56</v>
      </c>
      <c r="J168" t="s">
        <v>77</v>
      </c>
      <c r="K168" t="s">
        <v>87</v>
      </c>
      <c r="L168" t="s">
        <v>143</v>
      </c>
      <c r="M168">
        <v>20</v>
      </c>
      <c r="N168">
        <v>20</v>
      </c>
      <c r="O168" t="s">
        <v>148</v>
      </c>
      <c r="P168" t="s">
        <v>155</v>
      </c>
      <c r="Q168" t="s">
        <v>162</v>
      </c>
    </row>
    <row r="169" spans="1:17" x14ac:dyDescent="0.25">
      <c r="A169" t="s">
        <v>20</v>
      </c>
      <c r="B169" t="s">
        <v>28</v>
      </c>
      <c r="C169" t="s">
        <v>37</v>
      </c>
      <c r="D169" t="s">
        <v>61</v>
      </c>
      <c r="E169">
        <v>60713</v>
      </c>
      <c r="F169">
        <v>2891</v>
      </c>
      <c r="G169" t="s">
        <v>63</v>
      </c>
      <c r="I169" t="s">
        <v>56</v>
      </c>
      <c r="J169" t="s">
        <v>76</v>
      </c>
      <c r="K169" t="s">
        <v>86</v>
      </c>
      <c r="L169" t="s">
        <v>115</v>
      </c>
      <c r="M169">
        <v>0</v>
      </c>
      <c r="N169">
        <v>0</v>
      </c>
      <c r="O169" t="s">
        <v>153</v>
      </c>
      <c r="P169" t="s">
        <v>154</v>
      </c>
      <c r="Q169" t="s">
        <v>235</v>
      </c>
    </row>
    <row r="170" spans="1:17" x14ac:dyDescent="0.25">
      <c r="A170" t="s">
        <v>21</v>
      </c>
      <c r="B170" t="s">
        <v>26</v>
      </c>
      <c r="C170" t="s">
        <v>52</v>
      </c>
      <c r="D170" t="s">
        <v>62</v>
      </c>
      <c r="E170">
        <v>92403</v>
      </c>
      <c r="F170">
        <v>24578</v>
      </c>
      <c r="G170" t="s">
        <v>65</v>
      </c>
      <c r="I170" t="s">
        <v>56</v>
      </c>
      <c r="J170" t="s">
        <v>79</v>
      </c>
      <c r="K170" t="s">
        <v>107</v>
      </c>
      <c r="L170" t="s">
        <v>134</v>
      </c>
      <c r="M170">
        <v>9</v>
      </c>
      <c r="N170">
        <v>6</v>
      </c>
      <c r="O170" t="s">
        <v>149</v>
      </c>
      <c r="P170" t="s">
        <v>157</v>
      </c>
      <c r="Q170" t="s">
        <v>178</v>
      </c>
    </row>
    <row r="171" spans="1:17" x14ac:dyDescent="0.25">
      <c r="A171" t="s">
        <v>18</v>
      </c>
      <c r="B171" t="s">
        <v>24</v>
      </c>
      <c r="C171" t="s">
        <v>46</v>
      </c>
      <c r="D171" t="s">
        <v>60</v>
      </c>
      <c r="E171">
        <v>92862</v>
      </c>
      <c r="F171">
        <v>9109</v>
      </c>
      <c r="G171" t="s">
        <v>67</v>
      </c>
      <c r="I171" t="s">
        <v>71</v>
      </c>
      <c r="J171" t="s">
        <v>76</v>
      </c>
      <c r="K171" t="s">
        <v>100</v>
      </c>
      <c r="L171" t="s">
        <v>132</v>
      </c>
      <c r="M171">
        <v>0</v>
      </c>
      <c r="N171">
        <v>0</v>
      </c>
      <c r="O171" t="s">
        <v>148</v>
      </c>
      <c r="P171" t="s">
        <v>155</v>
      </c>
      <c r="Q171" t="s">
        <v>167</v>
      </c>
    </row>
    <row r="172" spans="1:17" x14ac:dyDescent="0.25">
      <c r="A172" t="s">
        <v>19</v>
      </c>
      <c r="B172" t="s">
        <v>34</v>
      </c>
      <c r="C172" t="s">
        <v>40</v>
      </c>
      <c r="D172" t="s">
        <v>59</v>
      </c>
      <c r="E172">
        <v>73756</v>
      </c>
      <c r="F172">
        <v>5957</v>
      </c>
      <c r="G172" t="s">
        <v>65</v>
      </c>
      <c r="I172" t="s">
        <v>70</v>
      </c>
      <c r="J172" t="s">
        <v>73</v>
      </c>
      <c r="K172" t="s">
        <v>83</v>
      </c>
      <c r="L172" t="s">
        <v>113</v>
      </c>
      <c r="M172">
        <v>18</v>
      </c>
      <c r="N172">
        <v>18</v>
      </c>
      <c r="O172" t="s">
        <v>152</v>
      </c>
      <c r="P172" t="s">
        <v>155</v>
      </c>
      <c r="Q172" t="s">
        <v>171</v>
      </c>
    </row>
    <row r="173" spans="1:17" x14ac:dyDescent="0.25">
      <c r="A173" t="s">
        <v>19</v>
      </c>
      <c r="B173" t="s">
        <v>27</v>
      </c>
      <c r="C173" t="s">
        <v>42</v>
      </c>
      <c r="D173" t="s">
        <v>57</v>
      </c>
      <c r="E173">
        <v>979083</v>
      </c>
      <c r="F173">
        <v>30548</v>
      </c>
      <c r="G173" t="s">
        <v>66</v>
      </c>
      <c r="I173" t="s">
        <v>71</v>
      </c>
      <c r="J173" t="s">
        <v>72</v>
      </c>
      <c r="K173" t="s">
        <v>82</v>
      </c>
      <c r="L173" t="s">
        <v>112</v>
      </c>
      <c r="M173">
        <v>15</v>
      </c>
      <c r="N173">
        <v>15</v>
      </c>
      <c r="O173" t="s">
        <v>149</v>
      </c>
      <c r="P173" t="s">
        <v>155</v>
      </c>
      <c r="Q173" t="s">
        <v>250</v>
      </c>
    </row>
    <row r="174" spans="1:17" x14ac:dyDescent="0.25">
      <c r="A174" t="s">
        <v>17</v>
      </c>
      <c r="B174" t="s">
        <v>27</v>
      </c>
      <c r="C174" t="s">
        <v>44</v>
      </c>
      <c r="D174" t="s">
        <v>61</v>
      </c>
      <c r="E174">
        <v>82274</v>
      </c>
      <c r="F174">
        <v>13288</v>
      </c>
      <c r="G174" t="s">
        <v>65</v>
      </c>
      <c r="I174" t="s">
        <v>69</v>
      </c>
      <c r="J174" t="s">
        <v>79</v>
      </c>
      <c r="K174" t="s">
        <v>107</v>
      </c>
      <c r="L174" t="s">
        <v>134</v>
      </c>
      <c r="M174">
        <v>8</v>
      </c>
      <c r="N174">
        <v>8</v>
      </c>
      <c r="O174" t="s">
        <v>149</v>
      </c>
      <c r="P174" t="s">
        <v>154</v>
      </c>
      <c r="Q174" t="s">
        <v>251</v>
      </c>
    </row>
    <row r="175" spans="1:17" x14ac:dyDescent="0.25">
      <c r="A175" t="s">
        <v>18</v>
      </c>
      <c r="D175" t="s">
        <v>61</v>
      </c>
      <c r="F175">
        <v>6176</v>
      </c>
      <c r="G175" t="s">
        <v>65</v>
      </c>
      <c r="J175" t="s">
        <v>76</v>
      </c>
      <c r="K175" t="s">
        <v>100</v>
      </c>
      <c r="N175">
        <v>0</v>
      </c>
      <c r="O175" t="s">
        <v>149</v>
      </c>
      <c r="Q175" t="s">
        <v>252</v>
      </c>
    </row>
    <row r="176" spans="1:17" x14ac:dyDescent="0.25">
      <c r="A176" t="s">
        <v>19</v>
      </c>
      <c r="B176" t="s">
        <v>30</v>
      </c>
      <c r="C176" t="s">
        <v>42</v>
      </c>
      <c r="D176" t="s">
        <v>58</v>
      </c>
      <c r="E176">
        <v>99798</v>
      </c>
      <c r="F176">
        <v>15148</v>
      </c>
      <c r="G176" t="s">
        <v>67</v>
      </c>
      <c r="J176" t="s">
        <v>72</v>
      </c>
      <c r="K176" t="s">
        <v>82</v>
      </c>
      <c r="L176" t="s">
        <v>112</v>
      </c>
      <c r="M176">
        <v>5</v>
      </c>
      <c r="N176">
        <v>5</v>
      </c>
      <c r="O176" t="s">
        <v>151</v>
      </c>
      <c r="P176" t="s">
        <v>155</v>
      </c>
      <c r="Q176" t="s">
        <v>195</v>
      </c>
    </row>
    <row r="177" spans="1:17" x14ac:dyDescent="0.25">
      <c r="A177" t="s">
        <v>19</v>
      </c>
      <c r="B177" t="s">
        <v>30</v>
      </c>
      <c r="C177" t="s">
        <v>40</v>
      </c>
      <c r="D177" t="s">
        <v>55</v>
      </c>
      <c r="E177">
        <v>608330</v>
      </c>
      <c r="F177">
        <v>61835</v>
      </c>
      <c r="G177" t="s">
        <v>66</v>
      </c>
      <c r="I177" t="s">
        <v>71</v>
      </c>
      <c r="J177" t="s">
        <v>72</v>
      </c>
      <c r="K177" t="s">
        <v>95</v>
      </c>
      <c r="L177" t="s">
        <v>120</v>
      </c>
      <c r="M177">
        <v>4</v>
      </c>
      <c r="N177">
        <v>4</v>
      </c>
      <c r="O177" t="s">
        <v>148</v>
      </c>
      <c r="P177" t="s">
        <v>154</v>
      </c>
      <c r="Q177" t="s">
        <v>253</v>
      </c>
    </row>
    <row r="178" spans="1:17" x14ac:dyDescent="0.25">
      <c r="A178" t="s">
        <v>20</v>
      </c>
      <c r="B178" t="s">
        <v>33</v>
      </c>
      <c r="C178" t="s">
        <v>45</v>
      </c>
      <c r="D178" t="s">
        <v>61</v>
      </c>
      <c r="E178">
        <v>71158</v>
      </c>
      <c r="F178">
        <v>2045</v>
      </c>
      <c r="G178" t="s">
        <v>67</v>
      </c>
      <c r="I178" t="s">
        <v>56</v>
      </c>
      <c r="J178" t="s">
        <v>77</v>
      </c>
      <c r="K178" t="s">
        <v>111</v>
      </c>
      <c r="L178" t="s">
        <v>141</v>
      </c>
      <c r="M178">
        <v>1</v>
      </c>
      <c r="N178">
        <v>0</v>
      </c>
      <c r="O178" t="s">
        <v>149</v>
      </c>
      <c r="P178" t="s">
        <v>156</v>
      </c>
      <c r="Q178" t="s">
        <v>191</v>
      </c>
    </row>
    <row r="179" spans="1:17" x14ac:dyDescent="0.25">
      <c r="A179" t="s">
        <v>19</v>
      </c>
      <c r="B179" t="s">
        <v>31</v>
      </c>
      <c r="C179" t="s">
        <v>43</v>
      </c>
      <c r="D179" t="s">
        <v>61</v>
      </c>
      <c r="E179">
        <v>122819</v>
      </c>
      <c r="F179">
        <v>8839</v>
      </c>
      <c r="G179" t="s">
        <v>67</v>
      </c>
      <c r="I179" t="s">
        <v>70</v>
      </c>
      <c r="J179" t="s">
        <v>80</v>
      </c>
      <c r="K179" t="s">
        <v>106</v>
      </c>
      <c r="L179" t="s">
        <v>106</v>
      </c>
      <c r="M179">
        <v>8</v>
      </c>
      <c r="N179">
        <v>6</v>
      </c>
      <c r="O179" t="s">
        <v>148</v>
      </c>
      <c r="P179" t="s">
        <v>157</v>
      </c>
      <c r="Q179" t="s">
        <v>175</v>
      </c>
    </row>
    <row r="180" spans="1:17" x14ac:dyDescent="0.25">
      <c r="A180" t="s">
        <v>21</v>
      </c>
      <c r="B180" t="s">
        <v>23</v>
      </c>
      <c r="C180" t="s">
        <v>39</v>
      </c>
      <c r="D180" t="s">
        <v>58</v>
      </c>
      <c r="E180">
        <v>761314</v>
      </c>
      <c r="F180">
        <v>0</v>
      </c>
      <c r="G180" t="s">
        <v>66</v>
      </c>
      <c r="J180" t="s">
        <v>80</v>
      </c>
      <c r="K180" t="s">
        <v>106</v>
      </c>
      <c r="L180" t="s">
        <v>106</v>
      </c>
      <c r="M180">
        <v>8</v>
      </c>
      <c r="N180">
        <v>6</v>
      </c>
      <c r="O180" t="s">
        <v>152</v>
      </c>
      <c r="P180" t="s">
        <v>154</v>
      </c>
      <c r="Q180" t="s">
        <v>254</v>
      </c>
    </row>
    <row r="181" spans="1:17" x14ac:dyDescent="0.25">
      <c r="A181" t="s">
        <v>21</v>
      </c>
      <c r="B181" t="s">
        <v>27</v>
      </c>
      <c r="C181" t="s">
        <v>51</v>
      </c>
      <c r="D181" t="s">
        <v>55</v>
      </c>
      <c r="E181">
        <v>107725</v>
      </c>
      <c r="F181">
        <v>4500</v>
      </c>
      <c r="G181" t="s">
        <v>64</v>
      </c>
      <c r="I181" t="s">
        <v>70</v>
      </c>
      <c r="J181" t="s">
        <v>76</v>
      </c>
      <c r="K181" t="s">
        <v>92</v>
      </c>
      <c r="L181" t="s">
        <v>119</v>
      </c>
      <c r="M181">
        <v>8</v>
      </c>
      <c r="N181">
        <v>5</v>
      </c>
      <c r="O181" t="s">
        <v>152</v>
      </c>
      <c r="P181" t="s">
        <v>156</v>
      </c>
      <c r="Q181" t="s">
        <v>255</v>
      </c>
    </row>
    <row r="182" spans="1:17" x14ac:dyDescent="0.25">
      <c r="A182" t="s">
        <v>20</v>
      </c>
      <c r="B182" t="s">
        <v>24</v>
      </c>
      <c r="C182" t="s">
        <v>43</v>
      </c>
      <c r="E182">
        <v>109147</v>
      </c>
      <c r="F182">
        <v>1830</v>
      </c>
      <c r="G182" t="s">
        <v>65</v>
      </c>
      <c r="I182" t="s">
        <v>56</v>
      </c>
      <c r="J182" t="s">
        <v>78</v>
      </c>
      <c r="K182" t="s">
        <v>104</v>
      </c>
      <c r="L182" t="s">
        <v>131</v>
      </c>
      <c r="M182">
        <v>3</v>
      </c>
      <c r="N182">
        <v>3</v>
      </c>
      <c r="O182" t="s">
        <v>148</v>
      </c>
      <c r="P182" t="s">
        <v>155</v>
      </c>
      <c r="Q182" t="s">
        <v>159</v>
      </c>
    </row>
    <row r="183" spans="1:17" x14ac:dyDescent="0.25">
      <c r="A183" t="s">
        <v>20</v>
      </c>
      <c r="B183" t="s">
        <v>35</v>
      </c>
      <c r="C183" t="s">
        <v>39</v>
      </c>
      <c r="D183" t="s">
        <v>57</v>
      </c>
      <c r="E183">
        <v>103239</v>
      </c>
      <c r="F183">
        <v>15303</v>
      </c>
      <c r="G183" t="s">
        <v>65</v>
      </c>
      <c r="I183" t="s">
        <v>69</v>
      </c>
      <c r="J183" t="s">
        <v>73</v>
      </c>
      <c r="K183" t="s">
        <v>99</v>
      </c>
      <c r="L183" t="s">
        <v>125</v>
      </c>
      <c r="M183">
        <v>2</v>
      </c>
      <c r="N183">
        <v>0</v>
      </c>
      <c r="O183" t="s">
        <v>149</v>
      </c>
      <c r="P183" t="s">
        <v>157</v>
      </c>
      <c r="Q183" t="s">
        <v>256</v>
      </c>
    </row>
    <row r="184" spans="1:17" x14ac:dyDescent="0.25">
      <c r="A184" t="s">
        <v>20</v>
      </c>
      <c r="B184" t="s">
        <v>32</v>
      </c>
      <c r="C184" t="s">
        <v>44</v>
      </c>
      <c r="D184" t="s">
        <v>61</v>
      </c>
      <c r="E184">
        <v>85331</v>
      </c>
      <c r="F184">
        <v>3949</v>
      </c>
      <c r="G184" t="s">
        <v>65</v>
      </c>
      <c r="I184" t="s">
        <v>71</v>
      </c>
      <c r="J184" t="s">
        <v>80</v>
      </c>
      <c r="K184" t="s">
        <v>93</v>
      </c>
      <c r="L184" t="s">
        <v>93</v>
      </c>
      <c r="M184">
        <v>7</v>
      </c>
      <c r="N184">
        <v>6</v>
      </c>
      <c r="O184" t="s">
        <v>151</v>
      </c>
      <c r="P184" t="s">
        <v>154</v>
      </c>
      <c r="Q184" t="s">
        <v>256</v>
      </c>
    </row>
    <row r="185" spans="1:17" x14ac:dyDescent="0.25">
      <c r="A185" t="s">
        <v>17</v>
      </c>
      <c r="B185" t="s">
        <v>24</v>
      </c>
      <c r="C185" t="s">
        <v>52</v>
      </c>
      <c r="D185" t="s">
        <v>56</v>
      </c>
      <c r="E185">
        <v>1049139</v>
      </c>
      <c r="F185">
        <v>0</v>
      </c>
      <c r="G185" t="s">
        <v>66</v>
      </c>
      <c r="I185" t="s">
        <v>56</v>
      </c>
      <c r="J185" t="s">
        <v>80</v>
      </c>
      <c r="K185" t="s">
        <v>106</v>
      </c>
      <c r="L185" t="s">
        <v>106</v>
      </c>
      <c r="M185">
        <v>9</v>
      </c>
      <c r="N185">
        <v>6</v>
      </c>
      <c r="O185" t="s">
        <v>152</v>
      </c>
      <c r="P185" t="s">
        <v>157</v>
      </c>
      <c r="Q185" t="s">
        <v>257</v>
      </c>
    </row>
    <row r="186" spans="1:17" x14ac:dyDescent="0.25">
      <c r="A186" t="s">
        <v>18</v>
      </c>
      <c r="B186" t="s">
        <v>28</v>
      </c>
      <c r="C186" t="s">
        <v>45</v>
      </c>
      <c r="D186" t="s">
        <v>62</v>
      </c>
      <c r="E186">
        <v>77895</v>
      </c>
      <c r="F186">
        <v>25</v>
      </c>
      <c r="G186" t="s">
        <v>65</v>
      </c>
      <c r="I186" t="s">
        <v>56</v>
      </c>
      <c r="J186" t="s">
        <v>74</v>
      </c>
      <c r="K186" t="s">
        <v>84</v>
      </c>
      <c r="L186" t="s">
        <v>74</v>
      </c>
      <c r="M186">
        <v>0</v>
      </c>
      <c r="N186">
        <v>0</v>
      </c>
      <c r="O186" t="s">
        <v>152</v>
      </c>
      <c r="P186" t="s">
        <v>156</v>
      </c>
      <c r="Q186" t="s">
        <v>258</v>
      </c>
    </row>
    <row r="187" spans="1:17" x14ac:dyDescent="0.25">
      <c r="A187" t="s">
        <v>20</v>
      </c>
      <c r="B187" t="s">
        <v>33</v>
      </c>
      <c r="C187" t="s">
        <v>39</v>
      </c>
      <c r="E187">
        <v>123124</v>
      </c>
      <c r="F187">
        <v>9454</v>
      </c>
      <c r="G187" t="s">
        <v>63</v>
      </c>
      <c r="I187" t="s">
        <v>69</v>
      </c>
      <c r="J187" t="s">
        <v>80</v>
      </c>
      <c r="K187" t="s">
        <v>106</v>
      </c>
      <c r="L187" t="s">
        <v>106</v>
      </c>
      <c r="M187">
        <v>0</v>
      </c>
      <c r="N187">
        <v>0</v>
      </c>
      <c r="O187" t="s">
        <v>148</v>
      </c>
      <c r="P187" t="s">
        <v>157</v>
      </c>
      <c r="Q187" t="s">
        <v>171</v>
      </c>
    </row>
    <row r="188" spans="1:17" x14ac:dyDescent="0.25">
      <c r="A188" t="s">
        <v>20</v>
      </c>
      <c r="B188" t="s">
        <v>33</v>
      </c>
      <c r="C188" t="s">
        <v>39</v>
      </c>
      <c r="D188" t="s">
        <v>55</v>
      </c>
      <c r="E188">
        <v>76103</v>
      </c>
      <c r="F188">
        <v>15009</v>
      </c>
      <c r="G188" t="s">
        <v>63</v>
      </c>
      <c r="J188" t="s">
        <v>78</v>
      </c>
      <c r="K188" t="s">
        <v>90</v>
      </c>
      <c r="L188" t="s">
        <v>138</v>
      </c>
      <c r="M188">
        <v>2</v>
      </c>
      <c r="N188">
        <v>1</v>
      </c>
      <c r="O188" t="s">
        <v>150</v>
      </c>
      <c r="P188" t="s">
        <v>157</v>
      </c>
      <c r="Q188" t="s">
        <v>238</v>
      </c>
    </row>
    <row r="189" spans="1:17" x14ac:dyDescent="0.25">
      <c r="A189" t="s">
        <v>19</v>
      </c>
      <c r="B189" t="s">
        <v>34</v>
      </c>
      <c r="C189" t="s">
        <v>37</v>
      </c>
      <c r="D189" t="s">
        <v>62</v>
      </c>
      <c r="E189">
        <v>104157</v>
      </c>
      <c r="F189">
        <v>548</v>
      </c>
      <c r="G189" t="s">
        <v>64</v>
      </c>
      <c r="I189" t="s">
        <v>70</v>
      </c>
      <c r="J189" t="s">
        <v>75</v>
      </c>
      <c r="K189" t="s">
        <v>96</v>
      </c>
      <c r="L189" t="s">
        <v>121</v>
      </c>
      <c r="M189">
        <v>6</v>
      </c>
      <c r="N189">
        <v>6</v>
      </c>
      <c r="O189" t="s">
        <v>153</v>
      </c>
      <c r="P189" t="s">
        <v>155</v>
      </c>
      <c r="Q189" t="s">
        <v>217</v>
      </c>
    </row>
    <row r="190" spans="1:17" x14ac:dyDescent="0.25">
      <c r="A190" t="s">
        <v>20</v>
      </c>
      <c r="B190" t="s">
        <v>32</v>
      </c>
      <c r="C190" t="s">
        <v>42</v>
      </c>
      <c r="D190" t="s">
        <v>62</v>
      </c>
      <c r="E190">
        <v>74393</v>
      </c>
      <c r="F190">
        <v>3512</v>
      </c>
      <c r="G190" t="s">
        <v>65</v>
      </c>
      <c r="I190" t="s">
        <v>71</v>
      </c>
      <c r="J190" t="s">
        <v>75</v>
      </c>
      <c r="K190" t="s">
        <v>96</v>
      </c>
      <c r="L190" t="s">
        <v>121</v>
      </c>
      <c r="M190">
        <v>6</v>
      </c>
      <c r="N190">
        <v>6</v>
      </c>
      <c r="O190" t="s">
        <v>150</v>
      </c>
      <c r="P190" t="s">
        <v>156</v>
      </c>
      <c r="Q190" t="s">
        <v>175</v>
      </c>
    </row>
    <row r="191" spans="1:17" x14ac:dyDescent="0.25">
      <c r="A191" t="s">
        <v>20</v>
      </c>
      <c r="B191" t="s">
        <v>33</v>
      </c>
      <c r="C191" t="s">
        <v>44</v>
      </c>
      <c r="D191" t="s">
        <v>62</v>
      </c>
      <c r="E191">
        <v>102177</v>
      </c>
      <c r="F191">
        <v>12138</v>
      </c>
      <c r="G191" t="s">
        <v>64</v>
      </c>
      <c r="I191" t="s">
        <v>70</v>
      </c>
      <c r="J191" t="s">
        <v>72</v>
      </c>
      <c r="K191" t="s">
        <v>95</v>
      </c>
      <c r="L191" t="s">
        <v>120</v>
      </c>
      <c r="M191">
        <v>1</v>
      </c>
      <c r="N191">
        <v>1</v>
      </c>
      <c r="O191" t="s">
        <v>153</v>
      </c>
      <c r="P191" t="s">
        <v>154</v>
      </c>
      <c r="Q191" t="s">
        <v>259</v>
      </c>
    </row>
    <row r="192" spans="1:17" x14ac:dyDescent="0.25">
      <c r="A192" t="s">
        <v>17</v>
      </c>
      <c r="B192" t="s">
        <v>35</v>
      </c>
      <c r="C192" t="s">
        <v>39</v>
      </c>
      <c r="D192" t="s">
        <v>55</v>
      </c>
      <c r="E192">
        <v>49708</v>
      </c>
      <c r="F192">
        <v>7893</v>
      </c>
      <c r="G192" t="s">
        <v>63</v>
      </c>
      <c r="I192" t="s">
        <v>71</v>
      </c>
      <c r="J192" t="s">
        <v>79</v>
      </c>
      <c r="K192" t="s">
        <v>107</v>
      </c>
      <c r="L192" t="s">
        <v>134</v>
      </c>
      <c r="M192">
        <v>25</v>
      </c>
      <c r="N192">
        <v>25</v>
      </c>
      <c r="O192" t="s">
        <v>148</v>
      </c>
      <c r="P192" t="s">
        <v>155</v>
      </c>
      <c r="Q192" t="s">
        <v>260</v>
      </c>
    </row>
    <row r="193" spans="1:17" x14ac:dyDescent="0.25">
      <c r="A193" t="s">
        <v>19</v>
      </c>
      <c r="B193" t="s">
        <v>27</v>
      </c>
      <c r="C193" t="s">
        <v>41</v>
      </c>
      <c r="E193">
        <v>12436</v>
      </c>
      <c r="F193">
        <v>27</v>
      </c>
      <c r="G193" t="s">
        <v>63</v>
      </c>
      <c r="I193" t="s">
        <v>70</v>
      </c>
      <c r="J193" t="s">
        <v>72</v>
      </c>
      <c r="K193" t="s">
        <v>95</v>
      </c>
      <c r="L193" t="s">
        <v>120</v>
      </c>
      <c r="M193">
        <v>6</v>
      </c>
      <c r="N193">
        <v>6</v>
      </c>
      <c r="O193" t="s">
        <v>152</v>
      </c>
      <c r="P193" t="s">
        <v>156</v>
      </c>
      <c r="Q193" t="s">
        <v>165</v>
      </c>
    </row>
    <row r="194" spans="1:17" x14ac:dyDescent="0.25">
      <c r="A194" t="s">
        <v>19</v>
      </c>
      <c r="B194" t="s">
        <v>31</v>
      </c>
      <c r="C194" t="s">
        <v>42</v>
      </c>
      <c r="D194" t="s">
        <v>57</v>
      </c>
      <c r="E194">
        <v>61566</v>
      </c>
      <c r="F194">
        <v>6036</v>
      </c>
      <c r="G194" t="s">
        <v>63</v>
      </c>
      <c r="I194" t="s">
        <v>70</v>
      </c>
      <c r="J194" t="s">
        <v>73</v>
      </c>
      <c r="K194" t="s">
        <v>99</v>
      </c>
      <c r="L194" t="s">
        <v>125</v>
      </c>
      <c r="M194">
        <v>9</v>
      </c>
      <c r="N194">
        <v>9</v>
      </c>
      <c r="O194" t="s">
        <v>152</v>
      </c>
      <c r="P194" t="s">
        <v>155</v>
      </c>
      <c r="Q194" t="s">
        <v>261</v>
      </c>
    </row>
    <row r="195" spans="1:17" x14ac:dyDescent="0.25">
      <c r="A195" t="s">
        <v>20</v>
      </c>
      <c r="B195" t="s">
        <v>27</v>
      </c>
      <c r="C195" t="s">
        <v>49</v>
      </c>
      <c r="E195">
        <v>91833</v>
      </c>
      <c r="F195">
        <v>1860</v>
      </c>
      <c r="G195" t="s">
        <v>65</v>
      </c>
      <c r="I195" t="s">
        <v>70</v>
      </c>
      <c r="J195" t="s">
        <v>72</v>
      </c>
      <c r="K195" t="s">
        <v>82</v>
      </c>
      <c r="L195" t="s">
        <v>112</v>
      </c>
      <c r="M195">
        <v>6</v>
      </c>
      <c r="N195">
        <v>4</v>
      </c>
      <c r="O195" t="s">
        <v>149</v>
      </c>
      <c r="P195" t="s">
        <v>154</v>
      </c>
      <c r="Q195" t="s">
        <v>262</v>
      </c>
    </row>
    <row r="196" spans="1:17" x14ac:dyDescent="0.25">
      <c r="A196" t="s">
        <v>17</v>
      </c>
      <c r="B196" t="s">
        <v>29</v>
      </c>
      <c r="C196" t="s">
        <v>50</v>
      </c>
      <c r="D196" t="s">
        <v>60</v>
      </c>
      <c r="E196">
        <v>31697</v>
      </c>
      <c r="F196">
        <v>1386</v>
      </c>
      <c r="G196" t="s">
        <v>63</v>
      </c>
      <c r="I196" t="s">
        <v>70</v>
      </c>
      <c r="J196" t="s">
        <v>79</v>
      </c>
      <c r="K196" t="s">
        <v>107</v>
      </c>
      <c r="L196" t="s">
        <v>134</v>
      </c>
      <c r="M196">
        <v>25</v>
      </c>
      <c r="N196">
        <v>24</v>
      </c>
      <c r="O196" t="s">
        <v>148</v>
      </c>
      <c r="P196" t="s">
        <v>154</v>
      </c>
      <c r="Q196" t="s">
        <v>216</v>
      </c>
    </row>
    <row r="197" spans="1:17" x14ac:dyDescent="0.25">
      <c r="A197" t="s">
        <v>19</v>
      </c>
      <c r="B197" t="s">
        <v>30</v>
      </c>
      <c r="C197" t="s">
        <v>45</v>
      </c>
      <c r="D197" t="s">
        <v>61</v>
      </c>
      <c r="E197">
        <v>49150</v>
      </c>
      <c r="F197">
        <v>4384</v>
      </c>
      <c r="G197" t="s">
        <v>67</v>
      </c>
      <c r="J197" t="s">
        <v>72</v>
      </c>
      <c r="K197" t="s">
        <v>82</v>
      </c>
      <c r="L197" t="s">
        <v>112</v>
      </c>
      <c r="M197">
        <v>5</v>
      </c>
      <c r="N197">
        <v>2</v>
      </c>
      <c r="O197" t="s">
        <v>149</v>
      </c>
      <c r="P197" t="s">
        <v>157</v>
      </c>
      <c r="Q197" t="s">
        <v>263</v>
      </c>
    </row>
    <row r="198" spans="1:17" x14ac:dyDescent="0.25">
      <c r="A198" t="s">
        <v>20</v>
      </c>
      <c r="B198" t="s">
        <v>27</v>
      </c>
      <c r="C198" t="s">
        <v>52</v>
      </c>
      <c r="D198" t="s">
        <v>59</v>
      </c>
      <c r="E198">
        <v>85822</v>
      </c>
      <c r="F198">
        <v>0</v>
      </c>
      <c r="G198" t="s">
        <v>65</v>
      </c>
      <c r="J198" t="s">
        <v>79</v>
      </c>
      <c r="K198" t="s">
        <v>107</v>
      </c>
      <c r="L198" t="s">
        <v>134</v>
      </c>
      <c r="M198">
        <v>7</v>
      </c>
      <c r="N198">
        <v>6</v>
      </c>
      <c r="O198" t="s">
        <v>150</v>
      </c>
      <c r="P198" t="s">
        <v>155</v>
      </c>
      <c r="Q198" t="s">
        <v>260</v>
      </c>
    </row>
    <row r="199" spans="1:17" x14ac:dyDescent="0.25">
      <c r="A199" t="s">
        <v>19</v>
      </c>
      <c r="B199" t="s">
        <v>27</v>
      </c>
      <c r="C199" t="s">
        <v>49</v>
      </c>
      <c r="D199" t="s">
        <v>55</v>
      </c>
      <c r="E199">
        <v>1060080</v>
      </c>
      <c r="F199">
        <v>0</v>
      </c>
      <c r="G199" t="s">
        <v>66</v>
      </c>
      <c r="I199" t="s">
        <v>70</v>
      </c>
      <c r="J199" t="s">
        <v>75</v>
      </c>
      <c r="K199" t="s">
        <v>108</v>
      </c>
      <c r="L199" t="s">
        <v>135</v>
      </c>
      <c r="M199">
        <v>25</v>
      </c>
      <c r="N199">
        <v>25</v>
      </c>
      <c r="O199" t="s">
        <v>151</v>
      </c>
      <c r="P199" t="s">
        <v>157</v>
      </c>
      <c r="Q199" t="s">
        <v>264</v>
      </c>
    </row>
    <row r="200" spans="1:17" x14ac:dyDescent="0.25">
      <c r="A200" t="s">
        <v>21</v>
      </c>
      <c r="D200" t="s">
        <v>59</v>
      </c>
      <c r="F200">
        <v>1215</v>
      </c>
      <c r="G200" t="s">
        <v>63</v>
      </c>
      <c r="I200" t="s">
        <v>70</v>
      </c>
      <c r="J200" t="s">
        <v>74</v>
      </c>
      <c r="K200" t="s">
        <v>84</v>
      </c>
      <c r="N200">
        <v>18</v>
      </c>
      <c r="O200" t="s">
        <v>149</v>
      </c>
      <c r="Q200" t="s">
        <v>216</v>
      </c>
    </row>
    <row r="201" spans="1:17" x14ac:dyDescent="0.25">
      <c r="A201" t="s">
        <v>19</v>
      </c>
      <c r="B201" t="s">
        <v>22</v>
      </c>
      <c r="C201" t="s">
        <v>45</v>
      </c>
      <c r="D201" t="s">
        <v>62</v>
      </c>
      <c r="E201">
        <v>110036</v>
      </c>
      <c r="F201">
        <v>9513</v>
      </c>
      <c r="G201" t="s">
        <v>67</v>
      </c>
      <c r="I201" t="s">
        <v>56</v>
      </c>
      <c r="J201" t="s">
        <v>79</v>
      </c>
      <c r="K201" t="s">
        <v>91</v>
      </c>
      <c r="L201" t="s">
        <v>118</v>
      </c>
      <c r="M201">
        <v>2</v>
      </c>
      <c r="N201">
        <v>2</v>
      </c>
      <c r="O201" t="s">
        <v>148</v>
      </c>
      <c r="P201" t="s">
        <v>157</v>
      </c>
      <c r="Q201" t="s">
        <v>265</v>
      </c>
    </row>
    <row r="202" spans="1:17" x14ac:dyDescent="0.25">
      <c r="A202" t="s">
        <v>19</v>
      </c>
      <c r="B202" t="s">
        <v>26</v>
      </c>
      <c r="C202" t="s">
        <v>42</v>
      </c>
      <c r="D202" t="s">
        <v>54</v>
      </c>
      <c r="E202">
        <v>882230</v>
      </c>
      <c r="F202">
        <v>5012</v>
      </c>
      <c r="G202" t="s">
        <v>63</v>
      </c>
      <c r="I202" t="s">
        <v>71</v>
      </c>
      <c r="J202" t="s">
        <v>79</v>
      </c>
      <c r="K202" t="s">
        <v>91</v>
      </c>
      <c r="L202" t="s">
        <v>118</v>
      </c>
      <c r="M202">
        <v>2</v>
      </c>
      <c r="N202">
        <v>2</v>
      </c>
      <c r="O202" t="s">
        <v>149</v>
      </c>
      <c r="P202" t="s">
        <v>156</v>
      </c>
      <c r="Q202" t="s">
        <v>202</v>
      </c>
    </row>
    <row r="203" spans="1:17" x14ac:dyDescent="0.25">
      <c r="A203" t="s">
        <v>20</v>
      </c>
      <c r="B203" t="s">
        <v>34</v>
      </c>
      <c r="C203" t="s">
        <v>52</v>
      </c>
      <c r="D203" t="s">
        <v>57</v>
      </c>
      <c r="E203">
        <v>88317</v>
      </c>
      <c r="F203">
        <v>5223</v>
      </c>
      <c r="G203" t="s">
        <v>63</v>
      </c>
      <c r="I203" t="s">
        <v>70</v>
      </c>
      <c r="J203" t="s">
        <v>81</v>
      </c>
      <c r="K203" t="s">
        <v>98</v>
      </c>
      <c r="L203" t="s">
        <v>123</v>
      </c>
      <c r="M203">
        <v>3</v>
      </c>
      <c r="N203">
        <v>0</v>
      </c>
      <c r="O203" t="s">
        <v>153</v>
      </c>
      <c r="P203" t="s">
        <v>154</v>
      </c>
      <c r="Q203" t="s">
        <v>190</v>
      </c>
    </row>
    <row r="204" spans="1:17" x14ac:dyDescent="0.25">
      <c r="A204" t="s">
        <v>20</v>
      </c>
      <c r="B204" t="s">
        <v>28</v>
      </c>
      <c r="C204" t="s">
        <v>49</v>
      </c>
      <c r="D204" t="s">
        <v>56</v>
      </c>
      <c r="E204">
        <v>933464</v>
      </c>
      <c r="F204">
        <v>119996</v>
      </c>
      <c r="G204" t="s">
        <v>66</v>
      </c>
      <c r="I204" t="s">
        <v>70</v>
      </c>
      <c r="J204" t="s">
        <v>77</v>
      </c>
      <c r="K204" t="s">
        <v>111</v>
      </c>
      <c r="L204" t="s">
        <v>141</v>
      </c>
      <c r="M204">
        <v>7</v>
      </c>
      <c r="N204">
        <v>5</v>
      </c>
      <c r="O204" t="s">
        <v>153</v>
      </c>
      <c r="P204" t="s">
        <v>155</v>
      </c>
      <c r="Q204" t="s">
        <v>266</v>
      </c>
    </row>
    <row r="205" spans="1:17" x14ac:dyDescent="0.25">
      <c r="A205" t="s">
        <v>19</v>
      </c>
      <c r="B205" t="s">
        <v>31</v>
      </c>
      <c r="C205" t="s">
        <v>48</v>
      </c>
      <c r="D205" t="s">
        <v>57</v>
      </c>
      <c r="E205">
        <v>149897</v>
      </c>
      <c r="F205">
        <v>9576</v>
      </c>
      <c r="G205" t="s">
        <v>64</v>
      </c>
      <c r="J205" t="s">
        <v>73</v>
      </c>
      <c r="K205" t="s">
        <v>102</v>
      </c>
      <c r="L205" t="s">
        <v>102</v>
      </c>
      <c r="M205">
        <v>5</v>
      </c>
      <c r="N205">
        <v>2</v>
      </c>
      <c r="O205" t="s">
        <v>152</v>
      </c>
      <c r="P205" t="s">
        <v>155</v>
      </c>
      <c r="Q205" t="s">
        <v>267</v>
      </c>
    </row>
    <row r="206" spans="1:17" x14ac:dyDescent="0.25">
      <c r="A206" t="s">
        <v>19</v>
      </c>
      <c r="B206" t="s">
        <v>34</v>
      </c>
      <c r="C206" t="s">
        <v>43</v>
      </c>
      <c r="D206" t="s">
        <v>62</v>
      </c>
      <c r="E206">
        <v>810436</v>
      </c>
      <c r="F206">
        <v>120013</v>
      </c>
      <c r="G206" t="s">
        <v>66</v>
      </c>
      <c r="I206" t="s">
        <v>71</v>
      </c>
      <c r="J206" t="s">
        <v>78</v>
      </c>
      <c r="K206" t="s">
        <v>104</v>
      </c>
      <c r="L206" t="s">
        <v>131</v>
      </c>
      <c r="M206">
        <v>25</v>
      </c>
      <c r="N206">
        <v>25</v>
      </c>
      <c r="O206" t="s">
        <v>149</v>
      </c>
      <c r="P206" t="s">
        <v>155</v>
      </c>
      <c r="Q206" t="s">
        <v>268</v>
      </c>
    </row>
    <row r="207" spans="1:17" x14ac:dyDescent="0.25">
      <c r="A207" t="s">
        <v>20</v>
      </c>
      <c r="B207" t="s">
        <v>30</v>
      </c>
      <c r="C207" t="s">
        <v>48</v>
      </c>
      <c r="D207" t="s">
        <v>60</v>
      </c>
      <c r="E207">
        <v>77117</v>
      </c>
      <c r="F207">
        <v>11427</v>
      </c>
      <c r="G207" t="s">
        <v>67</v>
      </c>
      <c r="J207" t="s">
        <v>76</v>
      </c>
      <c r="K207" t="s">
        <v>92</v>
      </c>
      <c r="L207" t="s">
        <v>119</v>
      </c>
      <c r="M207">
        <v>7</v>
      </c>
      <c r="N207">
        <v>7</v>
      </c>
      <c r="O207" t="s">
        <v>149</v>
      </c>
      <c r="P207" t="s">
        <v>155</v>
      </c>
      <c r="Q207" t="s">
        <v>171</v>
      </c>
    </row>
    <row r="208" spans="1:17" x14ac:dyDescent="0.25">
      <c r="A208" t="s">
        <v>18</v>
      </c>
      <c r="B208" t="s">
        <v>31</v>
      </c>
      <c r="C208" t="s">
        <v>43</v>
      </c>
      <c r="D208" t="s">
        <v>62</v>
      </c>
      <c r="E208">
        <v>85892</v>
      </c>
      <c r="F208">
        <v>4036</v>
      </c>
      <c r="G208" t="s">
        <v>64</v>
      </c>
      <c r="J208" t="s">
        <v>81</v>
      </c>
      <c r="K208" t="s">
        <v>101</v>
      </c>
      <c r="L208" t="s">
        <v>127</v>
      </c>
      <c r="M208">
        <v>1</v>
      </c>
      <c r="N208">
        <v>1</v>
      </c>
      <c r="O208" t="s">
        <v>151</v>
      </c>
      <c r="P208" t="s">
        <v>156</v>
      </c>
      <c r="Q208" t="s">
        <v>269</v>
      </c>
    </row>
    <row r="209" spans="1:17" x14ac:dyDescent="0.25">
      <c r="A209" t="s">
        <v>20</v>
      </c>
      <c r="B209" t="s">
        <v>27</v>
      </c>
      <c r="C209" t="s">
        <v>53</v>
      </c>
      <c r="D209" t="s">
        <v>57</v>
      </c>
      <c r="E209">
        <v>5000</v>
      </c>
      <c r="F209">
        <v>91</v>
      </c>
      <c r="G209" t="s">
        <v>63</v>
      </c>
      <c r="J209" t="s">
        <v>74</v>
      </c>
      <c r="K209" t="s">
        <v>84</v>
      </c>
      <c r="L209" t="s">
        <v>74</v>
      </c>
      <c r="M209">
        <v>7</v>
      </c>
      <c r="N209">
        <v>6</v>
      </c>
      <c r="O209" t="s">
        <v>148</v>
      </c>
      <c r="P209" t="s">
        <v>157</v>
      </c>
      <c r="Q209" t="s">
        <v>270</v>
      </c>
    </row>
    <row r="210" spans="1:17" x14ac:dyDescent="0.25">
      <c r="A210" t="s">
        <v>19</v>
      </c>
      <c r="B210" t="s">
        <v>33</v>
      </c>
      <c r="C210" t="s">
        <v>45</v>
      </c>
      <c r="D210" t="s">
        <v>57</v>
      </c>
      <c r="E210">
        <v>1719559</v>
      </c>
      <c r="F210">
        <v>50731</v>
      </c>
      <c r="G210" t="s">
        <v>66</v>
      </c>
      <c r="I210" t="s">
        <v>56</v>
      </c>
      <c r="J210" t="s">
        <v>77</v>
      </c>
      <c r="K210" t="s">
        <v>89</v>
      </c>
      <c r="L210" t="s">
        <v>124</v>
      </c>
      <c r="M210">
        <v>8</v>
      </c>
      <c r="N210">
        <v>8</v>
      </c>
      <c r="O210" t="s">
        <v>148</v>
      </c>
      <c r="P210" t="s">
        <v>157</v>
      </c>
      <c r="Q210" t="s">
        <v>271</v>
      </c>
    </row>
    <row r="211" spans="1:17" x14ac:dyDescent="0.25">
      <c r="A211" t="s">
        <v>20</v>
      </c>
      <c r="B211" t="s">
        <v>35</v>
      </c>
      <c r="C211" t="s">
        <v>42</v>
      </c>
      <c r="D211" t="s">
        <v>55</v>
      </c>
      <c r="E211">
        <v>63904</v>
      </c>
      <c r="F211">
        <v>6214</v>
      </c>
      <c r="G211" t="s">
        <v>64</v>
      </c>
      <c r="I211" t="s">
        <v>56</v>
      </c>
      <c r="J211" t="s">
        <v>73</v>
      </c>
      <c r="K211" t="s">
        <v>83</v>
      </c>
      <c r="L211" t="s">
        <v>113</v>
      </c>
      <c r="M211">
        <v>2</v>
      </c>
      <c r="N211">
        <v>2</v>
      </c>
      <c r="O211" t="s">
        <v>151</v>
      </c>
      <c r="P211" t="s">
        <v>155</v>
      </c>
      <c r="Q211" t="s">
        <v>272</v>
      </c>
    </row>
    <row r="212" spans="1:17" x14ac:dyDescent="0.25">
      <c r="A212" t="s">
        <v>19</v>
      </c>
      <c r="B212" t="s">
        <v>24</v>
      </c>
      <c r="C212" t="s">
        <v>42</v>
      </c>
      <c r="D212" t="s">
        <v>58</v>
      </c>
      <c r="E212">
        <v>78214</v>
      </c>
      <c r="F212">
        <v>6870</v>
      </c>
      <c r="G212" t="s">
        <v>65</v>
      </c>
      <c r="I212" t="s">
        <v>70</v>
      </c>
      <c r="J212" t="s">
        <v>77</v>
      </c>
      <c r="K212" t="s">
        <v>111</v>
      </c>
      <c r="L212" t="s">
        <v>141</v>
      </c>
      <c r="M212">
        <v>2</v>
      </c>
      <c r="N212">
        <v>2</v>
      </c>
      <c r="O212" t="s">
        <v>150</v>
      </c>
      <c r="P212" t="s">
        <v>157</v>
      </c>
      <c r="Q212" t="s">
        <v>273</v>
      </c>
    </row>
    <row r="213" spans="1:17" x14ac:dyDescent="0.25">
      <c r="A213" t="s">
        <v>20</v>
      </c>
      <c r="B213" t="s">
        <v>35</v>
      </c>
      <c r="C213" t="s">
        <v>48</v>
      </c>
      <c r="D213" t="s">
        <v>60</v>
      </c>
      <c r="E213">
        <v>49757</v>
      </c>
      <c r="F213">
        <v>8815</v>
      </c>
      <c r="G213" t="s">
        <v>65</v>
      </c>
      <c r="I213" t="s">
        <v>56</v>
      </c>
      <c r="J213" t="s">
        <v>81</v>
      </c>
      <c r="K213" t="s">
        <v>101</v>
      </c>
      <c r="L213" t="s">
        <v>127</v>
      </c>
      <c r="M213">
        <v>6</v>
      </c>
      <c r="N213">
        <v>3</v>
      </c>
      <c r="O213" t="s">
        <v>148</v>
      </c>
      <c r="P213" t="s">
        <v>157</v>
      </c>
      <c r="Q213" t="s">
        <v>188</v>
      </c>
    </row>
    <row r="214" spans="1:17" x14ac:dyDescent="0.25">
      <c r="A214" t="s">
        <v>19</v>
      </c>
      <c r="B214" t="s">
        <v>28</v>
      </c>
      <c r="C214" t="s">
        <v>50</v>
      </c>
      <c r="D214" t="s">
        <v>61</v>
      </c>
      <c r="E214">
        <v>49875</v>
      </c>
      <c r="F214">
        <v>323</v>
      </c>
      <c r="G214" t="s">
        <v>65</v>
      </c>
      <c r="I214" t="s">
        <v>70</v>
      </c>
      <c r="J214" t="s">
        <v>74</v>
      </c>
      <c r="K214" t="s">
        <v>84</v>
      </c>
      <c r="L214" t="s">
        <v>74</v>
      </c>
      <c r="M214">
        <v>10</v>
      </c>
      <c r="N214">
        <v>10</v>
      </c>
      <c r="O214" t="s">
        <v>152</v>
      </c>
      <c r="P214" t="s">
        <v>155</v>
      </c>
      <c r="Q214" t="s">
        <v>217</v>
      </c>
    </row>
    <row r="215" spans="1:17" x14ac:dyDescent="0.25">
      <c r="A215" t="s">
        <v>17</v>
      </c>
      <c r="B215" t="s">
        <v>23</v>
      </c>
      <c r="C215" t="s">
        <v>49</v>
      </c>
      <c r="D215" t="s">
        <v>61</v>
      </c>
      <c r="E215">
        <v>62018</v>
      </c>
      <c r="F215">
        <v>3851</v>
      </c>
      <c r="G215" t="s">
        <v>65</v>
      </c>
      <c r="I215" t="s">
        <v>69</v>
      </c>
      <c r="J215" t="s">
        <v>78</v>
      </c>
      <c r="K215" t="s">
        <v>88</v>
      </c>
      <c r="L215" t="s">
        <v>117</v>
      </c>
      <c r="M215">
        <v>10</v>
      </c>
      <c r="N215">
        <v>10</v>
      </c>
      <c r="O215" t="s">
        <v>149</v>
      </c>
      <c r="P215" t="s">
        <v>155</v>
      </c>
      <c r="Q215" t="s">
        <v>175</v>
      </c>
    </row>
    <row r="216" spans="1:17" x14ac:dyDescent="0.25">
      <c r="A216" t="s">
        <v>21</v>
      </c>
      <c r="B216" t="s">
        <v>26</v>
      </c>
      <c r="C216" t="s">
        <v>49</v>
      </c>
      <c r="D216" t="s">
        <v>58</v>
      </c>
      <c r="E216">
        <v>59685</v>
      </c>
      <c r="F216">
        <v>2436</v>
      </c>
      <c r="G216" t="s">
        <v>65</v>
      </c>
      <c r="I216" t="s">
        <v>56</v>
      </c>
      <c r="J216" t="s">
        <v>78</v>
      </c>
      <c r="K216" t="s">
        <v>105</v>
      </c>
      <c r="L216" t="s">
        <v>142</v>
      </c>
      <c r="M216">
        <v>25</v>
      </c>
      <c r="N216">
        <v>25</v>
      </c>
      <c r="O216" t="s">
        <v>153</v>
      </c>
      <c r="P216" t="s">
        <v>155</v>
      </c>
      <c r="Q216" t="s">
        <v>173</v>
      </c>
    </row>
    <row r="217" spans="1:17" x14ac:dyDescent="0.25">
      <c r="A217" t="s">
        <v>21</v>
      </c>
      <c r="B217" t="s">
        <v>25</v>
      </c>
      <c r="C217" t="s">
        <v>46</v>
      </c>
      <c r="D217" t="s">
        <v>57</v>
      </c>
      <c r="E217">
        <v>54187</v>
      </c>
      <c r="F217">
        <v>10137</v>
      </c>
      <c r="G217" t="s">
        <v>65</v>
      </c>
      <c r="I217" t="s">
        <v>71</v>
      </c>
      <c r="J217" t="s">
        <v>72</v>
      </c>
      <c r="K217" t="s">
        <v>82</v>
      </c>
      <c r="L217" t="s">
        <v>112</v>
      </c>
      <c r="M217">
        <v>15</v>
      </c>
      <c r="N217">
        <v>15</v>
      </c>
      <c r="O217" t="s">
        <v>152</v>
      </c>
      <c r="P217" t="s">
        <v>157</v>
      </c>
      <c r="Q217" t="s">
        <v>274</v>
      </c>
    </row>
    <row r="218" spans="1:17" x14ac:dyDescent="0.25">
      <c r="A218" t="s">
        <v>19</v>
      </c>
      <c r="B218" t="s">
        <v>35</v>
      </c>
      <c r="C218" t="s">
        <v>41</v>
      </c>
      <c r="D218" t="s">
        <v>54</v>
      </c>
      <c r="E218">
        <v>1390142</v>
      </c>
      <c r="F218">
        <v>18418</v>
      </c>
      <c r="G218" t="s">
        <v>66</v>
      </c>
      <c r="I218" t="s">
        <v>56</v>
      </c>
      <c r="J218" t="s">
        <v>80</v>
      </c>
      <c r="K218" t="s">
        <v>93</v>
      </c>
      <c r="L218" t="s">
        <v>93</v>
      </c>
      <c r="M218">
        <v>7</v>
      </c>
      <c r="N218">
        <v>7</v>
      </c>
      <c r="O218" t="s">
        <v>152</v>
      </c>
      <c r="P218" t="s">
        <v>157</v>
      </c>
      <c r="Q218" t="s">
        <v>275</v>
      </c>
    </row>
    <row r="219" spans="1:17" x14ac:dyDescent="0.25">
      <c r="A219" t="s">
        <v>20</v>
      </c>
      <c r="B219" t="s">
        <v>30</v>
      </c>
      <c r="C219" t="s">
        <v>48</v>
      </c>
      <c r="D219" t="s">
        <v>57</v>
      </c>
      <c r="E219">
        <v>1232312</v>
      </c>
      <c r="F219">
        <v>60789</v>
      </c>
      <c r="G219" t="s">
        <v>66</v>
      </c>
      <c r="I219" t="s">
        <v>71</v>
      </c>
      <c r="J219" t="s">
        <v>73</v>
      </c>
      <c r="K219" t="s">
        <v>102</v>
      </c>
      <c r="L219" t="s">
        <v>102</v>
      </c>
      <c r="M219">
        <v>1</v>
      </c>
      <c r="N219">
        <v>0</v>
      </c>
      <c r="O219" t="s">
        <v>152</v>
      </c>
      <c r="P219" t="s">
        <v>154</v>
      </c>
      <c r="Q219" t="s">
        <v>276</v>
      </c>
    </row>
    <row r="220" spans="1:17" x14ac:dyDescent="0.25">
      <c r="A220" t="s">
        <v>17</v>
      </c>
      <c r="B220" t="s">
        <v>30</v>
      </c>
      <c r="C220" t="s">
        <v>41</v>
      </c>
      <c r="D220" t="s">
        <v>59</v>
      </c>
      <c r="E220">
        <v>1182056</v>
      </c>
      <c r="F220">
        <v>10993</v>
      </c>
      <c r="G220" t="s">
        <v>66</v>
      </c>
      <c r="I220" t="s">
        <v>56</v>
      </c>
      <c r="J220" t="s">
        <v>75</v>
      </c>
      <c r="K220" t="s">
        <v>108</v>
      </c>
      <c r="L220" t="s">
        <v>135</v>
      </c>
      <c r="M220">
        <v>15</v>
      </c>
      <c r="N220">
        <v>15</v>
      </c>
      <c r="O220" t="s">
        <v>148</v>
      </c>
      <c r="P220" t="s">
        <v>157</v>
      </c>
      <c r="Q220" t="s">
        <v>277</v>
      </c>
    </row>
    <row r="221" spans="1:17" x14ac:dyDescent="0.25">
      <c r="A221" t="s">
        <v>19</v>
      </c>
      <c r="B221" t="s">
        <v>28</v>
      </c>
      <c r="C221" t="s">
        <v>46</v>
      </c>
      <c r="E221">
        <v>836704</v>
      </c>
      <c r="F221">
        <v>4384</v>
      </c>
      <c r="G221" t="s">
        <v>66</v>
      </c>
      <c r="I221" t="s">
        <v>70</v>
      </c>
      <c r="J221" t="s">
        <v>77</v>
      </c>
      <c r="K221" t="s">
        <v>110</v>
      </c>
      <c r="L221" t="s">
        <v>139</v>
      </c>
      <c r="M221">
        <v>18</v>
      </c>
      <c r="N221">
        <v>16</v>
      </c>
      <c r="O221" t="s">
        <v>149</v>
      </c>
      <c r="P221" t="s">
        <v>157</v>
      </c>
      <c r="Q221" t="s">
        <v>239</v>
      </c>
    </row>
    <row r="222" spans="1:17" x14ac:dyDescent="0.25">
      <c r="A222" t="s">
        <v>17</v>
      </c>
      <c r="B222" t="s">
        <v>22</v>
      </c>
      <c r="C222" t="s">
        <v>44</v>
      </c>
      <c r="D222" t="s">
        <v>55</v>
      </c>
      <c r="E222">
        <v>76249</v>
      </c>
      <c r="F222">
        <v>20651</v>
      </c>
      <c r="G222" t="s">
        <v>64</v>
      </c>
      <c r="I222" t="s">
        <v>69</v>
      </c>
      <c r="J222" t="s">
        <v>79</v>
      </c>
      <c r="K222" t="s">
        <v>91</v>
      </c>
      <c r="L222" t="s">
        <v>118</v>
      </c>
      <c r="M222">
        <v>9</v>
      </c>
      <c r="N222">
        <v>8</v>
      </c>
      <c r="O222" t="s">
        <v>153</v>
      </c>
      <c r="P222" t="s">
        <v>154</v>
      </c>
      <c r="Q222" t="s">
        <v>278</v>
      </c>
    </row>
    <row r="223" spans="1:17" x14ac:dyDescent="0.25">
      <c r="A223" t="s">
        <v>19</v>
      </c>
      <c r="B223" t="s">
        <v>31</v>
      </c>
      <c r="C223" t="s">
        <v>47</v>
      </c>
      <c r="D223" t="s">
        <v>54</v>
      </c>
      <c r="E223">
        <v>582032</v>
      </c>
      <c r="F223">
        <v>0</v>
      </c>
      <c r="G223" t="s">
        <v>66</v>
      </c>
      <c r="I223" t="s">
        <v>71</v>
      </c>
      <c r="J223" t="s">
        <v>78</v>
      </c>
      <c r="K223" t="s">
        <v>105</v>
      </c>
      <c r="L223" t="s">
        <v>133</v>
      </c>
      <c r="M223">
        <v>12</v>
      </c>
      <c r="N223">
        <v>12</v>
      </c>
      <c r="O223" t="s">
        <v>152</v>
      </c>
      <c r="P223" t="s">
        <v>157</v>
      </c>
      <c r="Q223" t="s">
        <v>175</v>
      </c>
    </row>
    <row r="224" spans="1:17" x14ac:dyDescent="0.25">
      <c r="A224" t="s">
        <v>20</v>
      </c>
      <c r="B224" t="s">
        <v>26</v>
      </c>
      <c r="C224" t="s">
        <v>41</v>
      </c>
      <c r="D224" t="s">
        <v>60</v>
      </c>
      <c r="E224">
        <v>66993</v>
      </c>
      <c r="F224">
        <v>0</v>
      </c>
      <c r="G224" t="s">
        <v>64</v>
      </c>
      <c r="I224" t="s">
        <v>71</v>
      </c>
      <c r="J224" t="s">
        <v>80</v>
      </c>
      <c r="K224" t="s">
        <v>93</v>
      </c>
      <c r="L224" t="s">
        <v>93</v>
      </c>
      <c r="M224">
        <v>5</v>
      </c>
      <c r="N224">
        <v>2</v>
      </c>
      <c r="O224" t="s">
        <v>148</v>
      </c>
      <c r="P224" t="s">
        <v>157</v>
      </c>
      <c r="Q224" t="s">
        <v>279</v>
      </c>
    </row>
    <row r="225" spans="1:17" x14ac:dyDescent="0.25">
      <c r="A225" t="s">
        <v>17</v>
      </c>
      <c r="B225" t="s">
        <v>34</v>
      </c>
      <c r="C225" t="s">
        <v>38</v>
      </c>
      <c r="D225" t="s">
        <v>58</v>
      </c>
      <c r="E225">
        <v>50400</v>
      </c>
      <c r="F225">
        <v>4570</v>
      </c>
      <c r="G225" t="s">
        <v>63</v>
      </c>
      <c r="I225" t="s">
        <v>69</v>
      </c>
      <c r="J225" t="s">
        <v>79</v>
      </c>
      <c r="K225" t="s">
        <v>91</v>
      </c>
      <c r="L225" t="s">
        <v>118</v>
      </c>
      <c r="M225">
        <v>15</v>
      </c>
      <c r="N225">
        <v>14</v>
      </c>
      <c r="O225" t="s">
        <v>153</v>
      </c>
      <c r="P225" t="s">
        <v>155</v>
      </c>
      <c r="Q225" t="s">
        <v>280</v>
      </c>
    </row>
    <row r="226" spans="1:17" x14ac:dyDescent="0.25">
      <c r="A226" t="s">
        <v>20</v>
      </c>
      <c r="B226" t="s">
        <v>25</v>
      </c>
      <c r="C226" t="s">
        <v>38</v>
      </c>
      <c r="D226" t="s">
        <v>60</v>
      </c>
      <c r="E226">
        <v>79276</v>
      </c>
      <c r="F226">
        <v>2347</v>
      </c>
      <c r="G226" t="s">
        <v>65</v>
      </c>
      <c r="I226" t="s">
        <v>69</v>
      </c>
      <c r="J226" t="s">
        <v>80</v>
      </c>
      <c r="K226" t="s">
        <v>106</v>
      </c>
      <c r="L226" t="s">
        <v>106</v>
      </c>
      <c r="M226">
        <v>0</v>
      </c>
      <c r="N226">
        <v>0</v>
      </c>
      <c r="O226" t="s">
        <v>151</v>
      </c>
      <c r="P226" t="s">
        <v>154</v>
      </c>
      <c r="Q226" t="s">
        <v>202</v>
      </c>
    </row>
    <row r="227" spans="1:17" x14ac:dyDescent="0.25">
      <c r="A227" t="s">
        <v>21</v>
      </c>
      <c r="B227" t="s">
        <v>25</v>
      </c>
      <c r="C227" t="s">
        <v>42</v>
      </c>
      <c r="D227" t="s">
        <v>62</v>
      </c>
      <c r="E227">
        <v>118329</v>
      </c>
      <c r="F227">
        <v>4504</v>
      </c>
      <c r="G227" t="s">
        <v>65</v>
      </c>
      <c r="J227" t="s">
        <v>76</v>
      </c>
      <c r="K227" t="s">
        <v>86</v>
      </c>
      <c r="L227" t="s">
        <v>115</v>
      </c>
      <c r="M227">
        <v>9</v>
      </c>
      <c r="N227">
        <v>7</v>
      </c>
      <c r="O227" t="s">
        <v>149</v>
      </c>
      <c r="P227" t="s">
        <v>156</v>
      </c>
      <c r="Q227" t="s">
        <v>162</v>
      </c>
    </row>
    <row r="228" spans="1:17" x14ac:dyDescent="0.25">
      <c r="A228" t="s">
        <v>19</v>
      </c>
      <c r="B228" t="s">
        <v>30</v>
      </c>
      <c r="C228" t="s">
        <v>45</v>
      </c>
      <c r="D228" t="s">
        <v>61</v>
      </c>
      <c r="E228">
        <v>965112</v>
      </c>
      <c r="F228">
        <v>256976</v>
      </c>
      <c r="G228" t="s">
        <v>66</v>
      </c>
      <c r="I228" t="s">
        <v>56</v>
      </c>
      <c r="J228" t="s">
        <v>79</v>
      </c>
      <c r="K228" t="s">
        <v>91</v>
      </c>
      <c r="L228" t="s">
        <v>118</v>
      </c>
      <c r="M228">
        <v>25</v>
      </c>
      <c r="N228">
        <v>25</v>
      </c>
      <c r="O228" t="s">
        <v>153</v>
      </c>
      <c r="P228" t="s">
        <v>154</v>
      </c>
      <c r="Q228" t="s">
        <v>258</v>
      </c>
    </row>
    <row r="229" spans="1:17" x14ac:dyDescent="0.25">
      <c r="A229" t="s">
        <v>19</v>
      </c>
      <c r="B229" t="s">
        <v>30</v>
      </c>
      <c r="C229" t="s">
        <v>39</v>
      </c>
      <c r="D229" t="s">
        <v>59</v>
      </c>
      <c r="E229">
        <v>906820</v>
      </c>
      <c r="F229">
        <v>42869</v>
      </c>
      <c r="G229" t="s">
        <v>66</v>
      </c>
      <c r="I229" t="s">
        <v>71</v>
      </c>
      <c r="J229" t="s">
        <v>75</v>
      </c>
      <c r="K229" t="s">
        <v>96</v>
      </c>
      <c r="L229" t="s">
        <v>121</v>
      </c>
      <c r="M229">
        <v>8</v>
      </c>
      <c r="N229">
        <v>5</v>
      </c>
      <c r="O229" t="s">
        <v>148</v>
      </c>
      <c r="P229" t="s">
        <v>156</v>
      </c>
      <c r="Q229" t="s">
        <v>245</v>
      </c>
    </row>
    <row r="230" spans="1:17" x14ac:dyDescent="0.25">
      <c r="A230" t="s">
        <v>19</v>
      </c>
      <c r="B230" t="s">
        <v>27</v>
      </c>
      <c r="C230" t="s">
        <v>48</v>
      </c>
      <c r="D230" t="s">
        <v>61</v>
      </c>
      <c r="E230">
        <v>72060</v>
      </c>
      <c r="F230">
        <v>11215</v>
      </c>
      <c r="G230" t="s">
        <v>65</v>
      </c>
      <c r="I230" t="s">
        <v>69</v>
      </c>
      <c r="J230" t="s">
        <v>79</v>
      </c>
      <c r="K230" t="s">
        <v>107</v>
      </c>
      <c r="L230" t="s">
        <v>134</v>
      </c>
      <c r="M230">
        <v>7</v>
      </c>
      <c r="N230">
        <v>6</v>
      </c>
      <c r="O230" t="s">
        <v>148</v>
      </c>
      <c r="P230" t="s">
        <v>156</v>
      </c>
      <c r="Q230" t="s">
        <v>281</v>
      </c>
    </row>
    <row r="231" spans="1:17" x14ac:dyDescent="0.25">
      <c r="A231" t="s">
        <v>19</v>
      </c>
      <c r="B231" t="s">
        <v>26</v>
      </c>
      <c r="C231" t="s">
        <v>41</v>
      </c>
      <c r="D231" t="s">
        <v>55</v>
      </c>
      <c r="E231">
        <v>27332</v>
      </c>
      <c r="F231">
        <v>305</v>
      </c>
      <c r="G231" t="s">
        <v>63</v>
      </c>
      <c r="I231" t="s">
        <v>69</v>
      </c>
      <c r="J231" t="s">
        <v>78</v>
      </c>
      <c r="K231" t="s">
        <v>105</v>
      </c>
      <c r="L231" t="s">
        <v>142</v>
      </c>
      <c r="M231">
        <v>12</v>
      </c>
      <c r="N231">
        <v>9</v>
      </c>
      <c r="O231" t="s">
        <v>152</v>
      </c>
      <c r="P231" t="s">
        <v>156</v>
      </c>
      <c r="Q231" t="s">
        <v>227</v>
      </c>
    </row>
    <row r="232" spans="1:17" x14ac:dyDescent="0.25">
      <c r="A232" t="s">
        <v>20</v>
      </c>
      <c r="B232" t="s">
        <v>31</v>
      </c>
      <c r="C232" t="s">
        <v>49</v>
      </c>
      <c r="D232" t="s">
        <v>57</v>
      </c>
      <c r="E232">
        <v>105687</v>
      </c>
      <c r="F232">
        <v>3667</v>
      </c>
      <c r="G232" t="s">
        <v>68</v>
      </c>
      <c r="I232" t="s">
        <v>71</v>
      </c>
      <c r="J232" t="s">
        <v>76</v>
      </c>
      <c r="K232" t="s">
        <v>92</v>
      </c>
      <c r="L232" t="s">
        <v>119</v>
      </c>
      <c r="M232">
        <v>0</v>
      </c>
      <c r="N232">
        <v>0</v>
      </c>
      <c r="O232" t="s">
        <v>153</v>
      </c>
      <c r="P232" t="s">
        <v>154</v>
      </c>
      <c r="Q232" t="s">
        <v>282</v>
      </c>
    </row>
    <row r="233" spans="1:17" x14ac:dyDescent="0.25">
      <c r="A233" t="s">
        <v>19</v>
      </c>
      <c r="B233" t="s">
        <v>32</v>
      </c>
      <c r="C233" t="s">
        <v>49</v>
      </c>
      <c r="D233" t="s">
        <v>54</v>
      </c>
      <c r="E233">
        <v>1322857</v>
      </c>
      <c r="F233">
        <v>182123</v>
      </c>
      <c r="G233" t="s">
        <v>66</v>
      </c>
      <c r="I233" t="s">
        <v>56</v>
      </c>
      <c r="J233" t="s">
        <v>72</v>
      </c>
      <c r="K233" t="s">
        <v>82</v>
      </c>
      <c r="L233" t="s">
        <v>112</v>
      </c>
      <c r="M233">
        <v>8</v>
      </c>
      <c r="N233">
        <v>5</v>
      </c>
      <c r="O233" t="s">
        <v>153</v>
      </c>
      <c r="P233" t="s">
        <v>154</v>
      </c>
      <c r="Q233" t="s">
        <v>283</v>
      </c>
    </row>
    <row r="234" spans="1:17" x14ac:dyDescent="0.25">
      <c r="A234" t="s">
        <v>17</v>
      </c>
      <c r="B234" t="s">
        <v>31</v>
      </c>
      <c r="C234" t="s">
        <v>46</v>
      </c>
      <c r="D234" t="s">
        <v>62</v>
      </c>
      <c r="E234">
        <v>155144</v>
      </c>
      <c r="F234">
        <v>6607</v>
      </c>
      <c r="G234" t="s">
        <v>67</v>
      </c>
      <c r="I234" t="s">
        <v>56</v>
      </c>
      <c r="J234" t="s">
        <v>72</v>
      </c>
      <c r="K234" t="s">
        <v>95</v>
      </c>
      <c r="L234" t="s">
        <v>120</v>
      </c>
      <c r="M234">
        <v>8</v>
      </c>
      <c r="N234">
        <v>5</v>
      </c>
      <c r="O234" t="s">
        <v>151</v>
      </c>
      <c r="P234" t="s">
        <v>155</v>
      </c>
      <c r="Q234" t="s">
        <v>169</v>
      </c>
    </row>
    <row r="235" spans="1:17" x14ac:dyDescent="0.25">
      <c r="A235" t="s">
        <v>19</v>
      </c>
      <c r="B235" t="s">
        <v>34</v>
      </c>
      <c r="C235" t="s">
        <v>52</v>
      </c>
      <c r="D235" t="s">
        <v>58</v>
      </c>
      <c r="E235">
        <v>60121</v>
      </c>
      <c r="F235">
        <v>6606</v>
      </c>
      <c r="G235" t="s">
        <v>65</v>
      </c>
      <c r="I235" t="s">
        <v>69</v>
      </c>
      <c r="J235" t="s">
        <v>76</v>
      </c>
      <c r="K235" t="s">
        <v>86</v>
      </c>
      <c r="L235" t="s">
        <v>115</v>
      </c>
      <c r="M235">
        <v>3</v>
      </c>
      <c r="N235">
        <v>3</v>
      </c>
      <c r="O235" t="s">
        <v>152</v>
      </c>
      <c r="P235" t="s">
        <v>155</v>
      </c>
      <c r="Q235" t="s">
        <v>189</v>
      </c>
    </row>
    <row r="236" spans="1:17" x14ac:dyDescent="0.25">
      <c r="A236" t="s">
        <v>19</v>
      </c>
      <c r="B236" t="s">
        <v>24</v>
      </c>
      <c r="C236" t="s">
        <v>41</v>
      </c>
      <c r="D236" t="s">
        <v>59</v>
      </c>
      <c r="E236">
        <v>866580</v>
      </c>
      <c r="F236">
        <v>213304</v>
      </c>
      <c r="G236" t="s">
        <v>66</v>
      </c>
      <c r="I236" t="s">
        <v>69</v>
      </c>
      <c r="J236" t="s">
        <v>72</v>
      </c>
      <c r="K236" t="s">
        <v>82</v>
      </c>
      <c r="L236" t="s">
        <v>112</v>
      </c>
      <c r="M236">
        <v>20</v>
      </c>
      <c r="N236">
        <v>20</v>
      </c>
      <c r="O236" t="s">
        <v>152</v>
      </c>
      <c r="P236" t="s">
        <v>154</v>
      </c>
      <c r="Q236" t="s">
        <v>180</v>
      </c>
    </row>
    <row r="237" spans="1:17" x14ac:dyDescent="0.25">
      <c r="A237" t="s">
        <v>19</v>
      </c>
      <c r="B237" t="s">
        <v>29</v>
      </c>
      <c r="C237" t="s">
        <v>53</v>
      </c>
      <c r="D237" t="s">
        <v>58</v>
      </c>
      <c r="E237">
        <v>172429</v>
      </c>
      <c r="F237">
        <v>0</v>
      </c>
      <c r="G237" t="s">
        <v>67</v>
      </c>
      <c r="I237" t="s">
        <v>56</v>
      </c>
      <c r="J237" t="s">
        <v>79</v>
      </c>
      <c r="K237" t="s">
        <v>107</v>
      </c>
      <c r="L237" t="s">
        <v>134</v>
      </c>
      <c r="M237">
        <v>10</v>
      </c>
      <c r="N237">
        <v>7</v>
      </c>
      <c r="O237" t="s">
        <v>148</v>
      </c>
      <c r="P237" t="s">
        <v>157</v>
      </c>
      <c r="Q237" t="s">
        <v>166</v>
      </c>
    </row>
    <row r="238" spans="1:17" x14ac:dyDescent="0.25">
      <c r="A238" t="s">
        <v>19</v>
      </c>
      <c r="B238" t="s">
        <v>23</v>
      </c>
      <c r="C238" t="s">
        <v>39</v>
      </c>
      <c r="D238" t="s">
        <v>62</v>
      </c>
      <c r="E238">
        <v>66498</v>
      </c>
      <c r="F238">
        <v>4076</v>
      </c>
      <c r="G238" t="s">
        <v>65</v>
      </c>
      <c r="I238" t="s">
        <v>70</v>
      </c>
      <c r="J238" t="s">
        <v>78</v>
      </c>
      <c r="K238" t="s">
        <v>105</v>
      </c>
      <c r="L238" t="s">
        <v>133</v>
      </c>
      <c r="M238">
        <v>10</v>
      </c>
      <c r="N238">
        <v>8</v>
      </c>
      <c r="O238" t="s">
        <v>148</v>
      </c>
      <c r="P238" t="s">
        <v>156</v>
      </c>
      <c r="Q238" t="s">
        <v>284</v>
      </c>
    </row>
    <row r="239" spans="1:17" x14ac:dyDescent="0.25">
      <c r="A239" t="s">
        <v>19</v>
      </c>
      <c r="B239" t="s">
        <v>22</v>
      </c>
      <c r="C239" t="s">
        <v>48</v>
      </c>
      <c r="D239" t="s">
        <v>57</v>
      </c>
      <c r="E239">
        <v>140862</v>
      </c>
      <c r="F239">
        <v>0</v>
      </c>
      <c r="G239" t="s">
        <v>67</v>
      </c>
      <c r="J239" t="s">
        <v>77</v>
      </c>
      <c r="K239" t="s">
        <v>110</v>
      </c>
      <c r="L239" t="s">
        <v>145</v>
      </c>
      <c r="M239">
        <v>10</v>
      </c>
      <c r="N239">
        <v>10</v>
      </c>
      <c r="O239" t="s">
        <v>152</v>
      </c>
      <c r="P239" t="s">
        <v>155</v>
      </c>
      <c r="Q239" t="s">
        <v>207</v>
      </c>
    </row>
    <row r="240" spans="1:17" x14ac:dyDescent="0.25">
      <c r="A240" t="s">
        <v>19</v>
      </c>
      <c r="B240" t="s">
        <v>23</v>
      </c>
      <c r="C240" t="s">
        <v>47</v>
      </c>
      <c r="D240" t="s">
        <v>62</v>
      </c>
      <c r="E240">
        <v>27566</v>
      </c>
      <c r="F240">
        <v>3594</v>
      </c>
      <c r="G240" t="s">
        <v>68</v>
      </c>
      <c r="J240" t="s">
        <v>80</v>
      </c>
      <c r="K240" t="s">
        <v>93</v>
      </c>
      <c r="L240" t="s">
        <v>93</v>
      </c>
      <c r="M240">
        <v>2</v>
      </c>
      <c r="N240">
        <v>1</v>
      </c>
      <c r="O240" t="s">
        <v>150</v>
      </c>
      <c r="P240" t="s">
        <v>154</v>
      </c>
      <c r="Q240" t="s">
        <v>271</v>
      </c>
    </row>
    <row r="241" spans="1:17" x14ac:dyDescent="0.25">
      <c r="A241" t="s">
        <v>21</v>
      </c>
      <c r="B241" t="s">
        <v>27</v>
      </c>
      <c r="C241" t="s">
        <v>45</v>
      </c>
      <c r="D241" t="s">
        <v>54</v>
      </c>
      <c r="E241">
        <v>105651</v>
      </c>
      <c r="F241">
        <v>7806</v>
      </c>
      <c r="G241" t="s">
        <v>63</v>
      </c>
      <c r="I241" t="s">
        <v>70</v>
      </c>
      <c r="J241" t="s">
        <v>80</v>
      </c>
      <c r="K241" t="s">
        <v>106</v>
      </c>
      <c r="L241" t="s">
        <v>106</v>
      </c>
      <c r="M241">
        <v>9</v>
      </c>
      <c r="N241">
        <v>9</v>
      </c>
      <c r="O241" t="s">
        <v>150</v>
      </c>
      <c r="P241" t="s">
        <v>157</v>
      </c>
      <c r="Q241" t="s">
        <v>187</v>
      </c>
    </row>
    <row r="242" spans="1:17" x14ac:dyDescent="0.25">
      <c r="A242" t="s">
        <v>19</v>
      </c>
      <c r="B242" t="s">
        <v>34</v>
      </c>
      <c r="C242" t="s">
        <v>39</v>
      </c>
      <c r="D242" t="s">
        <v>57</v>
      </c>
      <c r="E242">
        <v>66425</v>
      </c>
      <c r="F242">
        <v>8391</v>
      </c>
      <c r="G242" t="s">
        <v>67</v>
      </c>
      <c r="I242" t="s">
        <v>56</v>
      </c>
      <c r="J242" t="s">
        <v>81</v>
      </c>
      <c r="K242" t="s">
        <v>94</v>
      </c>
      <c r="L242" t="s">
        <v>129</v>
      </c>
      <c r="M242">
        <v>15</v>
      </c>
      <c r="N242">
        <v>13</v>
      </c>
      <c r="O242" t="s">
        <v>153</v>
      </c>
      <c r="P242" t="s">
        <v>154</v>
      </c>
      <c r="Q242" t="s">
        <v>285</v>
      </c>
    </row>
    <row r="243" spans="1:17" x14ac:dyDescent="0.25">
      <c r="A243" t="s">
        <v>19</v>
      </c>
      <c r="B243" t="s">
        <v>26</v>
      </c>
      <c r="C243" t="s">
        <v>53</v>
      </c>
      <c r="E243">
        <v>53093</v>
      </c>
      <c r="F243">
        <v>8988</v>
      </c>
      <c r="G243" t="s">
        <v>66</v>
      </c>
      <c r="I243" t="s">
        <v>71</v>
      </c>
      <c r="J243" t="s">
        <v>78</v>
      </c>
      <c r="K243" t="s">
        <v>105</v>
      </c>
      <c r="L243" t="s">
        <v>142</v>
      </c>
      <c r="M243">
        <v>15</v>
      </c>
      <c r="N243">
        <v>15</v>
      </c>
      <c r="O243" t="s">
        <v>150</v>
      </c>
      <c r="P243" t="s">
        <v>155</v>
      </c>
      <c r="Q243" t="s">
        <v>238</v>
      </c>
    </row>
    <row r="244" spans="1:17" x14ac:dyDescent="0.25">
      <c r="A244" t="s">
        <v>21</v>
      </c>
      <c r="B244" t="s">
        <v>25</v>
      </c>
      <c r="C244" t="s">
        <v>53</v>
      </c>
      <c r="D244" t="s">
        <v>59</v>
      </c>
      <c r="E244">
        <v>590855</v>
      </c>
      <c r="F244">
        <v>76903</v>
      </c>
      <c r="G244" t="s">
        <v>66</v>
      </c>
      <c r="I244" t="s">
        <v>56</v>
      </c>
      <c r="J244" t="s">
        <v>81</v>
      </c>
      <c r="K244" t="s">
        <v>103</v>
      </c>
      <c r="L244" t="s">
        <v>130</v>
      </c>
      <c r="M244">
        <v>9</v>
      </c>
      <c r="N244">
        <v>9</v>
      </c>
      <c r="O244" t="s">
        <v>149</v>
      </c>
      <c r="P244" t="s">
        <v>154</v>
      </c>
      <c r="Q244" t="s">
        <v>169</v>
      </c>
    </row>
    <row r="245" spans="1:17" x14ac:dyDescent="0.25">
      <c r="A245" t="s">
        <v>17</v>
      </c>
      <c r="D245" t="s">
        <v>60</v>
      </c>
      <c r="F245">
        <v>1356</v>
      </c>
      <c r="G245" t="s">
        <v>67</v>
      </c>
      <c r="J245" t="s">
        <v>81</v>
      </c>
      <c r="K245" t="s">
        <v>94</v>
      </c>
      <c r="N245">
        <v>18</v>
      </c>
      <c r="O245" t="s">
        <v>150</v>
      </c>
      <c r="Q245" t="s">
        <v>286</v>
      </c>
    </row>
    <row r="246" spans="1:17" x14ac:dyDescent="0.25">
      <c r="A246" t="s">
        <v>20</v>
      </c>
      <c r="B246" t="s">
        <v>31</v>
      </c>
      <c r="C246" t="s">
        <v>47</v>
      </c>
      <c r="D246" t="s">
        <v>55</v>
      </c>
      <c r="E246">
        <v>17804</v>
      </c>
      <c r="F246">
        <v>2027</v>
      </c>
      <c r="G246" t="s">
        <v>67</v>
      </c>
      <c r="I246" t="s">
        <v>70</v>
      </c>
      <c r="J246" t="s">
        <v>78</v>
      </c>
      <c r="K246" t="s">
        <v>90</v>
      </c>
      <c r="L246" t="s">
        <v>138</v>
      </c>
      <c r="M246">
        <v>4</v>
      </c>
      <c r="N246">
        <v>2</v>
      </c>
      <c r="O246" t="s">
        <v>149</v>
      </c>
      <c r="P246" t="s">
        <v>154</v>
      </c>
      <c r="Q246" t="s">
        <v>190</v>
      </c>
    </row>
    <row r="247" spans="1:17" x14ac:dyDescent="0.25">
      <c r="A247" t="s">
        <v>21</v>
      </c>
      <c r="B247" t="s">
        <v>23</v>
      </c>
      <c r="C247" t="s">
        <v>39</v>
      </c>
      <c r="D247" t="s">
        <v>55</v>
      </c>
      <c r="E247">
        <v>86422</v>
      </c>
      <c r="F247">
        <v>7213</v>
      </c>
      <c r="G247" t="s">
        <v>65</v>
      </c>
      <c r="I247" t="s">
        <v>70</v>
      </c>
      <c r="J247" t="s">
        <v>79</v>
      </c>
      <c r="K247" t="s">
        <v>91</v>
      </c>
      <c r="L247" t="s">
        <v>118</v>
      </c>
      <c r="M247">
        <v>12</v>
      </c>
      <c r="N247">
        <v>11</v>
      </c>
      <c r="O247" t="s">
        <v>152</v>
      </c>
      <c r="P247" t="s">
        <v>157</v>
      </c>
      <c r="Q247" t="s">
        <v>169</v>
      </c>
    </row>
    <row r="248" spans="1:17" x14ac:dyDescent="0.25">
      <c r="A248" t="s">
        <v>21</v>
      </c>
      <c r="B248" t="s">
        <v>25</v>
      </c>
      <c r="C248" t="s">
        <v>44</v>
      </c>
      <c r="D248" t="s">
        <v>58</v>
      </c>
      <c r="E248">
        <v>1038062</v>
      </c>
      <c r="F248">
        <v>161005</v>
      </c>
      <c r="G248" t="s">
        <v>66</v>
      </c>
      <c r="J248" t="s">
        <v>81</v>
      </c>
      <c r="K248" t="s">
        <v>98</v>
      </c>
      <c r="L248" t="s">
        <v>123</v>
      </c>
      <c r="M248">
        <v>10</v>
      </c>
      <c r="N248">
        <v>9</v>
      </c>
      <c r="O248" t="s">
        <v>152</v>
      </c>
      <c r="P248" t="s">
        <v>157</v>
      </c>
      <c r="Q248" t="s">
        <v>287</v>
      </c>
    </row>
    <row r="249" spans="1:17" x14ac:dyDescent="0.25">
      <c r="A249" t="s">
        <v>19</v>
      </c>
      <c r="B249" t="s">
        <v>25</v>
      </c>
      <c r="C249" t="s">
        <v>45</v>
      </c>
      <c r="D249" t="s">
        <v>56</v>
      </c>
      <c r="E249">
        <v>12108</v>
      </c>
      <c r="F249">
        <v>0</v>
      </c>
      <c r="G249" t="s">
        <v>68</v>
      </c>
      <c r="I249" t="s">
        <v>69</v>
      </c>
      <c r="J249" t="s">
        <v>72</v>
      </c>
      <c r="K249" t="s">
        <v>82</v>
      </c>
      <c r="L249" t="s">
        <v>112</v>
      </c>
      <c r="M249">
        <v>15</v>
      </c>
      <c r="N249">
        <v>14</v>
      </c>
      <c r="O249" t="s">
        <v>151</v>
      </c>
      <c r="P249" t="s">
        <v>157</v>
      </c>
      <c r="Q249" t="s">
        <v>165</v>
      </c>
    </row>
    <row r="250" spans="1:17" x14ac:dyDescent="0.25">
      <c r="A250" t="s">
        <v>17</v>
      </c>
      <c r="B250" t="s">
        <v>24</v>
      </c>
      <c r="C250" t="s">
        <v>42</v>
      </c>
      <c r="D250" t="s">
        <v>56</v>
      </c>
      <c r="E250">
        <v>110290</v>
      </c>
      <c r="F250">
        <v>15649</v>
      </c>
      <c r="G250" t="s">
        <v>67</v>
      </c>
      <c r="J250" t="s">
        <v>79</v>
      </c>
      <c r="K250" t="s">
        <v>91</v>
      </c>
      <c r="L250" t="s">
        <v>118</v>
      </c>
      <c r="M250">
        <v>9</v>
      </c>
      <c r="N250">
        <v>9</v>
      </c>
      <c r="O250" t="s">
        <v>153</v>
      </c>
      <c r="P250" t="s">
        <v>156</v>
      </c>
      <c r="Q250" t="s">
        <v>288</v>
      </c>
    </row>
    <row r="251" spans="1:17" x14ac:dyDescent="0.25">
      <c r="A251" t="s">
        <v>17</v>
      </c>
      <c r="B251" t="s">
        <v>27</v>
      </c>
      <c r="C251" t="s">
        <v>39</v>
      </c>
      <c r="D251" t="s">
        <v>55</v>
      </c>
      <c r="E251">
        <v>115907</v>
      </c>
      <c r="F251">
        <v>9823</v>
      </c>
      <c r="G251" t="s">
        <v>67</v>
      </c>
      <c r="J251" t="s">
        <v>81</v>
      </c>
      <c r="K251" t="s">
        <v>94</v>
      </c>
      <c r="L251" t="s">
        <v>129</v>
      </c>
      <c r="M251">
        <v>8</v>
      </c>
      <c r="N251">
        <v>8</v>
      </c>
      <c r="O251" t="s">
        <v>148</v>
      </c>
      <c r="P251" t="s">
        <v>157</v>
      </c>
      <c r="Q251" t="s">
        <v>289</v>
      </c>
    </row>
    <row r="252" spans="1:17" x14ac:dyDescent="0.25">
      <c r="A252" t="s">
        <v>21</v>
      </c>
      <c r="B252" t="s">
        <v>23</v>
      </c>
      <c r="C252" t="s">
        <v>42</v>
      </c>
      <c r="D252" t="s">
        <v>60</v>
      </c>
      <c r="E252">
        <v>125585</v>
      </c>
      <c r="F252">
        <v>10742</v>
      </c>
      <c r="G252" t="s">
        <v>67</v>
      </c>
      <c r="I252" t="s">
        <v>71</v>
      </c>
      <c r="J252" t="s">
        <v>78</v>
      </c>
      <c r="K252" t="s">
        <v>104</v>
      </c>
      <c r="L252" t="s">
        <v>131</v>
      </c>
      <c r="M252">
        <v>12</v>
      </c>
      <c r="N252">
        <v>9</v>
      </c>
      <c r="O252" t="s">
        <v>150</v>
      </c>
      <c r="P252" t="s">
        <v>155</v>
      </c>
      <c r="Q252" t="s">
        <v>290</v>
      </c>
    </row>
    <row r="253" spans="1:17" x14ac:dyDescent="0.25">
      <c r="A253" t="s">
        <v>17</v>
      </c>
      <c r="B253" t="s">
        <v>22</v>
      </c>
      <c r="C253" t="s">
        <v>50</v>
      </c>
      <c r="D253" t="s">
        <v>62</v>
      </c>
      <c r="E253">
        <v>65735</v>
      </c>
      <c r="F253">
        <v>774</v>
      </c>
      <c r="G253" t="s">
        <v>68</v>
      </c>
      <c r="I253" t="s">
        <v>70</v>
      </c>
      <c r="J253" t="s">
        <v>72</v>
      </c>
      <c r="K253" t="s">
        <v>82</v>
      </c>
      <c r="L253" t="s">
        <v>112</v>
      </c>
      <c r="M253">
        <v>15</v>
      </c>
      <c r="N253">
        <v>13</v>
      </c>
      <c r="O253" t="s">
        <v>153</v>
      </c>
      <c r="P253" t="s">
        <v>155</v>
      </c>
      <c r="Q253" t="s">
        <v>283</v>
      </c>
    </row>
    <row r="254" spans="1:17" x14ac:dyDescent="0.25">
      <c r="A254" t="s">
        <v>21</v>
      </c>
      <c r="B254" t="s">
        <v>25</v>
      </c>
      <c r="C254" t="s">
        <v>50</v>
      </c>
      <c r="D254" t="s">
        <v>59</v>
      </c>
      <c r="E254">
        <v>34204</v>
      </c>
      <c r="F254">
        <v>5904</v>
      </c>
      <c r="G254" t="s">
        <v>68</v>
      </c>
      <c r="I254" t="s">
        <v>70</v>
      </c>
      <c r="J254" t="s">
        <v>74</v>
      </c>
      <c r="K254" t="s">
        <v>84</v>
      </c>
      <c r="L254" t="s">
        <v>74</v>
      </c>
      <c r="M254">
        <v>15</v>
      </c>
      <c r="N254">
        <v>12</v>
      </c>
      <c r="O254" t="s">
        <v>149</v>
      </c>
      <c r="P254" t="s">
        <v>154</v>
      </c>
      <c r="Q254" t="s">
        <v>180</v>
      </c>
    </row>
    <row r="255" spans="1:17" x14ac:dyDescent="0.25">
      <c r="A255" t="s">
        <v>19</v>
      </c>
      <c r="B255" t="s">
        <v>22</v>
      </c>
      <c r="C255" t="s">
        <v>52</v>
      </c>
      <c r="D255" t="s">
        <v>55</v>
      </c>
      <c r="E255">
        <v>82149</v>
      </c>
      <c r="F255">
        <v>2140</v>
      </c>
      <c r="G255" t="s">
        <v>63</v>
      </c>
      <c r="I255" t="s">
        <v>70</v>
      </c>
      <c r="J255" t="s">
        <v>78</v>
      </c>
      <c r="K255" t="s">
        <v>105</v>
      </c>
      <c r="L255" t="s">
        <v>133</v>
      </c>
      <c r="M255">
        <v>9</v>
      </c>
      <c r="N255">
        <v>8</v>
      </c>
      <c r="O255" t="s">
        <v>148</v>
      </c>
      <c r="P255" t="s">
        <v>157</v>
      </c>
      <c r="Q255" t="s">
        <v>167</v>
      </c>
    </row>
    <row r="256" spans="1:17" x14ac:dyDescent="0.25">
      <c r="A256" t="s">
        <v>19</v>
      </c>
      <c r="B256" t="s">
        <v>35</v>
      </c>
      <c r="C256" t="s">
        <v>41</v>
      </c>
      <c r="D256" t="s">
        <v>57</v>
      </c>
      <c r="E256">
        <v>81134</v>
      </c>
      <c r="F256">
        <v>10070</v>
      </c>
      <c r="G256" t="s">
        <v>63</v>
      </c>
      <c r="I256" t="s">
        <v>70</v>
      </c>
      <c r="J256" t="s">
        <v>78</v>
      </c>
      <c r="K256" t="s">
        <v>88</v>
      </c>
      <c r="L256" t="s">
        <v>136</v>
      </c>
      <c r="M256">
        <v>12</v>
      </c>
      <c r="N256">
        <v>11</v>
      </c>
      <c r="O256" t="s">
        <v>149</v>
      </c>
      <c r="P256" t="s">
        <v>157</v>
      </c>
      <c r="Q256" t="s">
        <v>189</v>
      </c>
    </row>
    <row r="257" spans="1:17" x14ac:dyDescent="0.25">
      <c r="A257" t="s">
        <v>19</v>
      </c>
      <c r="B257" t="s">
        <v>27</v>
      </c>
      <c r="C257" t="s">
        <v>44</v>
      </c>
      <c r="D257" t="s">
        <v>62</v>
      </c>
      <c r="E257">
        <v>56917</v>
      </c>
      <c r="F257">
        <v>1683</v>
      </c>
      <c r="G257" t="s">
        <v>68</v>
      </c>
      <c r="I257" t="s">
        <v>69</v>
      </c>
      <c r="J257" t="s">
        <v>81</v>
      </c>
      <c r="K257" t="s">
        <v>94</v>
      </c>
      <c r="L257" t="s">
        <v>129</v>
      </c>
      <c r="M257">
        <v>20</v>
      </c>
      <c r="N257">
        <v>20</v>
      </c>
      <c r="O257" t="s">
        <v>149</v>
      </c>
      <c r="P257" t="s">
        <v>156</v>
      </c>
      <c r="Q257" t="s">
        <v>291</v>
      </c>
    </row>
    <row r="258" spans="1:17" x14ac:dyDescent="0.25">
      <c r="A258" t="s">
        <v>19</v>
      </c>
      <c r="B258" t="s">
        <v>27</v>
      </c>
      <c r="C258" t="s">
        <v>41</v>
      </c>
      <c r="D258" t="s">
        <v>57</v>
      </c>
      <c r="E258">
        <v>25393</v>
      </c>
      <c r="F258">
        <v>1738</v>
      </c>
      <c r="G258" t="s">
        <v>68</v>
      </c>
      <c r="I258" t="s">
        <v>71</v>
      </c>
      <c r="J258" t="s">
        <v>78</v>
      </c>
      <c r="K258" t="s">
        <v>109</v>
      </c>
      <c r="L258" t="s">
        <v>137</v>
      </c>
      <c r="M258">
        <v>20</v>
      </c>
      <c r="N258">
        <v>19</v>
      </c>
      <c r="O258" t="s">
        <v>150</v>
      </c>
      <c r="P258" t="s">
        <v>155</v>
      </c>
      <c r="Q258" t="s">
        <v>292</v>
      </c>
    </row>
    <row r="259" spans="1:17" x14ac:dyDescent="0.25">
      <c r="A259" t="s">
        <v>19</v>
      </c>
      <c r="B259" t="s">
        <v>31</v>
      </c>
      <c r="C259" t="s">
        <v>44</v>
      </c>
      <c r="D259" t="s">
        <v>57</v>
      </c>
      <c r="E259">
        <v>55440</v>
      </c>
      <c r="F259">
        <v>3789</v>
      </c>
      <c r="G259" t="s">
        <v>67</v>
      </c>
      <c r="I259" t="s">
        <v>56</v>
      </c>
      <c r="J259" t="s">
        <v>73</v>
      </c>
      <c r="K259" t="s">
        <v>83</v>
      </c>
      <c r="L259" t="s">
        <v>113</v>
      </c>
      <c r="M259">
        <v>20</v>
      </c>
      <c r="N259">
        <v>17</v>
      </c>
      <c r="O259" t="s">
        <v>149</v>
      </c>
      <c r="P259" t="s">
        <v>155</v>
      </c>
      <c r="Q259" t="s">
        <v>288</v>
      </c>
    </row>
    <row r="260" spans="1:17" x14ac:dyDescent="0.25">
      <c r="A260" t="s">
        <v>21</v>
      </c>
      <c r="B260" t="s">
        <v>28</v>
      </c>
      <c r="C260" t="s">
        <v>50</v>
      </c>
      <c r="D260" t="s">
        <v>55</v>
      </c>
      <c r="E260">
        <v>48268</v>
      </c>
      <c r="F260">
        <v>6495</v>
      </c>
      <c r="G260" t="s">
        <v>65</v>
      </c>
      <c r="I260" t="s">
        <v>70</v>
      </c>
      <c r="J260" t="s">
        <v>72</v>
      </c>
      <c r="K260" t="s">
        <v>82</v>
      </c>
      <c r="L260" t="s">
        <v>112</v>
      </c>
      <c r="M260">
        <v>25</v>
      </c>
      <c r="N260">
        <v>24</v>
      </c>
      <c r="O260" t="s">
        <v>150</v>
      </c>
      <c r="P260" t="s">
        <v>154</v>
      </c>
      <c r="Q260" t="s">
        <v>293</v>
      </c>
    </row>
    <row r="261" spans="1:17" x14ac:dyDescent="0.25">
      <c r="A261" t="s">
        <v>20</v>
      </c>
      <c r="B261" t="s">
        <v>23</v>
      </c>
      <c r="C261" t="s">
        <v>47</v>
      </c>
      <c r="D261" t="s">
        <v>57</v>
      </c>
      <c r="E261">
        <v>34893</v>
      </c>
      <c r="F261">
        <v>1436</v>
      </c>
      <c r="G261" t="s">
        <v>67</v>
      </c>
      <c r="I261" t="s">
        <v>71</v>
      </c>
      <c r="J261" t="s">
        <v>80</v>
      </c>
      <c r="K261" t="s">
        <v>93</v>
      </c>
      <c r="L261" t="s">
        <v>93</v>
      </c>
      <c r="M261">
        <v>0</v>
      </c>
      <c r="N261">
        <v>0</v>
      </c>
      <c r="O261" t="s">
        <v>152</v>
      </c>
      <c r="P261" t="s">
        <v>154</v>
      </c>
      <c r="Q261" t="s">
        <v>188</v>
      </c>
    </row>
    <row r="262" spans="1:17" x14ac:dyDescent="0.25">
      <c r="A262" t="s">
        <v>20</v>
      </c>
      <c r="B262" t="s">
        <v>22</v>
      </c>
      <c r="C262" t="s">
        <v>43</v>
      </c>
      <c r="D262" t="s">
        <v>55</v>
      </c>
      <c r="E262">
        <v>113261</v>
      </c>
      <c r="F262">
        <v>0</v>
      </c>
      <c r="G262" t="s">
        <v>65</v>
      </c>
      <c r="I262" t="s">
        <v>70</v>
      </c>
      <c r="J262" t="s">
        <v>72</v>
      </c>
      <c r="K262" t="s">
        <v>82</v>
      </c>
      <c r="L262" t="s">
        <v>112</v>
      </c>
      <c r="M262">
        <v>5</v>
      </c>
      <c r="N262">
        <v>3</v>
      </c>
      <c r="O262" t="s">
        <v>150</v>
      </c>
      <c r="P262" t="s">
        <v>155</v>
      </c>
      <c r="Q262" t="s">
        <v>189</v>
      </c>
    </row>
    <row r="263" spans="1:17" x14ac:dyDescent="0.25">
      <c r="A263" t="s">
        <v>18</v>
      </c>
      <c r="B263" t="s">
        <v>24</v>
      </c>
      <c r="C263" t="s">
        <v>51</v>
      </c>
      <c r="D263" t="s">
        <v>61</v>
      </c>
      <c r="E263">
        <v>123213</v>
      </c>
      <c r="F263">
        <v>0</v>
      </c>
      <c r="G263" t="s">
        <v>67</v>
      </c>
      <c r="J263" t="s">
        <v>79</v>
      </c>
      <c r="K263" t="s">
        <v>107</v>
      </c>
      <c r="L263" t="s">
        <v>134</v>
      </c>
      <c r="M263">
        <v>0</v>
      </c>
      <c r="N263">
        <v>0</v>
      </c>
      <c r="O263" t="s">
        <v>149</v>
      </c>
      <c r="P263" t="s">
        <v>157</v>
      </c>
      <c r="Q263" t="s">
        <v>171</v>
      </c>
    </row>
    <row r="264" spans="1:17" x14ac:dyDescent="0.25">
      <c r="A264" t="s">
        <v>18</v>
      </c>
      <c r="B264" t="s">
        <v>27</v>
      </c>
      <c r="C264" t="s">
        <v>47</v>
      </c>
      <c r="E264">
        <v>85875</v>
      </c>
      <c r="F264">
        <v>8325</v>
      </c>
      <c r="G264" t="s">
        <v>65</v>
      </c>
      <c r="J264" t="s">
        <v>77</v>
      </c>
      <c r="K264" t="s">
        <v>111</v>
      </c>
      <c r="L264" t="s">
        <v>146</v>
      </c>
      <c r="M264">
        <v>0</v>
      </c>
      <c r="N264">
        <v>0</v>
      </c>
      <c r="O264" t="s">
        <v>148</v>
      </c>
      <c r="P264" t="s">
        <v>157</v>
      </c>
      <c r="Q264" t="s">
        <v>180</v>
      </c>
    </row>
    <row r="265" spans="1:17" x14ac:dyDescent="0.25">
      <c r="A265" t="s">
        <v>19</v>
      </c>
      <c r="B265" t="s">
        <v>33</v>
      </c>
      <c r="C265" t="s">
        <v>51</v>
      </c>
      <c r="D265" t="s">
        <v>54</v>
      </c>
      <c r="E265">
        <v>680397</v>
      </c>
      <c r="F265">
        <v>385</v>
      </c>
      <c r="G265" t="s">
        <v>66</v>
      </c>
      <c r="I265" t="s">
        <v>69</v>
      </c>
      <c r="J265" t="s">
        <v>74</v>
      </c>
      <c r="K265" t="s">
        <v>84</v>
      </c>
      <c r="L265" t="s">
        <v>74</v>
      </c>
      <c r="M265">
        <v>4</v>
      </c>
      <c r="N265">
        <v>4</v>
      </c>
      <c r="O265" t="s">
        <v>150</v>
      </c>
      <c r="P265" t="s">
        <v>157</v>
      </c>
      <c r="Q265" t="s">
        <v>174</v>
      </c>
    </row>
    <row r="266" spans="1:17" x14ac:dyDescent="0.25">
      <c r="A266" t="s">
        <v>19</v>
      </c>
      <c r="B266" t="s">
        <v>24</v>
      </c>
      <c r="C266" t="s">
        <v>49</v>
      </c>
      <c r="D266" t="s">
        <v>59</v>
      </c>
      <c r="E266">
        <v>55745</v>
      </c>
      <c r="F266">
        <v>431</v>
      </c>
      <c r="G266" t="s">
        <v>65</v>
      </c>
      <c r="I266" t="s">
        <v>71</v>
      </c>
      <c r="J266" t="s">
        <v>75</v>
      </c>
      <c r="K266" t="s">
        <v>96</v>
      </c>
      <c r="L266" t="s">
        <v>121</v>
      </c>
      <c r="M266">
        <v>25</v>
      </c>
      <c r="N266">
        <v>25</v>
      </c>
      <c r="O266" t="s">
        <v>152</v>
      </c>
      <c r="P266" t="s">
        <v>154</v>
      </c>
      <c r="Q266" t="s">
        <v>189</v>
      </c>
    </row>
    <row r="267" spans="1:17" x14ac:dyDescent="0.25">
      <c r="A267" t="s">
        <v>17</v>
      </c>
      <c r="B267" t="s">
        <v>31</v>
      </c>
      <c r="C267" t="s">
        <v>42</v>
      </c>
      <c r="D267" t="s">
        <v>57</v>
      </c>
      <c r="E267">
        <v>846930</v>
      </c>
      <c r="F267">
        <v>82775</v>
      </c>
      <c r="G267" t="s">
        <v>66</v>
      </c>
      <c r="I267" t="s">
        <v>70</v>
      </c>
      <c r="J267" t="s">
        <v>79</v>
      </c>
      <c r="K267" t="s">
        <v>107</v>
      </c>
      <c r="L267" t="s">
        <v>134</v>
      </c>
      <c r="M267">
        <v>8</v>
      </c>
      <c r="N267">
        <v>8</v>
      </c>
      <c r="O267" t="s">
        <v>148</v>
      </c>
      <c r="P267" t="s">
        <v>154</v>
      </c>
      <c r="Q267" t="s">
        <v>208</v>
      </c>
    </row>
    <row r="268" spans="1:17" x14ac:dyDescent="0.25">
      <c r="A268" t="s">
        <v>19</v>
      </c>
      <c r="B268" t="s">
        <v>24</v>
      </c>
      <c r="C268" t="s">
        <v>44</v>
      </c>
      <c r="D268" t="s">
        <v>54</v>
      </c>
      <c r="E268">
        <v>129336</v>
      </c>
      <c r="F268">
        <v>4841</v>
      </c>
      <c r="G268" t="s">
        <v>64</v>
      </c>
      <c r="J268" t="s">
        <v>79</v>
      </c>
      <c r="K268" t="s">
        <v>91</v>
      </c>
      <c r="L268" t="s">
        <v>118</v>
      </c>
      <c r="M268">
        <v>4</v>
      </c>
      <c r="N268">
        <v>1</v>
      </c>
      <c r="O268" t="s">
        <v>153</v>
      </c>
      <c r="P268" t="s">
        <v>157</v>
      </c>
      <c r="Q268" t="s">
        <v>169</v>
      </c>
    </row>
    <row r="269" spans="1:17" x14ac:dyDescent="0.25">
      <c r="A269" t="s">
        <v>20</v>
      </c>
      <c r="B269" t="s">
        <v>22</v>
      </c>
      <c r="C269" t="s">
        <v>36</v>
      </c>
      <c r="D269" t="s">
        <v>54</v>
      </c>
      <c r="E269">
        <v>64583</v>
      </c>
      <c r="F269">
        <v>6607</v>
      </c>
      <c r="G269" t="s">
        <v>65</v>
      </c>
      <c r="I269" t="s">
        <v>71</v>
      </c>
      <c r="J269" t="s">
        <v>78</v>
      </c>
      <c r="K269" t="s">
        <v>104</v>
      </c>
      <c r="L269" t="s">
        <v>131</v>
      </c>
      <c r="M269">
        <v>1</v>
      </c>
      <c r="N269">
        <v>0</v>
      </c>
      <c r="O269" t="s">
        <v>148</v>
      </c>
      <c r="P269" t="s">
        <v>155</v>
      </c>
      <c r="Q269" t="s">
        <v>271</v>
      </c>
    </row>
    <row r="270" spans="1:17" x14ac:dyDescent="0.25">
      <c r="A270" t="s">
        <v>20</v>
      </c>
      <c r="B270" t="s">
        <v>34</v>
      </c>
      <c r="C270" t="s">
        <v>40</v>
      </c>
      <c r="D270" t="s">
        <v>61</v>
      </c>
      <c r="E270">
        <v>115633</v>
      </c>
      <c r="F270">
        <v>11760</v>
      </c>
      <c r="G270" t="s">
        <v>67</v>
      </c>
      <c r="I270" t="s">
        <v>69</v>
      </c>
      <c r="J270" t="s">
        <v>80</v>
      </c>
      <c r="K270" t="s">
        <v>106</v>
      </c>
      <c r="L270" t="s">
        <v>106</v>
      </c>
      <c r="M270">
        <v>0</v>
      </c>
      <c r="N270">
        <v>0</v>
      </c>
      <c r="O270" t="s">
        <v>148</v>
      </c>
      <c r="P270" t="s">
        <v>156</v>
      </c>
      <c r="Q270" t="s">
        <v>243</v>
      </c>
    </row>
    <row r="271" spans="1:17" x14ac:dyDescent="0.25">
      <c r="A271" t="s">
        <v>19</v>
      </c>
      <c r="B271" t="s">
        <v>25</v>
      </c>
      <c r="C271" t="s">
        <v>51</v>
      </c>
      <c r="D271" t="s">
        <v>57</v>
      </c>
      <c r="E271">
        <v>44449</v>
      </c>
      <c r="F271">
        <v>0</v>
      </c>
      <c r="G271" t="s">
        <v>64</v>
      </c>
      <c r="I271" t="s">
        <v>69</v>
      </c>
      <c r="J271" t="s">
        <v>77</v>
      </c>
      <c r="K271" t="s">
        <v>87</v>
      </c>
      <c r="L271" t="s">
        <v>143</v>
      </c>
      <c r="M271">
        <v>25</v>
      </c>
      <c r="N271">
        <v>25</v>
      </c>
      <c r="O271" t="s">
        <v>149</v>
      </c>
      <c r="P271" t="s">
        <v>155</v>
      </c>
      <c r="Q271" t="s">
        <v>178</v>
      </c>
    </row>
    <row r="272" spans="1:17" x14ac:dyDescent="0.25">
      <c r="A272" t="s">
        <v>17</v>
      </c>
      <c r="B272" t="s">
        <v>31</v>
      </c>
      <c r="C272" t="s">
        <v>40</v>
      </c>
      <c r="D272" t="s">
        <v>58</v>
      </c>
      <c r="E272">
        <v>135391</v>
      </c>
      <c r="F272">
        <v>1585</v>
      </c>
      <c r="G272" t="s">
        <v>66</v>
      </c>
      <c r="I272" t="s">
        <v>56</v>
      </c>
      <c r="J272" t="s">
        <v>78</v>
      </c>
      <c r="K272" t="s">
        <v>88</v>
      </c>
      <c r="L272" t="s">
        <v>128</v>
      </c>
      <c r="M272">
        <v>15</v>
      </c>
      <c r="N272">
        <v>13</v>
      </c>
      <c r="O272" t="s">
        <v>151</v>
      </c>
      <c r="P272" t="s">
        <v>156</v>
      </c>
      <c r="Q272" t="s">
        <v>294</v>
      </c>
    </row>
    <row r="273" spans="1:17" x14ac:dyDescent="0.25">
      <c r="A273" t="s">
        <v>19</v>
      </c>
      <c r="B273" t="s">
        <v>33</v>
      </c>
      <c r="C273" t="s">
        <v>43</v>
      </c>
      <c r="D273" t="s">
        <v>59</v>
      </c>
      <c r="E273">
        <v>142771</v>
      </c>
      <c r="F273">
        <v>27803</v>
      </c>
      <c r="G273" t="s">
        <v>65</v>
      </c>
      <c r="J273" t="s">
        <v>79</v>
      </c>
      <c r="K273" t="s">
        <v>107</v>
      </c>
      <c r="L273" t="s">
        <v>134</v>
      </c>
      <c r="M273">
        <v>5</v>
      </c>
      <c r="N273">
        <v>5</v>
      </c>
      <c r="O273" t="s">
        <v>152</v>
      </c>
      <c r="P273" t="s">
        <v>156</v>
      </c>
      <c r="Q273" t="s">
        <v>182</v>
      </c>
    </row>
    <row r="274" spans="1:17" x14ac:dyDescent="0.25">
      <c r="A274" t="s">
        <v>18</v>
      </c>
      <c r="B274" t="s">
        <v>22</v>
      </c>
      <c r="C274" t="s">
        <v>42</v>
      </c>
      <c r="D274" t="s">
        <v>59</v>
      </c>
      <c r="E274">
        <v>101167</v>
      </c>
      <c r="F274">
        <v>13905</v>
      </c>
      <c r="G274" t="s">
        <v>64</v>
      </c>
      <c r="I274" t="s">
        <v>70</v>
      </c>
      <c r="J274" t="s">
        <v>75</v>
      </c>
      <c r="K274" t="s">
        <v>85</v>
      </c>
      <c r="L274" t="s">
        <v>114</v>
      </c>
      <c r="M274">
        <v>0</v>
      </c>
      <c r="N274">
        <v>0</v>
      </c>
      <c r="O274" t="s">
        <v>152</v>
      </c>
      <c r="P274" t="s">
        <v>156</v>
      </c>
      <c r="Q274" t="s">
        <v>166</v>
      </c>
    </row>
    <row r="275" spans="1:17" x14ac:dyDescent="0.25">
      <c r="A275" t="s">
        <v>17</v>
      </c>
      <c r="B275" t="s">
        <v>22</v>
      </c>
      <c r="C275" t="s">
        <v>36</v>
      </c>
      <c r="D275" t="s">
        <v>55</v>
      </c>
      <c r="E275">
        <v>55766</v>
      </c>
      <c r="F275">
        <v>0</v>
      </c>
      <c r="G275" t="s">
        <v>68</v>
      </c>
      <c r="I275" t="s">
        <v>71</v>
      </c>
      <c r="J275" t="s">
        <v>78</v>
      </c>
      <c r="K275" t="s">
        <v>104</v>
      </c>
      <c r="L275" t="s">
        <v>131</v>
      </c>
      <c r="M275">
        <v>8</v>
      </c>
      <c r="N275">
        <v>5</v>
      </c>
      <c r="O275" t="s">
        <v>152</v>
      </c>
      <c r="P275" t="s">
        <v>154</v>
      </c>
      <c r="Q275" t="s">
        <v>253</v>
      </c>
    </row>
    <row r="276" spans="1:17" x14ac:dyDescent="0.25">
      <c r="A276" t="s">
        <v>19</v>
      </c>
      <c r="B276" t="s">
        <v>33</v>
      </c>
      <c r="C276" t="s">
        <v>45</v>
      </c>
      <c r="D276" t="s">
        <v>61</v>
      </c>
      <c r="E276">
        <v>80634</v>
      </c>
      <c r="F276">
        <v>3234</v>
      </c>
      <c r="G276" t="s">
        <v>67</v>
      </c>
      <c r="I276" t="s">
        <v>70</v>
      </c>
      <c r="J276" t="s">
        <v>74</v>
      </c>
      <c r="K276" t="s">
        <v>84</v>
      </c>
      <c r="L276" t="s">
        <v>74</v>
      </c>
      <c r="M276">
        <v>2</v>
      </c>
      <c r="N276">
        <v>2</v>
      </c>
      <c r="O276" t="s">
        <v>150</v>
      </c>
      <c r="P276" t="s">
        <v>156</v>
      </c>
      <c r="Q276" t="s">
        <v>295</v>
      </c>
    </row>
    <row r="277" spans="1:17" x14ac:dyDescent="0.25">
      <c r="A277" t="s">
        <v>19</v>
      </c>
      <c r="B277" t="s">
        <v>31</v>
      </c>
      <c r="C277" t="s">
        <v>36</v>
      </c>
      <c r="D277" t="s">
        <v>60</v>
      </c>
      <c r="E277">
        <v>1347452</v>
      </c>
      <c r="F277">
        <v>43106</v>
      </c>
      <c r="G277" t="s">
        <v>66</v>
      </c>
      <c r="I277" t="s">
        <v>70</v>
      </c>
      <c r="J277" t="s">
        <v>78</v>
      </c>
      <c r="K277" t="s">
        <v>104</v>
      </c>
      <c r="L277" t="s">
        <v>131</v>
      </c>
      <c r="M277">
        <v>20</v>
      </c>
      <c r="N277">
        <v>19</v>
      </c>
      <c r="O277" t="s">
        <v>150</v>
      </c>
      <c r="P277" t="s">
        <v>157</v>
      </c>
      <c r="Q277" t="s">
        <v>181</v>
      </c>
    </row>
    <row r="278" spans="1:17" x14ac:dyDescent="0.25">
      <c r="A278" t="s">
        <v>20</v>
      </c>
      <c r="B278" t="s">
        <v>23</v>
      </c>
      <c r="C278" t="s">
        <v>52</v>
      </c>
      <c r="D278" t="s">
        <v>54</v>
      </c>
      <c r="E278">
        <v>79760</v>
      </c>
      <c r="F278">
        <v>0</v>
      </c>
      <c r="G278" t="s">
        <v>65</v>
      </c>
      <c r="I278" t="s">
        <v>70</v>
      </c>
      <c r="J278" t="s">
        <v>77</v>
      </c>
      <c r="K278" t="s">
        <v>89</v>
      </c>
      <c r="L278" t="s">
        <v>124</v>
      </c>
      <c r="M278">
        <v>7</v>
      </c>
      <c r="N278">
        <v>5</v>
      </c>
      <c r="O278" t="s">
        <v>151</v>
      </c>
      <c r="P278" t="s">
        <v>156</v>
      </c>
      <c r="Q278" t="s">
        <v>238</v>
      </c>
    </row>
    <row r="279" spans="1:17" x14ac:dyDescent="0.25">
      <c r="A279" t="s">
        <v>20</v>
      </c>
      <c r="B279" t="s">
        <v>32</v>
      </c>
      <c r="C279" t="s">
        <v>46</v>
      </c>
      <c r="D279" t="s">
        <v>59</v>
      </c>
      <c r="E279">
        <v>100442</v>
      </c>
      <c r="F279">
        <v>19504</v>
      </c>
      <c r="G279" t="s">
        <v>67</v>
      </c>
      <c r="I279" t="s">
        <v>71</v>
      </c>
      <c r="J279" t="s">
        <v>75</v>
      </c>
      <c r="K279" t="s">
        <v>108</v>
      </c>
      <c r="L279" t="s">
        <v>135</v>
      </c>
      <c r="M279">
        <v>2</v>
      </c>
      <c r="N279">
        <v>2</v>
      </c>
      <c r="O279" t="s">
        <v>151</v>
      </c>
      <c r="P279" t="s">
        <v>156</v>
      </c>
      <c r="Q279" t="s">
        <v>271</v>
      </c>
    </row>
    <row r="280" spans="1:17" x14ac:dyDescent="0.25">
      <c r="A280" t="s">
        <v>19</v>
      </c>
      <c r="B280" t="s">
        <v>29</v>
      </c>
      <c r="C280" t="s">
        <v>53</v>
      </c>
      <c r="D280" t="s">
        <v>61</v>
      </c>
      <c r="E280">
        <v>83972</v>
      </c>
      <c r="F280">
        <v>0</v>
      </c>
      <c r="G280" t="s">
        <v>68</v>
      </c>
      <c r="I280" t="s">
        <v>71</v>
      </c>
      <c r="J280" t="s">
        <v>72</v>
      </c>
      <c r="K280" t="s">
        <v>95</v>
      </c>
      <c r="L280" t="s">
        <v>120</v>
      </c>
      <c r="M280">
        <v>2</v>
      </c>
      <c r="N280">
        <v>2</v>
      </c>
      <c r="O280" t="s">
        <v>153</v>
      </c>
      <c r="P280" t="s">
        <v>156</v>
      </c>
      <c r="Q280" t="s">
        <v>181</v>
      </c>
    </row>
    <row r="281" spans="1:17" x14ac:dyDescent="0.25">
      <c r="A281" t="s">
        <v>20</v>
      </c>
      <c r="B281" t="s">
        <v>33</v>
      </c>
      <c r="C281" t="s">
        <v>39</v>
      </c>
      <c r="D281" t="s">
        <v>57</v>
      </c>
      <c r="E281">
        <v>80041</v>
      </c>
      <c r="F281">
        <v>7143</v>
      </c>
      <c r="G281" t="s">
        <v>67</v>
      </c>
      <c r="I281" t="s">
        <v>71</v>
      </c>
      <c r="J281" t="s">
        <v>78</v>
      </c>
      <c r="K281" t="s">
        <v>109</v>
      </c>
      <c r="L281" t="s">
        <v>137</v>
      </c>
      <c r="M281">
        <v>7</v>
      </c>
      <c r="N281">
        <v>7</v>
      </c>
      <c r="O281" t="s">
        <v>148</v>
      </c>
      <c r="P281" t="s">
        <v>154</v>
      </c>
      <c r="Q281" t="s">
        <v>296</v>
      </c>
    </row>
    <row r="282" spans="1:17" x14ac:dyDescent="0.25">
      <c r="A282" t="s">
        <v>19</v>
      </c>
      <c r="B282" t="s">
        <v>28</v>
      </c>
      <c r="C282" t="s">
        <v>52</v>
      </c>
      <c r="E282">
        <v>135401</v>
      </c>
      <c r="F282">
        <v>383</v>
      </c>
      <c r="G282" t="s">
        <v>65</v>
      </c>
      <c r="I282" t="s">
        <v>56</v>
      </c>
      <c r="J282" t="s">
        <v>79</v>
      </c>
      <c r="K282" t="s">
        <v>107</v>
      </c>
      <c r="L282" t="s">
        <v>134</v>
      </c>
      <c r="M282">
        <v>7</v>
      </c>
      <c r="N282">
        <v>7</v>
      </c>
      <c r="O282" t="s">
        <v>150</v>
      </c>
      <c r="P282" t="s">
        <v>154</v>
      </c>
      <c r="Q282" t="s">
        <v>171</v>
      </c>
    </row>
    <row r="283" spans="1:17" x14ac:dyDescent="0.25">
      <c r="A283" t="s">
        <v>17</v>
      </c>
      <c r="B283" t="s">
        <v>31</v>
      </c>
      <c r="C283" t="s">
        <v>48</v>
      </c>
      <c r="D283" t="s">
        <v>62</v>
      </c>
      <c r="E283">
        <v>104863</v>
      </c>
      <c r="F283">
        <v>259</v>
      </c>
      <c r="G283" t="s">
        <v>64</v>
      </c>
      <c r="I283" t="s">
        <v>71</v>
      </c>
      <c r="J283" t="s">
        <v>73</v>
      </c>
      <c r="K283" t="s">
        <v>102</v>
      </c>
      <c r="L283" t="s">
        <v>102</v>
      </c>
      <c r="M283">
        <v>12</v>
      </c>
      <c r="N283">
        <v>10</v>
      </c>
      <c r="O283" t="s">
        <v>148</v>
      </c>
      <c r="P283" t="s">
        <v>156</v>
      </c>
      <c r="Q283" t="s">
        <v>180</v>
      </c>
    </row>
    <row r="284" spans="1:17" x14ac:dyDescent="0.25">
      <c r="A284" t="s">
        <v>21</v>
      </c>
      <c r="B284" t="s">
        <v>31</v>
      </c>
      <c r="C284" t="s">
        <v>51</v>
      </c>
      <c r="D284" t="s">
        <v>57</v>
      </c>
      <c r="E284">
        <v>113972</v>
      </c>
      <c r="F284">
        <v>13698</v>
      </c>
      <c r="G284" t="s">
        <v>68</v>
      </c>
      <c r="I284" t="s">
        <v>70</v>
      </c>
      <c r="J284" t="s">
        <v>74</v>
      </c>
      <c r="K284" t="s">
        <v>84</v>
      </c>
      <c r="L284" t="s">
        <v>74</v>
      </c>
      <c r="M284">
        <v>20</v>
      </c>
      <c r="N284">
        <v>20</v>
      </c>
      <c r="O284" t="s">
        <v>148</v>
      </c>
      <c r="P284" t="s">
        <v>154</v>
      </c>
      <c r="Q284" t="s">
        <v>189</v>
      </c>
    </row>
    <row r="285" spans="1:17" x14ac:dyDescent="0.25">
      <c r="A285" t="s">
        <v>20</v>
      </c>
      <c r="B285" t="s">
        <v>29</v>
      </c>
      <c r="C285" t="s">
        <v>50</v>
      </c>
      <c r="D285" t="s">
        <v>62</v>
      </c>
      <c r="E285">
        <v>500</v>
      </c>
      <c r="F285">
        <v>228</v>
      </c>
      <c r="G285" t="s">
        <v>68</v>
      </c>
      <c r="I285" t="s">
        <v>71</v>
      </c>
      <c r="J285" t="s">
        <v>73</v>
      </c>
      <c r="K285" t="s">
        <v>83</v>
      </c>
      <c r="L285" t="s">
        <v>113</v>
      </c>
      <c r="M285">
        <v>4</v>
      </c>
      <c r="N285">
        <v>4</v>
      </c>
      <c r="O285" t="s">
        <v>152</v>
      </c>
      <c r="P285" t="s">
        <v>155</v>
      </c>
      <c r="Q285" t="s">
        <v>297</v>
      </c>
    </row>
    <row r="286" spans="1:17" x14ac:dyDescent="0.25">
      <c r="A286" t="s">
        <v>17</v>
      </c>
      <c r="B286" t="s">
        <v>27</v>
      </c>
      <c r="C286" t="s">
        <v>52</v>
      </c>
      <c r="D286" t="s">
        <v>55</v>
      </c>
      <c r="E286">
        <v>43227</v>
      </c>
      <c r="F286">
        <v>1772</v>
      </c>
      <c r="G286" t="s">
        <v>68</v>
      </c>
      <c r="I286" t="s">
        <v>69</v>
      </c>
      <c r="J286" t="s">
        <v>72</v>
      </c>
      <c r="K286" t="s">
        <v>82</v>
      </c>
      <c r="L286" t="s">
        <v>112</v>
      </c>
      <c r="M286">
        <v>8</v>
      </c>
      <c r="N286">
        <v>6</v>
      </c>
      <c r="O286" t="s">
        <v>148</v>
      </c>
      <c r="P286" t="s">
        <v>157</v>
      </c>
      <c r="Q286" t="s">
        <v>245</v>
      </c>
    </row>
    <row r="287" spans="1:17" x14ac:dyDescent="0.25">
      <c r="A287" t="s">
        <v>19</v>
      </c>
      <c r="B287" t="s">
        <v>26</v>
      </c>
      <c r="C287" t="s">
        <v>52</v>
      </c>
      <c r="D287" t="s">
        <v>62</v>
      </c>
      <c r="E287">
        <v>16283</v>
      </c>
      <c r="F287">
        <v>1248</v>
      </c>
      <c r="G287" t="s">
        <v>65</v>
      </c>
      <c r="I287" t="s">
        <v>69</v>
      </c>
      <c r="J287" t="s">
        <v>75</v>
      </c>
      <c r="K287" t="s">
        <v>108</v>
      </c>
      <c r="L287" t="s">
        <v>135</v>
      </c>
      <c r="M287">
        <v>3</v>
      </c>
      <c r="N287">
        <v>0</v>
      </c>
      <c r="O287" t="s">
        <v>152</v>
      </c>
      <c r="P287" t="s">
        <v>156</v>
      </c>
      <c r="Q287" t="s">
        <v>174</v>
      </c>
    </row>
    <row r="288" spans="1:17" x14ac:dyDescent="0.25">
      <c r="A288" t="s">
        <v>19</v>
      </c>
      <c r="B288" t="s">
        <v>25</v>
      </c>
      <c r="C288" t="s">
        <v>45</v>
      </c>
      <c r="D288" t="s">
        <v>57</v>
      </c>
      <c r="E288">
        <v>32568</v>
      </c>
      <c r="F288">
        <v>3137</v>
      </c>
      <c r="G288" t="s">
        <v>68</v>
      </c>
      <c r="I288" t="s">
        <v>70</v>
      </c>
      <c r="J288" t="s">
        <v>76</v>
      </c>
      <c r="K288" t="s">
        <v>92</v>
      </c>
      <c r="L288" t="s">
        <v>119</v>
      </c>
      <c r="M288">
        <v>9</v>
      </c>
      <c r="N288">
        <v>9</v>
      </c>
      <c r="O288" t="s">
        <v>152</v>
      </c>
      <c r="P288" t="s">
        <v>156</v>
      </c>
      <c r="Q288" t="s">
        <v>297</v>
      </c>
    </row>
    <row r="289" spans="1:17" x14ac:dyDescent="0.25">
      <c r="A289" t="s">
        <v>20</v>
      </c>
      <c r="B289" t="s">
        <v>33</v>
      </c>
      <c r="C289" t="s">
        <v>47</v>
      </c>
      <c r="D289" t="s">
        <v>55</v>
      </c>
      <c r="E289">
        <v>1267718</v>
      </c>
      <c r="F289">
        <v>59347</v>
      </c>
      <c r="G289" t="s">
        <v>66</v>
      </c>
      <c r="J289" t="s">
        <v>73</v>
      </c>
      <c r="K289" t="s">
        <v>83</v>
      </c>
      <c r="L289" t="s">
        <v>113</v>
      </c>
      <c r="M289">
        <v>4</v>
      </c>
      <c r="N289">
        <v>1</v>
      </c>
      <c r="O289" t="s">
        <v>152</v>
      </c>
      <c r="P289" t="s">
        <v>157</v>
      </c>
      <c r="Q289" t="s">
        <v>188</v>
      </c>
    </row>
    <row r="290" spans="1:17" x14ac:dyDescent="0.25">
      <c r="A290" t="s">
        <v>21</v>
      </c>
      <c r="B290" t="s">
        <v>26</v>
      </c>
      <c r="C290" t="s">
        <v>36</v>
      </c>
      <c r="E290">
        <v>539265</v>
      </c>
      <c r="F290">
        <v>21133</v>
      </c>
      <c r="G290" t="s">
        <v>66</v>
      </c>
      <c r="I290" t="s">
        <v>70</v>
      </c>
      <c r="J290" t="s">
        <v>75</v>
      </c>
      <c r="K290" t="s">
        <v>108</v>
      </c>
      <c r="L290" t="s">
        <v>135</v>
      </c>
      <c r="M290">
        <v>18</v>
      </c>
      <c r="N290">
        <v>18</v>
      </c>
      <c r="O290" t="s">
        <v>152</v>
      </c>
      <c r="P290" t="s">
        <v>155</v>
      </c>
      <c r="Q290" t="s">
        <v>181</v>
      </c>
    </row>
    <row r="291" spans="1:17" x14ac:dyDescent="0.25">
      <c r="A291" t="s">
        <v>20</v>
      </c>
      <c r="B291" t="s">
        <v>33</v>
      </c>
      <c r="C291" t="s">
        <v>47</v>
      </c>
      <c r="D291" t="s">
        <v>60</v>
      </c>
      <c r="E291">
        <v>104284</v>
      </c>
      <c r="F291">
        <v>4676</v>
      </c>
      <c r="G291" t="s">
        <v>63</v>
      </c>
      <c r="I291" t="s">
        <v>56</v>
      </c>
      <c r="J291" t="s">
        <v>74</v>
      </c>
      <c r="K291" t="s">
        <v>84</v>
      </c>
      <c r="L291" t="s">
        <v>74</v>
      </c>
      <c r="M291">
        <v>6</v>
      </c>
      <c r="N291">
        <v>6</v>
      </c>
      <c r="O291" t="s">
        <v>148</v>
      </c>
      <c r="P291" t="s">
        <v>157</v>
      </c>
      <c r="Q291" t="s">
        <v>298</v>
      </c>
    </row>
    <row r="292" spans="1:17" x14ac:dyDescent="0.25">
      <c r="A292" t="s">
        <v>17</v>
      </c>
      <c r="B292" t="s">
        <v>24</v>
      </c>
      <c r="C292" t="s">
        <v>41</v>
      </c>
      <c r="E292">
        <v>128016</v>
      </c>
      <c r="F292">
        <v>19616</v>
      </c>
      <c r="G292" t="s">
        <v>67</v>
      </c>
      <c r="I292" t="s">
        <v>69</v>
      </c>
      <c r="J292" t="s">
        <v>77</v>
      </c>
      <c r="K292" t="s">
        <v>97</v>
      </c>
      <c r="L292" t="s">
        <v>122</v>
      </c>
      <c r="M292">
        <v>9</v>
      </c>
      <c r="N292">
        <v>9</v>
      </c>
      <c r="O292" t="s">
        <v>152</v>
      </c>
      <c r="P292" t="s">
        <v>155</v>
      </c>
      <c r="Q292" t="s">
        <v>299</v>
      </c>
    </row>
    <row r="293" spans="1:17" x14ac:dyDescent="0.25">
      <c r="A293" t="s">
        <v>20</v>
      </c>
      <c r="B293" t="s">
        <v>33</v>
      </c>
      <c r="C293" t="s">
        <v>37</v>
      </c>
      <c r="D293" t="s">
        <v>62</v>
      </c>
      <c r="E293">
        <v>32173</v>
      </c>
      <c r="F293">
        <v>260</v>
      </c>
      <c r="G293" t="s">
        <v>63</v>
      </c>
      <c r="I293" t="s">
        <v>69</v>
      </c>
      <c r="J293" t="s">
        <v>76</v>
      </c>
      <c r="K293" t="s">
        <v>92</v>
      </c>
      <c r="L293" t="s">
        <v>119</v>
      </c>
      <c r="M293">
        <v>4</v>
      </c>
      <c r="N293">
        <v>4</v>
      </c>
      <c r="O293" t="s">
        <v>152</v>
      </c>
      <c r="P293" t="s">
        <v>156</v>
      </c>
      <c r="Q293" t="s">
        <v>191</v>
      </c>
    </row>
    <row r="294" spans="1:17" x14ac:dyDescent="0.25">
      <c r="A294" t="s">
        <v>19</v>
      </c>
      <c r="B294" t="s">
        <v>35</v>
      </c>
      <c r="C294" t="s">
        <v>37</v>
      </c>
      <c r="D294" t="s">
        <v>60</v>
      </c>
      <c r="E294">
        <v>86032</v>
      </c>
      <c r="F294">
        <v>20813</v>
      </c>
      <c r="G294" t="s">
        <v>67</v>
      </c>
      <c r="I294" t="s">
        <v>56</v>
      </c>
      <c r="J294" t="s">
        <v>78</v>
      </c>
      <c r="K294" t="s">
        <v>88</v>
      </c>
      <c r="L294" t="s">
        <v>128</v>
      </c>
      <c r="M294">
        <v>7</v>
      </c>
      <c r="N294">
        <v>6</v>
      </c>
      <c r="O294" t="s">
        <v>148</v>
      </c>
      <c r="P294" t="s">
        <v>155</v>
      </c>
      <c r="Q294" t="s">
        <v>300</v>
      </c>
    </row>
    <row r="295" spans="1:17" x14ac:dyDescent="0.25">
      <c r="A295" t="s">
        <v>21</v>
      </c>
      <c r="B295" t="s">
        <v>27</v>
      </c>
      <c r="C295" t="s">
        <v>48</v>
      </c>
      <c r="D295" t="s">
        <v>58</v>
      </c>
      <c r="E295">
        <v>110161</v>
      </c>
      <c r="F295">
        <v>16426</v>
      </c>
      <c r="G295" t="s">
        <v>67</v>
      </c>
      <c r="I295" t="s">
        <v>71</v>
      </c>
      <c r="J295" t="s">
        <v>72</v>
      </c>
      <c r="K295" t="s">
        <v>95</v>
      </c>
      <c r="L295" t="s">
        <v>120</v>
      </c>
      <c r="M295">
        <v>25</v>
      </c>
      <c r="N295">
        <v>23</v>
      </c>
      <c r="O295" t="s">
        <v>152</v>
      </c>
      <c r="P295" t="s">
        <v>156</v>
      </c>
      <c r="Q295" t="s">
        <v>189</v>
      </c>
    </row>
    <row r="296" spans="1:17" x14ac:dyDescent="0.25">
      <c r="A296" t="s">
        <v>19</v>
      </c>
      <c r="B296" t="s">
        <v>24</v>
      </c>
      <c r="C296" t="s">
        <v>47</v>
      </c>
      <c r="D296" t="s">
        <v>62</v>
      </c>
      <c r="E296">
        <v>96276</v>
      </c>
      <c r="F296">
        <v>0</v>
      </c>
      <c r="G296" t="s">
        <v>65</v>
      </c>
      <c r="J296" t="s">
        <v>80</v>
      </c>
      <c r="K296" t="s">
        <v>93</v>
      </c>
      <c r="L296" t="s">
        <v>93</v>
      </c>
      <c r="M296">
        <v>25</v>
      </c>
      <c r="N296">
        <v>25</v>
      </c>
      <c r="O296" t="s">
        <v>152</v>
      </c>
      <c r="P296" t="s">
        <v>154</v>
      </c>
      <c r="Q296" t="s">
        <v>224</v>
      </c>
    </row>
    <row r="297" spans="1:17" x14ac:dyDescent="0.25">
      <c r="A297" t="s">
        <v>19</v>
      </c>
      <c r="B297" t="s">
        <v>29</v>
      </c>
      <c r="C297" t="s">
        <v>39</v>
      </c>
      <c r="D297" t="s">
        <v>60</v>
      </c>
      <c r="E297">
        <v>53484</v>
      </c>
      <c r="F297">
        <v>1389</v>
      </c>
      <c r="G297" t="s">
        <v>65</v>
      </c>
      <c r="I297" t="s">
        <v>70</v>
      </c>
      <c r="J297" t="s">
        <v>78</v>
      </c>
      <c r="K297" t="s">
        <v>88</v>
      </c>
      <c r="L297" t="s">
        <v>128</v>
      </c>
      <c r="M297">
        <v>20</v>
      </c>
      <c r="N297">
        <v>20</v>
      </c>
      <c r="O297" t="s">
        <v>149</v>
      </c>
      <c r="P297" t="s">
        <v>154</v>
      </c>
      <c r="Q297" t="s">
        <v>189</v>
      </c>
    </row>
    <row r="298" spans="1:17" x14ac:dyDescent="0.25">
      <c r="A298" t="s">
        <v>19</v>
      </c>
      <c r="B298" t="s">
        <v>24</v>
      </c>
      <c r="C298" t="s">
        <v>40</v>
      </c>
      <c r="D298" t="s">
        <v>56</v>
      </c>
      <c r="E298">
        <v>992403</v>
      </c>
      <c r="F298">
        <v>101222</v>
      </c>
      <c r="G298" t="s">
        <v>66</v>
      </c>
      <c r="I298" t="s">
        <v>71</v>
      </c>
      <c r="J298" t="s">
        <v>77</v>
      </c>
      <c r="K298" t="s">
        <v>97</v>
      </c>
      <c r="L298" t="s">
        <v>122</v>
      </c>
      <c r="M298">
        <v>4</v>
      </c>
      <c r="N298">
        <v>2</v>
      </c>
      <c r="O298" t="s">
        <v>150</v>
      </c>
      <c r="P298" t="s">
        <v>157</v>
      </c>
      <c r="Q298" t="s">
        <v>227</v>
      </c>
    </row>
    <row r="299" spans="1:17" x14ac:dyDescent="0.25">
      <c r="A299" t="s">
        <v>19</v>
      </c>
      <c r="B299" t="s">
        <v>30</v>
      </c>
      <c r="C299" t="s">
        <v>44</v>
      </c>
      <c r="D299" t="s">
        <v>57</v>
      </c>
      <c r="E299">
        <v>95713</v>
      </c>
      <c r="F299">
        <v>0</v>
      </c>
      <c r="G299" t="s">
        <v>64</v>
      </c>
      <c r="I299" t="s">
        <v>70</v>
      </c>
      <c r="J299" t="s">
        <v>74</v>
      </c>
      <c r="K299" t="s">
        <v>84</v>
      </c>
      <c r="L299" t="s">
        <v>74</v>
      </c>
      <c r="M299">
        <v>6</v>
      </c>
      <c r="N299">
        <v>5</v>
      </c>
      <c r="O299" t="s">
        <v>150</v>
      </c>
      <c r="P299" t="s">
        <v>156</v>
      </c>
      <c r="Q299" t="s">
        <v>224</v>
      </c>
    </row>
    <row r="300" spans="1:17" x14ac:dyDescent="0.25">
      <c r="A300" t="s">
        <v>21</v>
      </c>
      <c r="B300" t="s">
        <v>31</v>
      </c>
      <c r="C300" t="s">
        <v>42</v>
      </c>
      <c r="D300" t="s">
        <v>57</v>
      </c>
      <c r="E300">
        <v>76563</v>
      </c>
      <c r="F300">
        <v>0</v>
      </c>
      <c r="G300" t="s">
        <v>65</v>
      </c>
      <c r="J300" t="s">
        <v>73</v>
      </c>
      <c r="K300" t="s">
        <v>102</v>
      </c>
      <c r="L300" t="s">
        <v>102</v>
      </c>
      <c r="M300">
        <v>15</v>
      </c>
      <c r="N300">
        <v>15</v>
      </c>
      <c r="O300" t="s">
        <v>153</v>
      </c>
      <c r="P300" t="s">
        <v>154</v>
      </c>
      <c r="Q300" t="s">
        <v>173</v>
      </c>
    </row>
    <row r="301" spans="1:17" x14ac:dyDescent="0.25">
      <c r="A301" t="s">
        <v>17</v>
      </c>
      <c r="B301" t="s">
        <v>24</v>
      </c>
      <c r="C301" t="s">
        <v>39</v>
      </c>
      <c r="D301" t="s">
        <v>61</v>
      </c>
      <c r="E301">
        <v>127282</v>
      </c>
      <c r="F301">
        <v>5313</v>
      </c>
      <c r="G301" t="s">
        <v>63</v>
      </c>
      <c r="I301" t="s">
        <v>56</v>
      </c>
      <c r="J301" t="s">
        <v>78</v>
      </c>
      <c r="K301" t="s">
        <v>105</v>
      </c>
      <c r="L301" t="s">
        <v>142</v>
      </c>
      <c r="M301">
        <v>8</v>
      </c>
      <c r="N301">
        <v>6</v>
      </c>
      <c r="O301" t="s">
        <v>151</v>
      </c>
      <c r="P301" t="s">
        <v>155</v>
      </c>
      <c r="Q301" t="s">
        <v>175</v>
      </c>
    </row>
    <row r="302" spans="1:17" x14ac:dyDescent="0.25">
      <c r="A302" t="s">
        <v>21</v>
      </c>
      <c r="B302" t="s">
        <v>31</v>
      </c>
      <c r="C302" t="s">
        <v>49</v>
      </c>
      <c r="D302" t="s">
        <v>57</v>
      </c>
      <c r="E302">
        <v>395158</v>
      </c>
      <c r="F302">
        <v>57560</v>
      </c>
      <c r="G302" t="s">
        <v>66</v>
      </c>
      <c r="I302" t="s">
        <v>56</v>
      </c>
      <c r="J302" t="s">
        <v>78</v>
      </c>
      <c r="K302" t="s">
        <v>109</v>
      </c>
      <c r="L302" t="s">
        <v>137</v>
      </c>
      <c r="M302">
        <v>9</v>
      </c>
      <c r="N302">
        <v>7</v>
      </c>
      <c r="O302" t="s">
        <v>153</v>
      </c>
      <c r="P302" t="s">
        <v>154</v>
      </c>
      <c r="Q302" t="s">
        <v>289</v>
      </c>
    </row>
    <row r="303" spans="1:17" x14ac:dyDescent="0.25">
      <c r="A303" t="s">
        <v>21</v>
      </c>
      <c r="B303" t="s">
        <v>33</v>
      </c>
      <c r="C303" t="s">
        <v>36</v>
      </c>
      <c r="D303" t="s">
        <v>57</v>
      </c>
      <c r="E303">
        <v>1140973</v>
      </c>
      <c r="F303">
        <v>17142</v>
      </c>
      <c r="G303" t="s">
        <v>66</v>
      </c>
      <c r="I303" t="s">
        <v>69</v>
      </c>
      <c r="J303" t="s">
        <v>75</v>
      </c>
      <c r="K303" t="s">
        <v>108</v>
      </c>
      <c r="L303" t="s">
        <v>135</v>
      </c>
      <c r="M303">
        <v>20</v>
      </c>
      <c r="N303">
        <v>20</v>
      </c>
      <c r="O303" t="s">
        <v>149</v>
      </c>
      <c r="P303" t="s">
        <v>156</v>
      </c>
      <c r="Q303" t="s">
        <v>169</v>
      </c>
    </row>
    <row r="304" spans="1:17" x14ac:dyDescent="0.25">
      <c r="A304" t="s">
        <v>20</v>
      </c>
      <c r="B304" t="s">
        <v>22</v>
      </c>
      <c r="C304" t="s">
        <v>50</v>
      </c>
      <c r="D304" t="s">
        <v>56</v>
      </c>
      <c r="E304">
        <v>719122</v>
      </c>
      <c r="F304">
        <v>0</v>
      </c>
      <c r="G304" t="s">
        <v>66</v>
      </c>
      <c r="I304" t="s">
        <v>69</v>
      </c>
      <c r="J304" t="s">
        <v>72</v>
      </c>
      <c r="K304" t="s">
        <v>82</v>
      </c>
      <c r="L304" t="s">
        <v>112</v>
      </c>
      <c r="M304">
        <v>7</v>
      </c>
      <c r="N304">
        <v>5</v>
      </c>
      <c r="O304" t="s">
        <v>149</v>
      </c>
      <c r="P304" t="s">
        <v>157</v>
      </c>
      <c r="Q304" t="s">
        <v>162</v>
      </c>
    </row>
    <row r="305" spans="1:17" x14ac:dyDescent="0.25">
      <c r="A305" t="s">
        <v>20</v>
      </c>
      <c r="B305" t="s">
        <v>31</v>
      </c>
      <c r="C305" t="s">
        <v>36</v>
      </c>
      <c r="E305">
        <v>1254226</v>
      </c>
      <c r="F305">
        <v>105289</v>
      </c>
      <c r="G305" t="s">
        <v>66</v>
      </c>
      <c r="J305" t="s">
        <v>76</v>
      </c>
      <c r="K305" t="s">
        <v>92</v>
      </c>
      <c r="L305" t="s">
        <v>119</v>
      </c>
      <c r="M305">
        <v>1</v>
      </c>
      <c r="N305">
        <v>1</v>
      </c>
      <c r="O305" t="s">
        <v>149</v>
      </c>
      <c r="P305" t="s">
        <v>154</v>
      </c>
      <c r="Q305" t="s">
        <v>301</v>
      </c>
    </row>
    <row r="306" spans="1:17" x14ac:dyDescent="0.25">
      <c r="A306" t="s">
        <v>19</v>
      </c>
      <c r="B306" t="s">
        <v>29</v>
      </c>
      <c r="C306" t="s">
        <v>47</v>
      </c>
      <c r="D306" t="s">
        <v>54</v>
      </c>
      <c r="E306">
        <v>88612</v>
      </c>
      <c r="F306">
        <v>7308</v>
      </c>
      <c r="G306" t="s">
        <v>67</v>
      </c>
      <c r="I306" t="s">
        <v>69</v>
      </c>
      <c r="J306" t="s">
        <v>74</v>
      </c>
      <c r="K306" t="s">
        <v>84</v>
      </c>
      <c r="L306" t="s">
        <v>74</v>
      </c>
      <c r="M306">
        <v>15</v>
      </c>
      <c r="N306">
        <v>12</v>
      </c>
      <c r="O306" t="s">
        <v>148</v>
      </c>
      <c r="P306" t="s">
        <v>156</v>
      </c>
      <c r="Q306" t="s">
        <v>165</v>
      </c>
    </row>
    <row r="307" spans="1:17" x14ac:dyDescent="0.25">
      <c r="A307" t="s">
        <v>20</v>
      </c>
      <c r="B307" t="s">
        <v>28</v>
      </c>
      <c r="C307" t="s">
        <v>36</v>
      </c>
      <c r="D307" t="s">
        <v>62</v>
      </c>
      <c r="E307">
        <v>59808</v>
      </c>
      <c r="F307">
        <v>8930</v>
      </c>
      <c r="G307" t="s">
        <v>64</v>
      </c>
      <c r="J307" t="s">
        <v>80</v>
      </c>
      <c r="K307" t="s">
        <v>106</v>
      </c>
      <c r="L307" t="s">
        <v>106</v>
      </c>
      <c r="M307">
        <v>5</v>
      </c>
      <c r="N307">
        <v>3</v>
      </c>
      <c r="O307" t="s">
        <v>149</v>
      </c>
      <c r="P307" t="s">
        <v>154</v>
      </c>
      <c r="Q307" t="s">
        <v>212</v>
      </c>
    </row>
    <row r="308" spans="1:17" x14ac:dyDescent="0.25">
      <c r="A308" t="s">
        <v>19</v>
      </c>
      <c r="B308" t="s">
        <v>26</v>
      </c>
      <c r="C308" t="s">
        <v>39</v>
      </c>
      <c r="D308" t="s">
        <v>55</v>
      </c>
      <c r="E308">
        <v>53113</v>
      </c>
      <c r="F308">
        <v>0</v>
      </c>
      <c r="G308" t="s">
        <v>67</v>
      </c>
      <c r="I308" t="s">
        <v>70</v>
      </c>
      <c r="J308" t="s">
        <v>73</v>
      </c>
      <c r="K308" t="s">
        <v>102</v>
      </c>
      <c r="L308" t="s">
        <v>102</v>
      </c>
      <c r="M308">
        <v>5</v>
      </c>
      <c r="N308">
        <v>5</v>
      </c>
      <c r="O308" t="s">
        <v>152</v>
      </c>
      <c r="P308" t="s">
        <v>154</v>
      </c>
      <c r="Q308" t="s">
        <v>294</v>
      </c>
    </row>
    <row r="309" spans="1:17" x14ac:dyDescent="0.25">
      <c r="A309" t="s">
        <v>20</v>
      </c>
      <c r="B309" t="s">
        <v>22</v>
      </c>
      <c r="C309" t="s">
        <v>39</v>
      </c>
      <c r="D309" t="s">
        <v>54</v>
      </c>
      <c r="E309">
        <v>37667</v>
      </c>
      <c r="F309">
        <v>0</v>
      </c>
      <c r="G309" t="s">
        <v>63</v>
      </c>
      <c r="I309" t="s">
        <v>70</v>
      </c>
      <c r="J309" t="s">
        <v>77</v>
      </c>
      <c r="K309" t="s">
        <v>110</v>
      </c>
      <c r="L309" t="s">
        <v>139</v>
      </c>
      <c r="M309">
        <v>1</v>
      </c>
      <c r="N309">
        <v>0</v>
      </c>
      <c r="O309" t="s">
        <v>149</v>
      </c>
      <c r="P309" t="s">
        <v>156</v>
      </c>
      <c r="Q309" t="s">
        <v>188</v>
      </c>
    </row>
    <row r="310" spans="1:17" x14ac:dyDescent="0.25">
      <c r="A310" t="s">
        <v>20</v>
      </c>
      <c r="B310" t="s">
        <v>23</v>
      </c>
      <c r="C310" t="s">
        <v>52</v>
      </c>
      <c r="D310" t="s">
        <v>57</v>
      </c>
      <c r="E310">
        <v>43072</v>
      </c>
      <c r="F310">
        <v>2747</v>
      </c>
      <c r="G310" t="s">
        <v>68</v>
      </c>
      <c r="I310" t="s">
        <v>56</v>
      </c>
      <c r="J310" t="s">
        <v>81</v>
      </c>
      <c r="K310" t="s">
        <v>103</v>
      </c>
      <c r="L310" t="s">
        <v>130</v>
      </c>
      <c r="M310">
        <v>5</v>
      </c>
      <c r="N310">
        <v>5</v>
      </c>
      <c r="O310" t="s">
        <v>150</v>
      </c>
      <c r="P310" t="s">
        <v>155</v>
      </c>
      <c r="Q310" t="s">
        <v>298</v>
      </c>
    </row>
    <row r="311" spans="1:17" x14ac:dyDescent="0.25">
      <c r="A311" t="s">
        <v>21</v>
      </c>
      <c r="B311" t="s">
        <v>35</v>
      </c>
      <c r="C311" t="s">
        <v>46</v>
      </c>
      <c r="D311" t="s">
        <v>61</v>
      </c>
      <c r="E311">
        <v>60183</v>
      </c>
      <c r="F311">
        <v>2550</v>
      </c>
      <c r="G311" t="s">
        <v>64</v>
      </c>
      <c r="I311" t="s">
        <v>70</v>
      </c>
      <c r="J311" t="s">
        <v>75</v>
      </c>
      <c r="K311" t="s">
        <v>108</v>
      </c>
      <c r="L311" t="s">
        <v>135</v>
      </c>
      <c r="M311">
        <v>8</v>
      </c>
      <c r="N311">
        <v>6</v>
      </c>
      <c r="O311" t="s">
        <v>151</v>
      </c>
      <c r="P311" t="s">
        <v>155</v>
      </c>
      <c r="Q311" t="s">
        <v>174</v>
      </c>
    </row>
    <row r="312" spans="1:17" x14ac:dyDescent="0.25">
      <c r="A312" t="s">
        <v>19</v>
      </c>
      <c r="B312" t="s">
        <v>27</v>
      </c>
      <c r="C312" t="s">
        <v>40</v>
      </c>
      <c r="D312" t="s">
        <v>57</v>
      </c>
      <c r="E312">
        <v>90896</v>
      </c>
      <c r="F312">
        <v>1272</v>
      </c>
      <c r="G312" t="s">
        <v>64</v>
      </c>
      <c r="I312" t="s">
        <v>56</v>
      </c>
      <c r="J312" t="s">
        <v>79</v>
      </c>
      <c r="K312" t="s">
        <v>91</v>
      </c>
      <c r="L312" t="s">
        <v>118</v>
      </c>
      <c r="M312">
        <v>8</v>
      </c>
      <c r="N312">
        <v>6</v>
      </c>
      <c r="O312" t="s">
        <v>150</v>
      </c>
      <c r="P312" t="s">
        <v>156</v>
      </c>
      <c r="Q312" t="s">
        <v>302</v>
      </c>
    </row>
    <row r="313" spans="1:17" x14ac:dyDescent="0.25">
      <c r="A313" t="s">
        <v>19</v>
      </c>
      <c r="B313" t="s">
        <v>34</v>
      </c>
      <c r="C313" t="s">
        <v>53</v>
      </c>
      <c r="D313" t="s">
        <v>59</v>
      </c>
      <c r="E313">
        <v>128606</v>
      </c>
      <c r="F313">
        <v>0</v>
      </c>
      <c r="G313" t="s">
        <v>64</v>
      </c>
      <c r="I313" t="s">
        <v>71</v>
      </c>
      <c r="J313" t="s">
        <v>79</v>
      </c>
      <c r="K313" t="s">
        <v>107</v>
      </c>
      <c r="L313" t="s">
        <v>134</v>
      </c>
      <c r="M313">
        <v>7</v>
      </c>
      <c r="N313">
        <v>4</v>
      </c>
      <c r="O313" t="s">
        <v>150</v>
      </c>
      <c r="P313" t="s">
        <v>157</v>
      </c>
      <c r="Q313" t="s">
        <v>188</v>
      </c>
    </row>
    <row r="314" spans="1:17" x14ac:dyDescent="0.25">
      <c r="A314" t="s">
        <v>20</v>
      </c>
      <c r="B314" t="s">
        <v>35</v>
      </c>
      <c r="C314" t="s">
        <v>38</v>
      </c>
      <c r="D314" t="s">
        <v>59</v>
      </c>
      <c r="E314">
        <v>49935</v>
      </c>
      <c r="F314">
        <v>0</v>
      </c>
      <c r="G314" t="s">
        <v>67</v>
      </c>
      <c r="J314" t="s">
        <v>78</v>
      </c>
      <c r="K314" t="s">
        <v>104</v>
      </c>
      <c r="L314" t="s">
        <v>131</v>
      </c>
      <c r="M314">
        <v>0</v>
      </c>
      <c r="N314">
        <v>0</v>
      </c>
      <c r="O314" t="s">
        <v>148</v>
      </c>
      <c r="P314" t="s">
        <v>155</v>
      </c>
      <c r="Q314" t="s">
        <v>178</v>
      </c>
    </row>
    <row r="315" spans="1:17" x14ac:dyDescent="0.25">
      <c r="A315" t="s">
        <v>19</v>
      </c>
      <c r="B315" t="s">
        <v>27</v>
      </c>
      <c r="C315" t="s">
        <v>49</v>
      </c>
      <c r="D315" t="s">
        <v>58</v>
      </c>
      <c r="E315">
        <v>997327</v>
      </c>
      <c r="F315">
        <v>0</v>
      </c>
      <c r="G315" t="s">
        <v>66</v>
      </c>
      <c r="I315" t="s">
        <v>71</v>
      </c>
      <c r="J315" t="s">
        <v>78</v>
      </c>
      <c r="K315" t="s">
        <v>105</v>
      </c>
      <c r="L315" t="s">
        <v>133</v>
      </c>
      <c r="M315">
        <v>10</v>
      </c>
      <c r="N315">
        <v>10</v>
      </c>
      <c r="O315" t="s">
        <v>152</v>
      </c>
      <c r="P315" t="s">
        <v>154</v>
      </c>
      <c r="Q315" t="s">
        <v>303</v>
      </c>
    </row>
    <row r="316" spans="1:17" x14ac:dyDescent="0.25">
      <c r="A316" t="s">
        <v>20</v>
      </c>
      <c r="B316" t="s">
        <v>34</v>
      </c>
      <c r="C316" t="s">
        <v>50</v>
      </c>
      <c r="D316" t="s">
        <v>55</v>
      </c>
      <c r="E316">
        <v>39161</v>
      </c>
      <c r="F316">
        <v>5805</v>
      </c>
      <c r="G316" t="s">
        <v>68</v>
      </c>
      <c r="I316" t="s">
        <v>70</v>
      </c>
      <c r="J316" t="s">
        <v>80</v>
      </c>
      <c r="K316" t="s">
        <v>93</v>
      </c>
      <c r="L316" t="s">
        <v>93</v>
      </c>
      <c r="M316">
        <v>7</v>
      </c>
      <c r="N316">
        <v>4</v>
      </c>
      <c r="O316" t="s">
        <v>150</v>
      </c>
      <c r="P316" t="s">
        <v>154</v>
      </c>
      <c r="Q316" t="s">
        <v>256</v>
      </c>
    </row>
    <row r="317" spans="1:17" x14ac:dyDescent="0.25">
      <c r="A317" t="s">
        <v>20</v>
      </c>
      <c r="B317" t="s">
        <v>26</v>
      </c>
      <c r="C317" t="s">
        <v>48</v>
      </c>
      <c r="D317" t="s">
        <v>60</v>
      </c>
      <c r="E317">
        <v>114253</v>
      </c>
      <c r="F317">
        <v>12461</v>
      </c>
      <c r="G317" t="s">
        <v>64</v>
      </c>
      <c r="I317" t="s">
        <v>71</v>
      </c>
      <c r="J317" t="s">
        <v>77</v>
      </c>
      <c r="K317" t="s">
        <v>111</v>
      </c>
      <c r="L317" t="s">
        <v>141</v>
      </c>
      <c r="M317">
        <v>7</v>
      </c>
      <c r="N317">
        <v>7</v>
      </c>
      <c r="O317" t="s">
        <v>153</v>
      </c>
      <c r="P317" t="s">
        <v>156</v>
      </c>
      <c r="Q317" t="s">
        <v>166</v>
      </c>
    </row>
    <row r="318" spans="1:17" x14ac:dyDescent="0.25">
      <c r="A318" t="s">
        <v>19</v>
      </c>
      <c r="B318" t="s">
        <v>35</v>
      </c>
      <c r="C318" t="s">
        <v>40</v>
      </c>
      <c r="D318" t="s">
        <v>61</v>
      </c>
      <c r="E318">
        <v>1226669</v>
      </c>
      <c r="F318">
        <v>2275</v>
      </c>
      <c r="G318" t="s">
        <v>66</v>
      </c>
      <c r="I318" t="s">
        <v>71</v>
      </c>
      <c r="J318" t="s">
        <v>75</v>
      </c>
      <c r="K318" t="s">
        <v>96</v>
      </c>
      <c r="L318" t="s">
        <v>121</v>
      </c>
      <c r="M318">
        <v>4</v>
      </c>
      <c r="N318">
        <v>4</v>
      </c>
      <c r="O318" t="s">
        <v>153</v>
      </c>
      <c r="P318" t="s">
        <v>157</v>
      </c>
      <c r="Q318" t="s">
        <v>166</v>
      </c>
    </row>
    <row r="319" spans="1:17" x14ac:dyDescent="0.25">
      <c r="A319" t="s">
        <v>21</v>
      </c>
      <c r="B319" t="s">
        <v>32</v>
      </c>
      <c r="C319" t="s">
        <v>44</v>
      </c>
      <c r="D319" t="s">
        <v>59</v>
      </c>
      <c r="E319">
        <v>120697</v>
      </c>
      <c r="F319">
        <v>6909</v>
      </c>
      <c r="G319" t="s">
        <v>67</v>
      </c>
      <c r="I319" t="s">
        <v>56</v>
      </c>
      <c r="J319" t="s">
        <v>78</v>
      </c>
      <c r="K319" t="s">
        <v>105</v>
      </c>
      <c r="L319" t="s">
        <v>142</v>
      </c>
      <c r="M319">
        <v>20</v>
      </c>
      <c r="N319">
        <v>18</v>
      </c>
      <c r="O319" t="s">
        <v>151</v>
      </c>
      <c r="P319" t="s">
        <v>157</v>
      </c>
      <c r="Q319" t="s">
        <v>189</v>
      </c>
    </row>
    <row r="320" spans="1:17" x14ac:dyDescent="0.25">
      <c r="A320" t="s">
        <v>19</v>
      </c>
      <c r="B320" t="s">
        <v>30</v>
      </c>
      <c r="C320" t="s">
        <v>50</v>
      </c>
      <c r="D320" t="s">
        <v>60</v>
      </c>
      <c r="E320">
        <v>43569</v>
      </c>
      <c r="F320">
        <v>555</v>
      </c>
      <c r="G320" t="s">
        <v>68</v>
      </c>
      <c r="I320" t="s">
        <v>56</v>
      </c>
      <c r="J320" t="s">
        <v>74</v>
      </c>
      <c r="K320" t="s">
        <v>84</v>
      </c>
      <c r="L320" t="s">
        <v>74</v>
      </c>
      <c r="M320">
        <v>10</v>
      </c>
      <c r="N320">
        <v>7</v>
      </c>
      <c r="O320" t="s">
        <v>148</v>
      </c>
      <c r="P320" t="s">
        <v>154</v>
      </c>
      <c r="Q320" t="s">
        <v>169</v>
      </c>
    </row>
    <row r="321" spans="1:17" x14ac:dyDescent="0.25">
      <c r="A321" t="s">
        <v>20</v>
      </c>
      <c r="B321" t="s">
        <v>26</v>
      </c>
      <c r="C321" t="s">
        <v>44</v>
      </c>
      <c r="D321" t="s">
        <v>54</v>
      </c>
      <c r="E321">
        <v>51318</v>
      </c>
      <c r="F321">
        <v>3935</v>
      </c>
      <c r="G321" t="s">
        <v>64</v>
      </c>
      <c r="I321" t="s">
        <v>70</v>
      </c>
      <c r="J321" t="s">
        <v>77</v>
      </c>
      <c r="K321" t="s">
        <v>97</v>
      </c>
      <c r="L321" t="s">
        <v>122</v>
      </c>
      <c r="M321">
        <v>0</v>
      </c>
      <c r="N321">
        <v>0</v>
      </c>
      <c r="O321" t="s">
        <v>150</v>
      </c>
      <c r="P321" t="s">
        <v>154</v>
      </c>
      <c r="Q321" t="s">
        <v>304</v>
      </c>
    </row>
    <row r="322" spans="1:17" x14ac:dyDescent="0.25">
      <c r="A322" t="s">
        <v>17</v>
      </c>
      <c r="B322" t="s">
        <v>29</v>
      </c>
      <c r="C322" t="s">
        <v>47</v>
      </c>
      <c r="D322" t="s">
        <v>59</v>
      </c>
      <c r="E322">
        <v>57303</v>
      </c>
      <c r="F322">
        <v>8886</v>
      </c>
      <c r="G322" t="s">
        <v>64</v>
      </c>
      <c r="J322" t="s">
        <v>78</v>
      </c>
      <c r="K322" t="s">
        <v>109</v>
      </c>
      <c r="L322" t="s">
        <v>137</v>
      </c>
      <c r="M322">
        <v>8</v>
      </c>
      <c r="N322">
        <v>8</v>
      </c>
      <c r="O322" t="s">
        <v>152</v>
      </c>
      <c r="P322" t="s">
        <v>154</v>
      </c>
      <c r="Q322" t="s">
        <v>305</v>
      </c>
    </row>
    <row r="323" spans="1:17" x14ac:dyDescent="0.25">
      <c r="A323" t="s">
        <v>17</v>
      </c>
      <c r="B323" t="s">
        <v>27</v>
      </c>
      <c r="C323" t="s">
        <v>49</v>
      </c>
      <c r="D323" t="s">
        <v>57</v>
      </c>
      <c r="E323">
        <v>1148982</v>
      </c>
      <c r="F323">
        <v>11461</v>
      </c>
      <c r="G323" t="s">
        <v>66</v>
      </c>
      <c r="I323" t="s">
        <v>56</v>
      </c>
      <c r="J323" t="s">
        <v>72</v>
      </c>
      <c r="K323" t="s">
        <v>95</v>
      </c>
      <c r="L323" t="s">
        <v>120</v>
      </c>
      <c r="M323">
        <v>10</v>
      </c>
      <c r="N323">
        <v>10</v>
      </c>
      <c r="O323" t="s">
        <v>152</v>
      </c>
      <c r="P323" t="s">
        <v>156</v>
      </c>
      <c r="Q323" t="s">
        <v>306</v>
      </c>
    </row>
    <row r="324" spans="1:17" x14ac:dyDescent="0.25">
      <c r="A324" t="s">
        <v>20</v>
      </c>
      <c r="B324" t="s">
        <v>26</v>
      </c>
      <c r="C324" t="s">
        <v>40</v>
      </c>
      <c r="E324">
        <v>21806</v>
      </c>
      <c r="F324">
        <v>1436</v>
      </c>
      <c r="G324" t="s">
        <v>63</v>
      </c>
      <c r="J324" t="s">
        <v>77</v>
      </c>
      <c r="K324" t="s">
        <v>111</v>
      </c>
      <c r="L324" t="s">
        <v>141</v>
      </c>
      <c r="M324">
        <v>5</v>
      </c>
      <c r="N324">
        <v>2</v>
      </c>
      <c r="O324" t="s">
        <v>149</v>
      </c>
      <c r="P324" t="s">
        <v>156</v>
      </c>
      <c r="Q324" t="s">
        <v>174</v>
      </c>
    </row>
    <row r="325" spans="1:17" x14ac:dyDescent="0.25">
      <c r="A325" t="s">
        <v>21</v>
      </c>
      <c r="B325" t="s">
        <v>26</v>
      </c>
      <c r="C325" t="s">
        <v>50</v>
      </c>
      <c r="D325" t="s">
        <v>62</v>
      </c>
      <c r="E325">
        <v>915667</v>
      </c>
      <c r="F325">
        <v>219472</v>
      </c>
      <c r="G325" t="s">
        <v>66</v>
      </c>
      <c r="I325" t="s">
        <v>69</v>
      </c>
      <c r="J325" t="s">
        <v>78</v>
      </c>
      <c r="K325" t="s">
        <v>105</v>
      </c>
      <c r="L325" t="s">
        <v>133</v>
      </c>
      <c r="M325">
        <v>12</v>
      </c>
      <c r="N325">
        <v>10</v>
      </c>
      <c r="O325" t="s">
        <v>150</v>
      </c>
      <c r="P325" t="s">
        <v>156</v>
      </c>
      <c r="Q325" t="s">
        <v>307</v>
      </c>
    </row>
    <row r="326" spans="1:17" x14ac:dyDescent="0.25">
      <c r="A326" t="s">
        <v>17</v>
      </c>
      <c r="B326" t="s">
        <v>30</v>
      </c>
      <c r="C326" t="s">
        <v>39</v>
      </c>
      <c r="D326" t="s">
        <v>60</v>
      </c>
      <c r="E326">
        <v>42800</v>
      </c>
      <c r="F326">
        <v>752</v>
      </c>
      <c r="G326" t="s">
        <v>64</v>
      </c>
      <c r="I326" t="s">
        <v>70</v>
      </c>
      <c r="J326" t="s">
        <v>76</v>
      </c>
      <c r="K326" t="s">
        <v>86</v>
      </c>
      <c r="L326" t="s">
        <v>115</v>
      </c>
      <c r="M326">
        <v>10</v>
      </c>
      <c r="N326">
        <v>9</v>
      </c>
      <c r="O326" t="s">
        <v>150</v>
      </c>
      <c r="P326" t="s">
        <v>154</v>
      </c>
      <c r="Q326" t="s">
        <v>308</v>
      </c>
    </row>
    <row r="327" spans="1:17" x14ac:dyDescent="0.25">
      <c r="A327" t="s">
        <v>20</v>
      </c>
      <c r="B327" t="s">
        <v>25</v>
      </c>
      <c r="C327" t="s">
        <v>51</v>
      </c>
      <c r="E327">
        <v>1311380</v>
      </c>
      <c r="F327">
        <v>292934</v>
      </c>
      <c r="G327" t="s">
        <v>66</v>
      </c>
      <c r="I327" t="s">
        <v>69</v>
      </c>
      <c r="J327" t="s">
        <v>81</v>
      </c>
      <c r="K327" t="s">
        <v>98</v>
      </c>
      <c r="L327" t="s">
        <v>123</v>
      </c>
      <c r="M327">
        <v>4</v>
      </c>
      <c r="N327">
        <v>2</v>
      </c>
      <c r="O327" t="s">
        <v>151</v>
      </c>
      <c r="P327" t="s">
        <v>154</v>
      </c>
      <c r="Q327" t="s">
        <v>309</v>
      </c>
    </row>
    <row r="328" spans="1:17" x14ac:dyDescent="0.25">
      <c r="A328" t="s">
        <v>20</v>
      </c>
      <c r="B328" t="s">
        <v>27</v>
      </c>
      <c r="C328" t="s">
        <v>43</v>
      </c>
      <c r="D328" t="s">
        <v>55</v>
      </c>
      <c r="E328">
        <v>55670</v>
      </c>
      <c r="F328">
        <v>5562</v>
      </c>
      <c r="G328" t="s">
        <v>63</v>
      </c>
      <c r="I328" t="s">
        <v>70</v>
      </c>
      <c r="J328" t="s">
        <v>80</v>
      </c>
      <c r="K328" t="s">
        <v>106</v>
      </c>
      <c r="L328" t="s">
        <v>106</v>
      </c>
      <c r="M328">
        <v>3</v>
      </c>
      <c r="N328">
        <v>0</v>
      </c>
      <c r="O328" t="s">
        <v>152</v>
      </c>
      <c r="P328" t="s">
        <v>157</v>
      </c>
      <c r="Q328" t="s">
        <v>190</v>
      </c>
    </row>
    <row r="329" spans="1:17" x14ac:dyDescent="0.25">
      <c r="A329" t="s">
        <v>17</v>
      </c>
      <c r="B329" t="s">
        <v>23</v>
      </c>
      <c r="C329" t="s">
        <v>52</v>
      </c>
      <c r="D329" t="s">
        <v>61</v>
      </c>
      <c r="E329">
        <v>27453</v>
      </c>
      <c r="F329">
        <v>645</v>
      </c>
      <c r="G329" t="s">
        <v>68</v>
      </c>
      <c r="I329" t="s">
        <v>69</v>
      </c>
      <c r="J329" t="s">
        <v>74</v>
      </c>
      <c r="K329" t="s">
        <v>84</v>
      </c>
      <c r="L329" t="s">
        <v>74</v>
      </c>
      <c r="M329">
        <v>20</v>
      </c>
      <c r="N329">
        <v>20</v>
      </c>
      <c r="O329" t="s">
        <v>148</v>
      </c>
      <c r="P329" t="s">
        <v>157</v>
      </c>
      <c r="Q329" t="s">
        <v>212</v>
      </c>
    </row>
    <row r="330" spans="1:17" x14ac:dyDescent="0.25">
      <c r="A330" t="s">
        <v>21</v>
      </c>
      <c r="B330" t="s">
        <v>30</v>
      </c>
      <c r="C330" t="s">
        <v>41</v>
      </c>
      <c r="D330" t="s">
        <v>56</v>
      </c>
      <c r="E330">
        <v>935398</v>
      </c>
      <c r="F330">
        <v>0</v>
      </c>
      <c r="G330" t="s">
        <v>66</v>
      </c>
      <c r="I330" t="s">
        <v>71</v>
      </c>
      <c r="J330" t="s">
        <v>80</v>
      </c>
      <c r="K330" t="s">
        <v>106</v>
      </c>
      <c r="L330" t="s">
        <v>106</v>
      </c>
      <c r="M330">
        <v>20</v>
      </c>
      <c r="N330">
        <v>20</v>
      </c>
      <c r="O330" t="s">
        <v>151</v>
      </c>
      <c r="P330" t="s">
        <v>155</v>
      </c>
      <c r="Q330" t="s">
        <v>193</v>
      </c>
    </row>
    <row r="331" spans="1:17" x14ac:dyDescent="0.25">
      <c r="A331" t="s">
        <v>17</v>
      </c>
      <c r="B331" t="s">
        <v>29</v>
      </c>
      <c r="C331" t="s">
        <v>36</v>
      </c>
      <c r="D331" t="s">
        <v>62</v>
      </c>
      <c r="E331">
        <v>78333</v>
      </c>
      <c r="F331">
        <v>0</v>
      </c>
      <c r="G331" t="s">
        <v>65</v>
      </c>
      <c r="I331" t="s">
        <v>70</v>
      </c>
      <c r="J331" t="s">
        <v>78</v>
      </c>
      <c r="K331" t="s">
        <v>90</v>
      </c>
      <c r="L331" t="s">
        <v>138</v>
      </c>
      <c r="M331">
        <v>9</v>
      </c>
      <c r="N331">
        <v>8</v>
      </c>
      <c r="O331" t="s">
        <v>152</v>
      </c>
      <c r="P331" t="s">
        <v>157</v>
      </c>
      <c r="Q331" t="s">
        <v>212</v>
      </c>
    </row>
    <row r="332" spans="1:17" x14ac:dyDescent="0.25">
      <c r="A332" t="s">
        <v>21</v>
      </c>
      <c r="B332" t="s">
        <v>26</v>
      </c>
      <c r="C332" t="s">
        <v>45</v>
      </c>
      <c r="D332" t="s">
        <v>54</v>
      </c>
      <c r="E332">
        <v>80894</v>
      </c>
      <c r="F332">
        <v>6586</v>
      </c>
      <c r="G332" t="s">
        <v>68</v>
      </c>
      <c r="I332" t="s">
        <v>71</v>
      </c>
      <c r="J332" t="s">
        <v>74</v>
      </c>
      <c r="K332" t="s">
        <v>84</v>
      </c>
      <c r="L332" t="s">
        <v>74</v>
      </c>
      <c r="M332">
        <v>25</v>
      </c>
      <c r="N332">
        <v>25</v>
      </c>
      <c r="O332" t="s">
        <v>149</v>
      </c>
      <c r="P332" t="s">
        <v>155</v>
      </c>
      <c r="Q332" t="s">
        <v>174</v>
      </c>
    </row>
    <row r="333" spans="1:17" x14ac:dyDescent="0.25">
      <c r="A333" t="s">
        <v>18</v>
      </c>
      <c r="B333" t="s">
        <v>29</v>
      </c>
      <c r="C333" t="s">
        <v>38</v>
      </c>
      <c r="D333" t="s">
        <v>57</v>
      </c>
      <c r="E333">
        <v>56903</v>
      </c>
      <c r="F333">
        <v>0</v>
      </c>
      <c r="G333" t="s">
        <v>68</v>
      </c>
      <c r="I333" t="s">
        <v>69</v>
      </c>
      <c r="J333" t="s">
        <v>79</v>
      </c>
      <c r="K333" t="s">
        <v>91</v>
      </c>
      <c r="L333" t="s">
        <v>118</v>
      </c>
      <c r="M333">
        <v>1</v>
      </c>
      <c r="N333">
        <v>0</v>
      </c>
      <c r="O333" t="s">
        <v>150</v>
      </c>
      <c r="P333" t="s">
        <v>155</v>
      </c>
      <c r="Q333" t="s">
        <v>169</v>
      </c>
    </row>
    <row r="334" spans="1:17" x14ac:dyDescent="0.25">
      <c r="A334" t="s">
        <v>19</v>
      </c>
      <c r="B334" t="s">
        <v>22</v>
      </c>
      <c r="C334" t="s">
        <v>42</v>
      </c>
      <c r="D334" t="s">
        <v>55</v>
      </c>
      <c r="E334">
        <v>87297</v>
      </c>
      <c r="F334">
        <v>8964</v>
      </c>
      <c r="G334" t="s">
        <v>68</v>
      </c>
      <c r="I334" t="s">
        <v>71</v>
      </c>
      <c r="J334" t="s">
        <v>81</v>
      </c>
      <c r="K334" t="s">
        <v>103</v>
      </c>
      <c r="L334" t="s">
        <v>140</v>
      </c>
      <c r="M334">
        <v>15</v>
      </c>
      <c r="N334">
        <v>15</v>
      </c>
      <c r="O334" t="s">
        <v>152</v>
      </c>
      <c r="P334" t="s">
        <v>156</v>
      </c>
      <c r="Q334" t="s">
        <v>188</v>
      </c>
    </row>
    <row r="335" spans="1:17" x14ac:dyDescent="0.25">
      <c r="A335" t="s">
        <v>20</v>
      </c>
      <c r="B335" t="s">
        <v>28</v>
      </c>
      <c r="C335" t="s">
        <v>50</v>
      </c>
      <c r="D335" t="s">
        <v>56</v>
      </c>
      <c r="E335">
        <v>137568</v>
      </c>
      <c r="F335">
        <v>2914</v>
      </c>
      <c r="G335" t="s">
        <v>64</v>
      </c>
      <c r="I335" t="s">
        <v>69</v>
      </c>
      <c r="J335" t="s">
        <v>79</v>
      </c>
      <c r="K335" t="s">
        <v>91</v>
      </c>
      <c r="L335" t="s">
        <v>118</v>
      </c>
      <c r="M335">
        <v>5</v>
      </c>
      <c r="N335">
        <v>5</v>
      </c>
      <c r="O335" t="s">
        <v>151</v>
      </c>
      <c r="P335" t="s">
        <v>156</v>
      </c>
      <c r="Q335" t="s">
        <v>162</v>
      </c>
    </row>
    <row r="336" spans="1:17" x14ac:dyDescent="0.25">
      <c r="A336" t="s">
        <v>17</v>
      </c>
      <c r="B336" t="s">
        <v>31</v>
      </c>
      <c r="C336" t="s">
        <v>43</v>
      </c>
      <c r="D336" t="s">
        <v>54</v>
      </c>
      <c r="E336">
        <v>213155</v>
      </c>
      <c r="F336">
        <v>52675</v>
      </c>
      <c r="G336" t="s">
        <v>67</v>
      </c>
      <c r="I336" t="s">
        <v>70</v>
      </c>
      <c r="J336" t="s">
        <v>78</v>
      </c>
      <c r="K336" t="s">
        <v>104</v>
      </c>
      <c r="L336" t="s">
        <v>131</v>
      </c>
      <c r="M336">
        <v>9</v>
      </c>
      <c r="N336">
        <v>8</v>
      </c>
      <c r="O336" t="s">
        <v>151</v>
      </c>
      <c r="P336" t="s">
        <v>154</v>
      </c>
      <c r="Q336" t="s">
        <v>212</v>
      </c>
    </row>
    <row r="337" spans="1:17" x14ac:dyDescent="0.25">
      <c r="A337" t="s">
        <v>19</v>
      </c>
      <c r="B337" t="s">
        <v>30</v>
      </c>
      <c r="C337" t="s">
        <v>37</v>
      </c>
      <c r="D337" t="s">
        <v>57</v>
      </c>
      <c r="E337">
        <v>43540</v>
      </c>
      <c r="F337">
        <v>5668</v>
      </c>
      <c r="G337" t="s">
        <v>68</v>
      </c>
      <c r="J337" t="s">
        <v>72</v>
      </c>
      <c r="K337" t="s">
        <v>82</v>
      </c>
      <c r="L337" t="s">
        <v>112</v>
      </c>
      <c r="M337">
        <v>7</v>
      </c>
      <c r="N337">
        <v>7</v>
      </c>
      <c r="O337" t="s">
        <v>153</v>
      </c>
      <c r="P337" t="s">
        <v>157</v>
      </c>
      <c r="Q337" t="s">
        <v>310</v>
      </c>
    </row>
    <row r="338" spans="1:17" x14ac:dyDescent="0.25">
      <c r="A338" t="s">
        <v>20</v>
      </c>
      <c r="B338" t="s">
        <v>22</v>
      </c>
      <c r="C338" t="s">
        <v>36</v>
      </c>
      <c r="D338" t="s">
        <v>59</v>
      </c>
      <c r="E338">
        <v>71614</v>
      </c>
      <c r="F338">
        <v>4649</v>
      </c>
      <c r="G338" t="s">
        <v>64</v>
      </c>
      <c r="I338" t="s">
        <v>71</v>
      </c>
      <c r="J338" t="s">
        <v>74</v>
      </c>
      <c r="K338" t="s">
        <v>84</v>
      </c>
      <c r="L338" t="s">
        <v>74</v>
      </c>
      <c r="M338">
        <v>5</v>
      </c>
      <c r="N338">
        <v>4</v>
      </c>
      <c r="O338" t="s">
        <v>152</v>
      </c>
      <c r="P338" t="s">
        <v>157</v>
      </c>
      <c r="Q338" t="s">
        <v>167</v>
      </c>
    </row>
    <row r="339" spans="1:17" x14ac:dyDescent="0.25">
      <c r="A339" t="s">
        <v>20</v>
      </c>
      <c r="B339" t="s">
        <v>22</v>
      </c>
      <c r="C339" t="s">
        <v>47</v>
      </c>
      <c r="E339">
        <v>1212737</v>
      </c>
      <c r="F339">
        <v>5538</v>
      </c>
      <c r="G339" t="s">
        <v>66</v>
      </c>
      <c r="J339" t="s">
        <v>80</v>
      </c>
      <c r="K339" t="s">
        <v>106</v>
      </c>
      <c r="L339" t="s">
        <v>106</v>
      </c>
      <c r="M339">
        <v>4</v>
      </c>
      <c r="N339">
        <v>4</v>
      </c>
      <c r="O339" t="s">
        <v>148</v>
      </c>
      <c r="P339" t="s">
        <v>157</v>
      </c>
      <c r="Q339" t="s">
        <v>311</v>
      </c>
    </row>
    <row r="340" spans="1:17" x14ac:dyDescent="0.25">
      <c r="A340" t="s">
        <v>19</v>
      </c>
      <c r="B340" t="s">
        <v>23</v>
      </c>
      <c r="C340" t="s">
        <v>37</v>
      </c>
      <c r="D340" t="s">
        <v>57</v>
      </c>
      <c r="E340">
        <v>108620</v>
      </c>
      <c r="F340">
        <v>1353</v>
      </c>
      <c r="G340" t="s">
        <v>65</v>
      </c>
      <c r="I340" t="s">
        <v>71</v>
      </c>
      <c r="J340" t="s">
        <v>80</v>
      </c>
      <c r="K340" t="s">
        <v>93</v>
      </c>
      <c r="L340" t="s">
        <v>93</v>
      </c>
      <c r="M340">
        <v>4</v>
      </c>
      <c r="N340">
        <v>4</v>
      </c>
      <c r="O340" t="s">
        <v>152</v>
      </c>
      <c r="P340" t="s">
        <v>154</v>
      </c>
      <c r="Q340" t="s">
        <v>312</v>
      </c>
    </row>
    <row r="341" spans="1:17" x14ac:dyDescent="0.25">
      <c r="A341" t="s">
        <v>17</v>
      </c>
      <c r="B341" t="s">
        <v>29</v>
      </c>
      <c r="C341" t="s">
        <v>50</v>
      </c>
      <c r="D341" t="s">
        <v>61</v>
      </c>
      <c r="E341">
        <v>20372</v>
      </c>
      <c r="F341">
        <v>0</v>
      </c>
      <c r="G341" t="s">
        <v>65</v>
      </c>
      <c r="I341" t="s">
        <v>70</v>
      </c>
      <c r="J341" t="s">
        <v>73</v>
      </c>
      <c r="K341" t="s">
        <v>83</v>
      </c>
      <c r="L341" t="s">
        <v>113</v>
      </c>
      <c r="M341">
        <v>9</v>
      </c>
      <c r="N341">
        <v>8</v>
      </c>
      <c r="O341" t="s">
        <v>153</v>
      </c>
      <c r="P341" t="s">
        <v>157</v>
      </c>
      <c r="Q341" t="s">
        <v>313</v>
      </c>
    </row>
    <row r="342" spans="1:17" x14ac:dyDescent="0.25">
      <c r="A342" t="s">
        <v>20</v>
      </c>
      <c r="B342" t="s">
        <v>35</v>
      </c>
      <c r="C342" t="s">
        <v>44</v>
      </c>
      <c r="D342" t="s">
        <v>54</v>
      </c>
      <c r="E342">
        <v>100658</v>
      </c>
      <c r="F342">
        <v>0</v>
      </c>
      <c r="G342" t="s">
        <v>64</v>
      </c>
      <c r="I342" t="s">
        <v>69</v>
      </c>
      <c r="J342" t="s">
        <v>77</v>
      </c>
      <c r="K342" t="s">
        <v>111</v>
      </c>
      <c r="L342" t="s">
        <v>141</v>
      </c>
      <c r="M342">
        <v>1</v>
      </c>
      <c r="N342">
        <v>1</v>
      </c>
      <c r="O342" t="s">
        <v>153</v>
      </c>
      <c r="P342" t="s">
        <v>154</v>
      </c>
      <c r="Q342" t="s">
        <v>314</v>
      </c>
    </row>
    <row r="343" spans="1:17" x14ac:dyDescent="0.25">
      <c r="A343" t="s">
        <v>19</v>
      </c>
      <c r="B343" t="s">
        <v>28</v>
      </c>
      <c r="C343" t="s">
        <v>49</v>
      </c>
      <c r="D343" t="s">
        <v>60</v>
      </c>
      <c r="E343">
        <v>87418</v>
      </c>
      <c r="F343">
        <v>10486</v>
      </c>
      <c r="G343" t="s">
        <v>68</v>
      </c>
      <c r="J343" t="s">
        <v>74</v>
      </c>
      <c r="K343" t="s">
        <v>84</v>
      </c>
      <c r="L343" t="s">
        <v>74</v>
      </c>
      <c r="M343">
        <v>3</v>
      </c>
      <c r="N343">
        <v>3</v>
      </c>
      <c r="O343" t="s">
        <v>149</v>
      </c>
      <c r="P343" t="s">
        <v>155</v>
      </c>
      <c r="Q343" t="s">
        <v>315</v>
      </c>
    </row>
    <row r="344" spans="1:17" x14ac:dyDescent="0.25">
      <c r="A344" t="s">
        <v>19</v>
      </c>
      <c r="B344" t="s">
        <v>25</v>
      </c>
      <c r="C344" t="s">
        <v>46</v>
      </c>
      <c r="D344" t="s">
        <v>57</v>
      </c>
      <c r="E344">
        <v>34924</v>
      </c>
      <c r="F344">
        <v>5205</v>
      </c>
      <c r="G344" t="s">
        <v>68</v>
      </c>
      <c r="I344" t="s">
        <v>69</v>
      </c>
      <c r="J344" t="s">
        <v>75</v>
      </c>
      <c r="K344" t="s">
        <v>108</v>
      </c>
      <c r="L344" t="s">
        <v>135</v>
      </c>
      <c r="M344">
        <v>15</v>
      </c>
      <c r="N344">
        <v>15</v>
      </c>
      <c r="O344" t="s">
        <v>148</v>
      </c>
      <c r="P344" t="s">
        <v>156</v>
      </c>
      <c r="Q344" t="s">
        <v>162</v>
      </c>
    </row>
    <row r="345" spans="1:17" x14ac:dyDescent="0.25">
      <c r="A345" t="s">
        <v>19</v>
      </c>
      <c r="B345" t="s">
        <v>22</v>
      </c>
      <c r="C345" t="s">
        <v>46</v>
      </c>
      <c r="D345" t="s">
        <v>61</v>
      </c>
      <c r="E345">
        <v>19650</v>
      </c>
      <c r="F345">
        <v>447</v>
      </c>
      <c r="G345" t="s">
        <v>67</v>
      </c>
      <c r="J345" t="s">
        <v>80</v>
      </c>
      <c r="K345" t="s">
        <v>106</v>
      </c>
      <c r="L345" t="s">
        <v>106</v>
      </c>
      <c r="M345">
        <v>7</v>
      </c>
      <c r="N345">
        <v>4</v>
      </c>
      <c r="O345" t="s">
        <v>150</v>
      </c>
      <c r="P345" t="s">
        <v>156</v>
      </c>
      <c r="Q345" t="s">
        <v>171</v>
      </c>
    </row>
    <row r="346" spans="1:17" x14ac:dyDescent="0.25">
      <c r="A346" t="s">
        <v>20</v>
      </c>
      <c r="B346" t="s">
        <v>32</v>
      </c>
      <c r="C346" t="s">
        <v>44</v>
      </c>
      <c r="D346" t="s">
        <v>58</v>
      </c>
      <c r="E346">
        <v>92541</v>
      </c>
      <c r="F346">
        <v>969</v>
      </c>
      <c r="G346" t="s">
        <v>63</v>
      </c>
      <c r="I346" t="s">
        <v>69</v>
      </c>
      <c r="J346" t="s">
        <v>80</v>
      </c>
      <c r="K346" t="s">
        <v>106</v>
      </c>
      <c r="L346" t="s">
        <v>106</v>
      </c>
      <c r="M346">
        <v>1</v>
      </c>
      <c r="N346">
        <v>1</v>
      </c>
      <c r="O346" t="s">
        <v>152</v>
      </c>
      <c r="P346" t="s">
        <v>154</v>
      </c>
      <c r="Q346" t="s">
        <v>188</v>
      </c>
    </row>
    <row r="347" spans="1:17" x14ac:dyDescent="0.25">
      <c r="A347" t="s">
        <v>19</v>
      </c>
      <c r="B347" t="s">
        <v>35</v>
      </c>
      <c r="C347" t="s">
        <v>51</v>
      </c>
      <c r="D347" t="s">
        <v>62</v>
      </c>
      <c r="E347">
        <v>66737</v>
      </c>
      <c r="F347">
        <v>3269</v>
      </c>
      <c r="G347" t="s">
        <v>63</v>
      </c>
      <c r="I347" t="s">
        <v>71</v>
      </c>
      <c r="J347" t="s">
        <v>74</v>
      </c>
      <c r="K347" t="s">
        <v>84</v>
      </c>
      <c r="L347" t="s">
        <v>74</v>
      </c>
      <c r="M347">
        <v>5</v>
      </c>
      <c r="N347">
        <v>5</v>
      </c>
      <c r="O347" t="s">
        <v>149</v>
      </c>
      <c r="P347" t="s">
        <v>154</v>
      </c>
      <c r="Q347" t="s">
        <v>316</v>
      </c>
    </row>
    <row r="348" spans="1:17" x14ac:dyDescent="0.25">
      <c r="A348" t="s">
        <v>21</v>
      </c>
      <c r="B348" t="s">
        <v>31</v>
      </c>
      <c r="C348" t="s">
        <v>43</v>
      </c>
      <c r="E348">
        <v>1215015</v>
      </c>
      <c r="F348">
        <v>218001</v>
      </c>
      <c r="G348" t="s">
        <v>66</v>
      </c>
      <c r="J348" t="s">
        <v>75</v>
      </c>
      <c r="K348" t="s">
        <v>85</v>
      </c>
      <c r="L348" t="s">
        <v>114</v>
      </c>
      <c r="M348">
        <v>20</v>
      </c>
      <c r="N348">
        <v>17</v>
      </c>
      <c r="O348" t="s">
        <v>150</v>
      </c>
      <c r="P348" t="s">
        <v>154</v>
      </c>
      <c r="Q348" t="s">
        <v>317</v>
      </c>
    </row>
    <row r="349" spans="1:17" x14ac:dyDescent="0.25">
      <c r="A349" t="s">
        <v>21</v>
      </c>
      <c r="B349" t="s">
        <v>24</v>
      </c>
      <c r="C349" t="s">
        <v>43</v>
      </c>
      <c r="D349" t="s">
        <v>54</v>
      </c>
      <c r="E349">
        <v>61340</v>
      </c>
      <c r="F349">
        <v>8040</v>
      </c>
      <c r="G349" t="s">
        <v>63</v>
      </c>
      <c r="I349" t="s">
        <v>70</v>
      </c>
      <c r="J349" t="s">
        <v>79</v>
      </c>
      <c r="K349" t="s">
        <v>91</v>
      </c>
      <c r="L349" t="s">
        <v>118</v>
      </c>
      <c r="M349">
        <v>9</v>
      </c>
      <c r="N349">
        <v>9</v>
      </c>
      <c r="O349" t="s">
        <v>151</v>
      </c>
      <c r="P349" t="s">
        <v>156</v>
      </c>
      <c r="Q349" t="s">
        <v>165</v>
      </c>
    </row>
    <row r="350" spans="1:17" x14ac:dyDescent="0.25">
      <c r="A350" t="s">
        <v>17</v>
      </c>
      <c r="B350" t="s">
        <v>31</v>
      </c>
      <c r="C350" t="s">
        <v>40</v>
      </c>
      <c r="D350" t="s">
        <v>55</v>
      </c>
      <c r="E350">
        <v>99207</v>
      </c>
      <c r="F350">
        <v>2035</v>
      </c>
      <c r="G350" t="s">
        <v>64</v>
      </c>
      <c r="I350" t="s">
        <v>69</v>
      </c>
      <c r="J350" t="s">
        <v>77</v>
      </c>
      <c r="K350" t="s">
        <v>89</v>
      </c>
      <c r="L350" t="s">
        <v>124</v>
      </c>
      <c r="M350">
        <v>25</v>
      </c>
      <c r="N350">
        <v>22</v>
      </c>
      <c r="O350" t="s">
        <v>153</v>
      </c>
      <c r="P350" t="s">
        <v>155</v>
      </c>
      <c r="Q350" t="s">
        <v>318</v>
      </c>
    </row>
    <row r="351" spans="1:17" x14ac:dyDescent="0.25">
      <c r="A351" t="s">
        <v>17</v>
      </c>
      <c r="B351" t="s">
        <v>34</v>
      </c>
      <c r="C351" t="s">
        <v>49</v>
      </c>
      <c r="D351" t="s">
        <v>54</v>
      </c>
      <c r="E351">
        <v>78728</v>
      </c>
      <c r="F351">
        <v>1658</v>
      </c>
      <c r="G351" t="s">
        <v>67</v>
      </c>
      <c r="I351" t="s">
        <v>71</v>
      </c>
      <c r="J351" t="s">
        <v>79</v>
      </c>
      <c r="K351" t="s">
        <v>107</v>
      </c>
      <c r="L351" t="s">
        <v>134</v>
      </c>
      <c r="M351">
        <v>10</v>
      </c>
      <c r="N351">
        <v>10</v>
      </c>
      <c r="O351" t="s">
        <v>153</v>
      </c>
      <c r="P351" t="s">
        <v>155</v>
      </c>
      <c r="Q351" t="s">
        <v>238</v>
      </c>
    </row>
    <row r="352" spans="1:17" x14ac:dyDescent="0.25">
      <c r="A352" t="s">
        <v>19</v>
      </c>
      <c r="B352" t="s">
        <v>24</v>
      </c>
      <c r="C352" t="s">
        <v>48</v>
      </c>
      <c r="D352" t="s">
        <v>61</v>
      </c>
      <c r="E352">
        <v>112963</v>
      </c>
      <c r="F352">
        <v>2568</v>
      </c>
      <c r="G352" t="s">
        <v>65</v>
      </c>
      <c r="I352" t="s">
        <v>56</v>
      </c>
      <c r="J352" t="s">
        <v>75</v>
      </c>
      <c r="K352" t="s">
        <v>96</v>
      </c>
      <c r="L352" t="s">
        <v>121</v>
      </c>
      <c r="M352">
        <v>15</v>
      </c>
      <c r="N352">
        <v>13</v>
      </c>
      <c r="O352" t="s">
        <v>152</v>
      </c>
      <c r="P352" t="s">
        <v>155</v>
      </c>
      <c r="Q352" t="s">
        <v>315</v>
      </c>
    </row>
    <row r="353" spans="1:17" x14ac:dyDescent="0.25">
      <c r="A353" t="s">
        <v>20</v>
      </c>
      <c r="B353" t="s">
        <v>34</v>
      </c>
      <c r="C353" t="s">
        <v>53</v>
      </c>
      <c r="D353" t="s">
        <v>55</v>
      </c>
      <c r="E353">
        <v>108858</v>
      </c>
      <c r="F353">
        <v>1760</v>
      </c>
      <c r="G353" t="s">
        <v>67</v>
      </c>
      <c r="I353" t="s">
        <v>70</v>
      </c>
      <c r="J353" t="s">
        <v>75</v>
      </c>
      <c r="K353" t="s">
        <v>96</v>
      </c>
      <c r="L353" t="s">
        <v>121</v>
      </c>
      <c r="M353">
        <v>1</v>
      </c>
      <c r="N353">
        <v>0</v>
      </c>
      <c r="O353" t="s">
        <v>148</v>
      </c>
      <c r="P353" t="s">
        <v>155</v>
      </c>
      <c r="Q353" t="s">
        <v>162</v>
      </c>
    </row>
    <row r="354" spans="1:17" x14ac:dyDescent="0.25">
      <c r="A354" t="s">
        <v>19</v>
      </c>
      <c r="B354" t="s">
        <v>32</v>
      </c>
      <c r="C354" t="s">
        <v>42</v>
      </c>
      <c r="D354" t="s">
        <v>56</v>
      </c>
      <c r="E354">
        <v>76630</v>
      </c>
      <c r="F354">
        <v>933</v>
      </c>
      <c r="G354" t="s">
        <v>65</v>
      </c>
      <c r="I354" t="s">
        <v>56</v>
      </c>
      <c r="J354" t="s">
        <v>74</v>
      </c>
      <c r="K354" t="s">
        <v>84</v>
      </c>
      <c r="L354" t="s">
        <v>74</v>
      </c>
      <c r="M354">
        <v>10</v>
      </c>
      <c r="N354">
        <v>9</v>
      </c>
      <c r="O354" t="s">
        <v>148</v>
      </c>
      <c r="P354" t="s">
        <v>154</v>
      </c>
      <c r="Q354" t="s">
        <v>255</v>
      </c>
    </row>
    <row r="355" spans="1:17" x14ac:dyDescent="0.25">
      <c r="A355" t="s">
        <v>19</v>
      </c>
      <c r="B355" t="s">
        <v>22</v>
      </c>
      <c r="C355" t="s">
        <v>36</v>
      </c>
      <c r="D355" t="s">
        <v>55</v>
      </c>
      <c r="E355">
        <v>64540</v>
      </c>
      <c r="F355">
        <v>2955</v>
      </c>
      <c r="G355" t="s">
        <v>64</v>
      </c>
      <c r="I355" t="s">
        <v>69</v>
      </c>
      <c r="J355" t="s">
        <v>76</v>
      </c>
      <c r="K355" t="s">
        <v>100</v>
      </c>
      <c r="L355" t="s">
        <v>126</v>
      </c>
      <c r="M355">
        <v>15</v>
      </c>
      <c r="N355">
        <v>13</v>
      </c>
      <c r="O355" t="s">
        <v>148</v>
      </c>
      <c r="P355" t="s">
        <v>156</v>
      </c>
      <c r="Q355" t="s">
        <v>299</v>
      </c>
    </row>
    <row r="356" spans="1:17" x14ac:dyDescent="0.25">
      <c r="A356" t="s">
        <v>19</v>
      </c>
      <c r="B356" t="s">
        <v>26</v>
      </c>
      <c r="C356" t="s">
        <v>51</v>
      </c>
      <c r="D356" t="s">
        <v>61</v>
      </c>
      <c r="E356">
        <v>998685</v>
      </c>
      <c r="F356">
        <v>30708</v>
      </c>
      <c r="G356" t="s">
        <v>66</v>
      </c>
      <c r="I356" t="s">
        <v>69</v>
      </c>
      <c r="J356" t="s">
        <v>78</v>
      </c>
      <c r="K356" t="s">
        <v>88</v>
      </c>
      <c r="L356" t="s">
        <v>136</v>
      </c>
      <c r="M356">
        <v>2</v>
      </c>
      <c r="N356">
        <v>0</v>
      </c>
      <c r="O356" t="s">
        <v>153</v>
      </c>
      <c r="P356" t="s">
        <v>157</v>
      </c>
      <c r="Q356" t="s">
        <v>169</v>
      </c>
    </row>
    <row r="357" spans="1:17" x14ac:dyDescent="0.25">
      <c r="A357" t="s">
        <v>20</v>
      </c>
      <c r="B357" t="s">
        <v>27</v>
      </c>
      <c r="C357" t="s">
        <v>39</v>
      </c>
      <c r="D357" t="s">
        <v>58</v>
      </c>
      <c r="E357">
        <v>100458</v>
      </c>
      <c r="F357">
        <v>0</v>
      </c>
      <c r="G357" t="s">
        <v>65</v>
      </c>
      <c r="I357" t="s">
        <v>56</v>
      </c>
      <c r="J357" t="s">
        <v>73</v>
      </c>
      <c r="K357" t="s">
        <v>99</v>
      </c>
      <c r="L357" t="s">
        <v>125</v>
      </c>
      <c r="M357">
        <v>1</v>
      </c>
      <c r="N357">
        <v>0</v>
      </c>
      <c r="O357" t="s">
        <v>151</v>
      </c>
      <c r="P357" t="s">
        <v>154</v>
      </c>
      <c r="Q357" t="s">
        <v>319</v>
      </c>
    </row>
    <row r="358" spans="1:17" x14ac:dyDescent="0.25">
      <c r="A358" t="s">
        <v>17</v>
      </c>
      <c r="B358" t="s">
        <v>23</v>
      </c>
      <c r="C358" t="s">
        <v>43</v>
      </c>
      <c r="D358" t="s">
        <v>58</v>
      </c>
      <c r="E358">
        <v>24554</v>
      </c>
      <c r="F358">
        <v>598</v>
      </c>
      <c r="G358" t="s">
        <v>68</v>
      </c>
      <c r="I358" t="s">
        <v>70</v>
      </c>
      <c r="J358" t="s">
        <v>77</v>
      </c>
      <c r="K358" t="s">
        <v>111</v>
      </c>
      <c r="L358" t="s">
        <v>141</v>
      </c>
      <c r="M358">
        <v>10</v>
      </c>
      <c r="N358">
        <v>10</v>
      </c>
      <c r="O358" t="s">
        <v>151</v>
      </c>
      <c r="P358" t="s">
        <v>154</v>
      </c>
      <c r="Q358" t="s">
        <v>179</v>
      </c>
    </row>
    <row r="359" spans="1:17" x14ac:dyDescent="0.25">
      <c r="A359" t="s">
        <v>17</v>
      </c>
      <c r="B359" t="s">
        <v>22</v>
      </c>
      <c r="C359" t="s">
        <v>40</v>
      </c>
      <c r="E359">
        <v>73160</v>
      </c>
      <c r="F359">
        <v>1140</v>
      </c>
      <c r="G359" t="s">
        <v>67</v>
      </c>
      <c r="I359" t="s">
        <v>69</v>
      </c>
      <c r="J359" t="s">
        <v>72</v>
      </c>
      <c r="K359" t="s">
        <v>82</v>
      </c>
      <c r="L359" t="s">
        <v>112</v>
      </c>
      <c r="M359">
        <v>18</v>
      </c>
      <c r="N359">
        <v>16</v>
      </c>
      <c r="O359" t="s">
        <v>152</v>
      </c>
      <c r="P359" t="s">
        <v>154</v>
      </c>
      <c r="Q359" t="s">
        <v>236</v>
      </c>
    </row>
    <row r="360" spans="1:17" x14ac:dyDescent="0.25">
      <c r="A360" t="s">
        <v>19</v>
      </c>
      <c r="D360" t="s">
        <v>55</v>
      </c>
      <c r="F360">
        <v>15612</v>
      </c>
      <c r="G360" t="s">
        <v>63</v>
      </c>
      <c r="I360" t="s">
        <v>56</v>
      </c>
      <c r="J360" t="s">
        <v>79</v>
      </c>
      <c r="K360" t="s">
        <v>91</v>
      </c>
      <c r="N360">
        <v>3</v>
      </c>
      <c r="O360" t="s">
        <v>153</v>
      </c>
      <c r="Q360" t="s">
        <v>181</v>
      </c>
    </row>
    <row r="361" spans="1:17" x14ac:dyDescent="0.25">
      <c r="A361" t="s">
        <v>19</v>
      </c>
      <c r="B361" t="s">
        <v>30</v>
      </c>
      <c r="C361" t="s">
        <v>41</v>
      </c>
      <c r="E361">
        <v>8865</v>
      </c>
      <c r="F361">
        <v>1278</v>
      </c>
      <c r="G361" t="s">
        <v>67</v>
      </c>
      <c r="I361" t="s">
        <v>71</v>
      </c>
      <c r="J361" t="s">
        <v>76</v>
      </c>
      <c r="K361" t="s">
        <v>92</v>
      </c>
      <c r="L361" t="s">
        <v>119</v>
      </c>
      <c r="M361">
        <v>9</v>
      </c>
      <c r="N361">
        <v>6</v>
      </c>
      <c r="O361" t="s">
        <v>153</v>
      </c>
      <c r="P361" t="s">
        <v>157</v>
      </c>
      <c r="Q361" t="s">
        <v>320</v>
      </c>
    </row>
    <row r="362" spans="1:17" x14ac:dyDescent="0.25">
      <c r="A362" t="s">
        <v>21</v>
      </c>
      <c r="B362" t="s">
        <v>29</v>
      </c>
      <c r="C362" t="s">
        <v>53</v>
      </c>
      <c r="E362">
        <v>54070</v>
      </c>
      <c r="F362">
        <v>1728</v>
      </c>
      <c r="G362" t="s">
        <v>63</v>
      </c>
      <c r="I362" t="s">
        <v>56</v>
      </c>
      <c r="J362" t="s">
        <v>73</v>
      </c>
      <c r="K362" t="s">
        <v>83</v>
      </c>
      <c r="L362" t="s">
        <v>113</v>
      </c>
      <c r="M362">
        <v>20</v>
      </c>
      <c r="N362">
        <v>20</v>
      </c>
      <c r="O362" t="s">
        <v>149</v>
      </c>
      <c r="P362" t="s">
        <v>156</v>
      </c>
      <c r="Q362" t="s">
        <v>166</v>
      </c>
    </row>
    <row r="363" spans="1:17" x14ac:dyDescent="0.25">
      <c r="A363" t="s">
        <v>21</v>
      </c>
      <c r="B363" t="s">
        <v>31</v>
      </c>
      <c r="C363" t="s">
        <v>49</v>
      </c>
      <c r="D363" t="s">
        <v>54</v>
      </c>
      <c r="E363">
        <v>115383</v>
      </c>
      <c r="F363">
        <v>2455</v>
      </c>
      <c r="G363" t="s">
        <v>65</v>
      </c>
      <c r="I363" t="s">
        <v>56</v>
      </c>
      <c r="J363" t="s">
        <v>80</v>
      </c>
      <c r="K363" t="s">
        <v>93</v>
      </c>
      <c r="L363" t="s">
        <v>93</v>
      </c>
      <c r="M363">
        <v>9</v>
      </c>
      <c r="N363">
        <v>7</v>
      </c>
      <c r="O363" t="s">
        <v>148</v>
      </c>
      <c r="P363" t="s">
        <v>156</v>
      </c>
      <c r="Q363" t="s">
        <v>321</v>
      </c>
    </row>
    <row r="364" spans="1:17" x14ac:dyDescent="0.25">
      <c r="A364" t="s">
        <v>19</v>
      </c>
      <c r="B364" t="s">
        <v>31</v>
      </c>
      <c r="C364" t="s">
        <v>48</v>
      </c>
      <c r="D364" t="s">
        <v>55</v>
      </c>
      <c r="E364">
        <v>67686</v>
      </c>
      <c r="F364">
        <v>7946</v>
      </c>
      <c r="G364" t="s">
        <v>63</v>
      </c>
      <c r="I364" t="s">
        <v>70</v>
      </c>
      <c r="J364" t="s">
        <v>81</v>
      </c>
      <c r="K364" t="s">
        <v>103</v>
      </c>
      <c r="L364" t="s">
        <v>140</v>
      </c>
      <c r="M364">
        <v>12</v>
      </c>
      <c r="N364">
        <v>12</v>
      </c>
      <c r="O364" t="s">
        <v>149</v>
      </c>
      <c r="P364" t="s">
        <v>156</v>
      </c>
      <c r="Q364" t="s">
        <v>212</v>
      </c>
    </row>
    <row r="365" spans="1:17" x14ac:dyDescent="0.25">
      <c r="A365" t="s">
        <v>20</v>
      </c>
      <c r="B365" t="s">
        <v>24</v>
      </c>
      <c r="C365" t="s">
        <v>51</v>
      </c>
      <c r="D365" t="s">
        <v>58</v>
      </c>
      <c r="E365">
        <v>177618</v>
      </c>
      <c r="F365">
        <v>7985</v>
      </c>
      <c r="G365" t="s">
        <v>67</v>
      </c>
      <c r="I365" t="s">
        <v>69</v>
      </c>
      <c r="J365" t="s">
        <v>73</v>
      </c>
      <c r="K365" t="s">
        <v>83</v>
      </c>
      <c r="L365" t="s">
        <v>113</v>
      </c>
      <c r="M365">
        <v>4</v>
      </c>
      <c r="N365">
        <v>4</v>
      </c>
      <c r="O365" t="s">
        <v>152</v>
      </c>
      <c r="P365" t="s">
        <v>156</v>
      </c>
      <c r="Q365" t="s">
        <v>322</v>
      </c>
    </row>
    <row r="366" spans="1:17" x14ac:dyDescent="0.25">
      <c r="A366" t="s">
        <v>21</v>
      </c>
      <c r="B366" t="s">
        <v>24</v>
      </c>
      <c r="C366" t="s">
        <v>41</v>
      </c>
      <c r="D366" t="s">
        <v>59</v>
      </c>
      <c r="E366">
        <v>116195</v>
      </c>
      <c r="F366">
        <v>13412</v>
      </c>
      <c r="G366" t="s">
        <v>65</v>
      </c>
      <c r="I366" t="s">
        <v>56</v>
      </c>
      <c r="J366" t="s">
        <v>75</v>
      </c>
      <c r="K366" t="s">
        <v>85</v>
      </c>
      <c r="L366" t="s">
        <v>114</v>
      </c>
      <c r="M366">
        <v>8</v>
      </c>
      <c r="N366">
        <v>8</v>
      </c>
      <c r="O366" t="s">
        <v>148</v>
      </c>
      <c r="P366" t="s">
        <v>154</v>
      </c>
      <c r="Q366" t="s">
        <v>165</v>
      </c>
    </row>
    <row r="367" spans="1:17" x14ac:dyDescent="0.25">
      <c r="A367" t="s">
        <v>20</v>
      </c>
      <c r="B367" t="s">
        <v>22</v>
      </c>
      <c r="C367" t="s">
        <v>52</v>
      </c>
      <c r="D367" t="s">
        <v>62</v>
      </c>
      <c r="E367">
        <v>30856</v>
      </c>
      <c r="F367">
        <v>265</v>
      </c>
      <c r="G367" t="s">
        <v>67</v>
      </c>
      <c r="J367" t="s">
        <v>79</v>
      </c>
      <c r="K367" t="s">
        <v>91</v>
      </c>
      <c r="L367" t="s">
        <v>118</v>
      </c>
      <c r="M367">
        <v>0</v>
      </c>
      <c r="N367">
        <v>0</v>
      </c>
      <c r="O367" t="s">
        <v>148</v>
      </c>
      <c r="P367" t="s">
        <v>156</v>
      </c>
      <c r="Q367" t="s">
        <v>188</v>
      </c>
    </row>
    <row r="368" spans="1:17" x14ac:dyDescent="0.25">
      <c r="A368" t="s">
        <v>17</v>
      </c>
      <c r="B368" t="s">
        <v>26</v>
      </c>
      <c r="C368" t="s">
        <v>37</v>
      </c>
      <c r="D368" t="s">
        <v>58</v>
      </c>
      <c r="E368">
        <v>83632</v>
      </c>
      <c r="F368">
        <v>2855</v>
      </c>
      <c r="G368" t="s">
        <v>64</v>
      </c>
      <c r="I368" t="s">
        <v>70</v>
      </c>
      <c r="J368" t="s">
        <v>77</v>
      </c>
      <c r="K368" t="s">
        <v>89</v>
      </c>
      <c r="L368" t="s">
        <v>124</v>
      </c>
      <c r="M368">
        <v>8</v>
      </c>
      <c r="N368">
        <v>8</v>
      </c>
      <c r="O368" t="s">
        <v>148</v>
      </c>
      <c r="P368" t="s">
        <v>156</v>
      </c>
      <c r="Q368" t="s">
        <v>165</v>
      </c>
    </row>
    <row r="369" spans="1:17" x14ac:dyDescent="0.25">
      <c r="A369" t="s">
        <v>19</v>
      </c>
      <c r="B369" t="s">
        <v>22</v>
      </c>
      <c r="C369" t="s">
        <v>51</v>
      </c>
      <c r="D369" t="s">
        <v>58</v>
      </c>
      <c r="E369">
        <v>117208</v>
      </c>
      <c r="F369">
        <v>851</v>
      </c>
      <c r="G369" t="s">
        <v>64</v>
      </c>
      <c r="I369" t="s">
        <v>70</v>
      </c>
      <c r="J369" t="s">
        <v>72</v>
      </c>
      <c r="K369" t="s">
        <v>95</v>
      </c>
      <c r="L369" t="s">
        <v>120</v>
      </c>
      <c r="M369">
        <v>9</v>
      </c>
      <c r="N369">
        <v>9</v>
      </c>
      <c r="O369" t="s">
        <v>151</v>
      </c>
      <c r="P369" t="s">
        <v>156</v>
      </c>
      <c r="Q369" t="s">
        <v>229</v>
      </c>
    </row>
    <row r="370" spans="1:17" x14ac:dyDescent="0.25">
      <c r="A370" t="s">
        <v>19</v>
      </c>
      <c r="B370" t="s">
        <v>27</v>
      </c>
      <c r="C370" t="s">
        <v>37</v>
      </c>
      <c r="E370">
        <v>67912</v>
      </c>
      <c r="F370">
        <v>0</v>
      </c>
      <c r="G370" t="s">
        <v>68</v>
      </c>
      <c r="I370" t="s">
        <v>71</v>
      </c>
      <c r="J370" t="s">
        <v>79</v>
      </c>
      <c r="K370" t="s">
        <v>107</v>
      </c>
      <c r="L370" t="s">
        <v>134</v>
      </c>
      <c r="M370">
        <v>2</v>
      </c>
      <c r="N370">
        <v>2</v>
      </c>
      <c r="O370" t="s">
        <v>151</v>
      </c>
      <c r="P370" t="s">
        <v>156</v>
      </c>
      <c r="Q370" t="s">
        <v>172</v>
      </c>
    </row>
    <row r="371" spans="1:17" x14ac:dyDescent="0.25">
      <c r="A371" t="s">
        <v>21</v>
      </c>
      <c r="B371" t="s">
        <v>24</v>
      </c>
      <c r="C371" t="s">
        <v>42</v>
      </c>
      <c r="D371" t="s">
        <v>59</v>
      </c>
      <c r="E371">
        <v>88843</v>
      </c>
      <c r="F371">
        <v>0</v>
      </c>
      <c r="G371" t="s">
        <v>64</v>
      </c>
      <c r="I371" t="s">
        <v>70</v>
      </c>
      <c r="J371" t="s">
        <v>72</v>
      </c>
      <c r="K371" t="s">
        <v>95</v>
      </c>
      <c r="L371" t="s">
        <v>120</v>
      </c>
      <c r="M371">
        <v>10</v>
      </c>
      <c r="N371">
        <v>9</v>
      </c>
      <c r="O371" t="s">
        <v>149</v>
      </c>
      <c r="P371" t="s">
        <v>156</v>
      </c>
      <c r="Q371" t="s">
        <v>300</v>
      </c>
    </row>
    <row r="372" spans="1:17" x14ac:dyDescent="0.25">
      <c r="A372" t="s">
        <v>19</v>
      </c>
      <c r="B372" t="s">
        <v>24</v>
      </c>
      <c r="C372" t="s">
        <v>53</v>
      </c>
      <c r="D372" t="s">
        <v>55</v>
      </c>
      <c r="E372">
        <v>39285</v>
      </c>
      <c r="F372">
        <v>1566</v>
      </c>
      <c r="G372" t="s">
        <v>68</v>
      </c>
      <c r="I372" t="s">
        <v>70</v>
      </c>
      <c r="J372" t="s">
        <v>74</v>
      </c>
      <c r="K372" t="s">
        <v>84</v>
      </c>
      <c r="L372" t="s">
        <v>74</v>
      </c>
      <c r="M372">
        <v>5</v>
      </c>
      <c r="N372">
        <v>5</v>
      </c>
      <c r="O372" t="s">
        <v>148</v>
      </c>
      <c r="P372" t="s">
        <v>157</v>
      </c>
      <c r="Q372" t="s">
        <v>212</v>
      </c>
    </row>
    <row r="373" spans="1:17" x14ac:dyDescent="0.25">
      <c r="A373" t="s">
        <v>19</v>
      </c>
      <c r="B373" t="s">
        <v>32</v>
      </c>
      <c r="C373" t="s">
        <v>45</v>
      </c>
      <c r="D373" t="s">
        <v>56</v>
      </c>
      <c r="E373">
        <v>77051</v>
      </c>
      <c r="F373">
        <v>0</v>
      </c>
      <c r="G373" t="s">
        <v>68</v>
      </c>
      <c r="J373" t="s">
        <v>76</v>
      </c>
      <c r="K373" t="s">
        <v>92</v>
      </c>
      <c r="L373" t="s">
        <v>119</v>
      </c>
      <c r="M373">
        <v>8</v>
      </c>
      <c r="N373">
        <v>8</v>
      </c>
      <c r="O373" t="s">
        <v>152</v>
      </c>
      <c r="P373" t="s">
        <v>156</v>
      </c>
      <c r="Q373" t="s">
        <v>162</v>
      </c>
    </row>
    <row r="374" spans="1:17" x14ac:dyDescent="0.25">
      <c r="A374" t="s">
        <v>20</v>
      </c>
      <c r="B374" t="s">
        <v>33</v>
      </c>
      <c r="C374" t="s">
        <v>44</v>
      </c>
      <c r="E374">
        <v>50554</v>
      </c>
      <c r="F374">
        <v>0</v>
      </c>
      <c r="G374" t="s">
        <v>65</v>
      </c>
      <c r="I374" t="s">
        <v>71</v>
      </c>
      <c r="J374" t="s">
        <v>72</v>
      </c>
      <c r="K374" t="s">
        <v>82</v>
      </c>
      <c r="L374" t="s">
        <v>112</v>
      </c>
      <c r="M374">
        <v>4</v>
      </c>
      <c r="N374">
        <v>4</v>
      </c>
      <c r="O374" t="s">
        <v>150</v>
      </c>
      <c r="P374" t="s">
        <v>154</v>
      </c>
      <c r="Q374" t="s">
        <v>188</v>
      </c>
    </row>
    <row r="375" spans="1:17" x14ac:dyDescent="0.25">
      <c r="A375" t="s">
        <v>19</v>
      </c>
      <c r="B375" t="s">
        <v>35</v>
      </c>
      <c r="C375" t="s">
        <v>49</v>
      </c>
      <c r="D375" t="s">
        <v>59</v>
      </c>
      <c r="E375">
        <v>92481</v>
      </c>
      <c r="F375">
        <v>0</v>
      </c>
      <c r="G375" t="s">
        <v>64</v>
      </c>
      <c r="J375" t="s">
        <v>74</v>
      </c>
      <c r="K375" t="s">
        <v>84</v>
      </c>
      <c r="L375" t="s">
        <v>74</v>
      </c>
      <c r="M375">
        <v>3</v>
      </c>
      <c r="N375">
        <v>3</v>
      </c>
      <c r="O375" t="s">
        <v>151</v>
      </c>
      <c r="P375" t="s">
        <v>156</v>
      </c>
      <c r="Q375" t="s">
        <v>250</v>
      </c>
    </row>
    <row r="376" spans="1:17" x14ac:dyDescent="0.25">
      <c r="A376" t="s">
        <v>20</v>
      </c>
      <c r="B376" t="s">
        <v>35</v>
      </c>
      <c r="C376" t="s">
        <v>37</v>
      </c>
      <c r="D376" t="s">
        <v>56</v>
      </c>
      <c r="E376">
        <v>64195</v>
      </c>
      <c r="F376">
        <v>11106</v>
      </c>
      <c r="G376" t="s">
        <v>67</v>
      </c>
      <c r="I376" t="s">
        <v>69</v>
      </c>
      <c r="J376" t="s">
        <v>75</v>
      </c>
      <c r="K376" t="s">
        <v>96</v>
      </c>
      <c r="L376" t="s">
        <v>121</v>
      </c>
      <c r="M376">
        <v>1</v>
      </c>
      <c r="N376">
        <v>0</v>
      </c>
      <c r="O376" t="s">
        <v>152</v>
      </c>
      <c r="P376" t="s">
        <v>155</v>
      </c>
      <c r="Q376" t="s">
        <v>209</v>
      </c>
    </row>
    <row r="377" spans="1:17" x14ac:dyDescent="0.25">
      <c r="A377" t="s">
        <v>17</v>
      </c>
      <c r="B377" t="s">
        <v>23</v>
      </c>
      <c r="C377" t="s">
        <v>46</v>
      </c>
      <c r="D377" t="s">
        <v>58</v>
      </c>
      <c r="E377">
        <v>50209</v>
      </c>
      <c r="F377">
        <v>2701</v>
      </c>
      <c r="G377" t="s">
        <v>68</v>
      </c>
      <c r="I377" t="s">
        <v>71</v>
      </c>
      <c r="J377" t="s">
        <v>75</v>
      </c>
      <c r="K377" t="s">
        <v>108</v>
      </c>
      <c r="L377" t="s">
        <v>135</v>
      </c>
      <c r="M377">
        <v>9</v>
      </c>
      <c r="N377">
        <v>8</v>
      </c>
      <c r="O377" t="s">
        <v>153</v>
      </c>
      <c r="P377" t="s">
        <v>155</v>
      </c>
      <c r="Q377" t="s">
        <v>169</v>
      </c>
    </row>
    <row r="378" spans="1:17" x14ac:dyDescent="0.25">
      <c r="A378" t="s">
        <v>19</v>
      </c>
      <c r="B378" t="s">
        <v>34</v>
      </c>
      <c r="C378" t="s">
        <v>52</v>
      </c>
      <c r="D378" t="s">
        <v>58</v>
      </c>
      <c r="E378">
        <v>92742</v>
      </c>
      <c r="F378">
        <v>3071</v>
      </c>
      <c r="G378" t="s">
        <v>67</v>
      </c>
      <c r="I378" t="s">
        <v>71</v>
      </c>
      <c r="J378" t="s">
        <v>73</v>
      </c>
      <c r="K378" t="s">
        <v>83</v>
      </c>
      <c r="L378" t="s">
        <v>113</v>
      </c>
      <c r="M378">
        <v>3</v>
      </c>
      <c r="N378">
        <v>2</v>
      </c>
      <c r="O378" t="s">
        <v>149</v>
      </c>
      <c r="P378" t="s">
        <v>157</v>
      </c>
      <c r="Q378" t="s">
        <v>256</v>
      </c>
    </row>
    <row r="379" spans="1:17" x14ac:dyDescent="0.25">
      <c r="A379" t="s">
        <v>19</v>
      </c>
      <c r="B379" t="s">
        <v>28</v>
      </c>
      <c r="C379" t="s">
        <v>38</v>
      </c>
      <c r="D379" t="s">
        <v>56</v>
      </c>
      <c r="E379">
        <v>56840</v>
      </c>
      <c r="F379">
        <v>1276</v>
      </c>
      <c r="G379" t="s">
        <v>67</v>
      </c>
      <c r="I379" t="s">
        <v>56</v>
      </c>
      <c r="J379" t="s">
        <v>75</v>
      </c>
      <c r="K379" t="s">
        <v>85</v>
      </c>
      <c r="L379" t="s">
        <v>114</v>
      </c>
      <c r="M379">
        <v>25</v>
      </c>
      <c r="N379">
        <v>24</v>
      </c>
      <c r="O379" t="s">
        <v>150</v>
      </c>
      <c r="P379" t="s">
        <v>156</v>
      </c>
      <c r="Q379" t="s">
        <v>165</v>
      </c>
    </row>
    <row r="380" spans="1:17" x14ac:dyDescent="0.25">
      <c r="A380" t="s">
        <v>20</v>
      </c>
      <c r="B380" t="s">
        <v>27</v>
      </c>
      <c r="C380" t="s">
        <v>46</v>
      </c>
      <c r="E380">
        <v>51803</v>
      </c>
      <c r="F380">
        <v>3032</v>
      </c>
      <c r="G380" t="s">
        <v>65</v>
      </c>
      <c r="I380" t="s">
        <v>70</v>
      </c>
      <c r="J380" t="s">
        <v>76</v>
      </c>
      <c r="K380" t="s">
        <v>86</v>
      </c>
      <c r="L380" t="s">
        <v>115</v>
      </c>
      <c r="M380">
        <v>7</v>
      </c>
      <c r="N380">
        <v>7</v>
      </c>
      <c r="O380" t="s">
        <v>153</v>
      </c>
      <c r="P380" t="s">
        <v>157</v>
      </c>
      <c r="Q380" t="s">
        <v>323</v>
      </c>
    </row>
    <row r="381" spans="1:17" x14ac:dyDescent="0.25">
      <c r="A381" t="s">
        <v>19</v>
      </c>
      <c r="B381" t="s">
        <v>34</v>
      </c>
      <c r="C381" t="s">
        <v>51</v>
      </c>
      <c r="D381" t="s">
        <v>56</v>
      </c>
      <c r="E381">
        <v>119743</v>
      </c>
      <c r="F381">
        <v>26932</v>
      </c>
      <c r="G381" t="s">
        <v>64</v>
      </c>
      <c r="I381" t="s">
        <v>70</v>
      </c>
      <c r="J381" t="s">
        <v>81</v>
      </c>
      <c r="K381" t="s">
        <v>103</v>
      </c>
      <c r="L381" t="s">
        <v>140</v>
      </c>
      <c r="M381">
        <v>6</v>
      </c>
      <c r="N381">
        <v>6</v>
      </c>
      <c r="O381" t="s">
        <v>153</v>
      </c>
      <c r="P381" t="s">
        <v>157</v>
      </c>
      <c r="Q381" t="s">
        <v>167</v>
      </c>
    </row>
    <row r="382" spans="1:17" x14ac:dyDescent="0.25">
      <c r="A382" t="s">
        <v>17</v>
      </c>
      <c r="B382" t="s">
        <v>31</v>
      </c>
      <c r="C382" t="s">
        <v>50</v>
      </c>
      <c r="D382" t="s">
        <v>56</v>
      </c>
      <c r="E382">
        <v>92796</v>
      </c>
      <c r="F382">
        <v>0</v>
      </c>
      <c r="G382" t="s">
        <v>64</v>
      </c>
      <c r="I382" t="s">
        <v>70</v>
      </c>
      <c r="J382" t="s">
        <v>72</v>
      </c>
      <c r="K382" t="s">
        <v>82</v>
      </c>
      <c r="L382" t="s">
        <v>112</v>
      </c>
      <c r="M382">
        <v>9</v>
      </c>
      <c r="N382">
        <v>9</v>
      </c>
      <c r="O382" t="s">
        <v>150</v>
      </c>
      <c r="P382" t="s">
        <v>155</v>
      </c>
      <c r="Q382" t="s">
        <v>162</v>
      </c>
    </row>
    <row r="383" spans="1:17" x14ac:dyDescent="0.25">
      <c r="A383" t="s">
        <v>19</v>
      </c>
      <c r="B383" t="s">
        <v>27</v>
      </c>
      <c r="C383" t="s">
        <v>40</v>
      </c>
      <c r="D383" t="s">
        <v>57</v>
      </c>
      <c r="E383">
        <v>737729</v>
      </c>
      <c r="F383">
        <v>68871</v>
      </c>
      <c r="G383" t="s">
        <v>66</v>
      </c>
      <c r="I383" t="s">
        <v>56</v>
      </c>
      <c r="J383" t="s">
        <v>76</v>
      </c>
      <c r="K383" t="s">
        <v>92</v>
      </c>
      <c r="L383" t="s">
        <v>119</v>
      </c>
      <c r="M383">
        <v>7</v>
      </c>
      <c r="N383">
        <v>5</v>
      </c>
      <c r="O383" t="s">
        <v>150</v>
      </c>
      <c r="P383" t="s">
        <v>157</v>
      </c>
      <c r="Q383" t="s">
        <v>324</v>
      </c>
    </row>
    <row r="384" spans="1:17" x14ac:dyDescent="0.25">
      <c r="A384" t="s">
        <v>20</v>
      </c>
      <c r="B384" t="s">
        <v>32</v>
      </c>
      <c r="C384" t="s">
        <v>38</v>
      </c>
      <c r="D384" t="s">
        <v>61</v>
      </c>
      <c r="E384">
        <v>69699</v>
      </c>
      <c r="F384">
        <v>2388</v>
      </c>
      <c r="G384" t="s">
        <v>64</v>
      </c>
      <c r="I384" t="s">
        <v>56</v>
      </c>
      <c r="J384" t="s">
        <v>74</v>
      </c>
      <c r="K384" t="s">
        <v>84</v>
      </c>
      <c r="L384" t="s">
        <v>74</v>
      </c>
      <c r="M384">
        <v>6</v>
      </c>
      <c r="N384">
        <v>4</v>
      </c>
      <c r="O384" t="s">
        <v>149</v>
      </c>
      <c r="P384" t="s">
        <v>155</v>
      </c>
      <c r="Q384" t="s">
        <v>171</v>
      </c>
    </row>
    <row r="385" spans="1:17" x14ac:dyDescent="0.25">
      <c r="A385" t="s">
        <v>20</v>
      </c>
      <c r="B385" t="s">
        <v>24</v>
      </c>
      <c r="C385" t="s">
        <v>41</v>
      </c>
      <c r="D385" t="s">
        <v>57</v>
      </c>
      <c r="E385">
        <v>66776</v>
      </c>
      <c r="F385">
        <v>0</v>
      </c>
      <c r="G385" t="s">
        <v>68</v>
      </c>
      <c r="J385" t="s">
        <v>74</v>
      </c>
      <c r="K385" t="s">
        <v>84</v>
      </c>
      <c r="L385" t="s">
        <v>74</v>
      </c>
      <c r="M385">
        <v>0</v>
      </c>
      <c r="N385">
        <v>0</v>
      </c>
      <c r="O385" t="s">
        <v>149</v>
      </c>
      <c r="P385" t="s">
        <v>155</v>
      </c>
      <c r="Q385" t="s">
        <v>325</v>
      </c>
    </row>
    <row r="386" spans="1:17" x14ac:dyDescent="0.25">
      <c r="A386" t="s">
        <v>21</v>
      </c>
      <c r="B386" t="s">
        <v>22</v>
      </c>
      <c r="C386" t="s">
        <v>52</v>
      </c>
      <c r="D386" t="s">
        <v>56</v>
      </c>
      <c r="E386">
        <v>131498</v>
      </c>
      <c r="F386">
        <v>4538</v>
      </c>
      <c r="G386" t="s">
        <v>64</v>
      </c>
      <c r="J386" t="s">
        <v>76</v>
      </c>
      <c r="K386" t="s">
        <v>86</v>
      </c>
      <c r="L386" t="s">
        <v>115</v>
      </c>
      <c r="M386">
        <v>25</v>
      </c>
      <c r="N386">
        <v>25</v>
      </c>
      <c r="O386" t="s">
        <v>152</v>
      </c>
      <c r="P386" t="s">
        <v>154</v>
      </c>
      <c r="Q386" t="s">
        <v>190</v>
      </c>
    </row>
    <row r="387" spans="1:17" x14ac:dyDescent="0.25">
      <c r="A387" t="s">
        <v>21</v>
      </c>
      <c r="B387" t="s">
        <v>31</v>
      </c>
      <c r="C387" t="s">
        <v>40</v>
      </c>
      <c r="D387" t="s">
        <v>61</v>
      </c>
      <c r="E387">
        <v>44502</v>
      </c>
      <c r="F387">
        <v>1188</v>
      </c>
      <c r="G387" t="s">
        <v>65</v>
      </c>
      <c r="I387" t="s">
        <v>71</v>
      </c>
      <c r="J387" t="s">
        <v>72</v>
      </c>
      <c r="K387" t="s">
        <v>82</v>
      </c>
      <c r="L387" t="s">
        <v>112</v>
      </c>
      <c r="M387">
        <v>12</v>
      </c>
      <c r="N387">
        <v>12</v>
      </c>
      <c r="O387" t="s">
        <v>149</v>
      </c>
      <c r="P387" t="s">
        <v>155</v>
      </c>
      <c r="Q387" t="s">
        <v>326</v>
      </c>
    </row>
    <row r="388" spans="1:17" x14ac:dyDescent="0.25">
      <c r="A388" t="s">
        <v>17</v>
      </c>
      <c r="B388" t="s">
        <v>26</v>
      </c>
      <c r="C388" t="s">
        <v>39</v>
      </c>
      <c r="E388">
        <v>128535</v>
      </c>
      <c r="F388">
        <v>7312</v>
      </c>
      <c r="G388" t="s">
        <v>67</v>
      </c>
      <c r="I388" t="s">
        <v>70</v>
      </c>
      <c r="J388" t="s">
        <v>72</v>
      </c>
      <c r="K388" t="s">
        <v>95</v>
      </c>
      <c r="L388" t="s">
        <v>120</v>
      </c>
      <c r="M388">
        <v>25</v>
      </c>
      <c r="N388">
        <v>25</v>
      </c>
      <c r="O388" t="s">
        <v>153</v>
      </c>
      <c r="P388" t="s">
        <v>155</v>
      </c>
      <c r="Q388" t="s">
        <v>169</v>
      </c>
    </row>
    <row r="389" spans="1:17" x14ac:dyDescent="0.25">
      <c r="A389" t="s">
        <v>19</v>
      </c>
      <c r="B389" t="s">
        <v>31</v>
      </c>
      <c r="C389" t="s">
        <v>39</v>
      </c>
      <c r="D389" t="s">
        <v>54</v>
      </c>
      <c r="E389">
        <v>61980</v>
      </c>
      <c r="F389">
        <v>4111</v>
      </c>
      <c r="G389" t="s">
        <v>65</v>
      </c>
      <c r="I389" t="s">
        <v>71</v>
      </c>
      <c r="J389" t="s">
        <v>74</v>
      </c>
      <c r="K389" t="s">
        <v>84</v>
      </c>
      <c r="L389" t="s">
        <v>74</v>
      </c>
      <c r="M389">
        <v>3</v>
      </c>
      <c r="N389">
        <v>0</v>
      </c>
      <c r="O389" t="s">
        <v>151</v>
      </c>
      <c r="P389" t="s">
        <v>154</v>
      </c>
      <c r="Q389" t="s">
        <v>159</v>
      </c>
    </row>
    <row r="390" spans="1:17" x14ac:dyDescent="0.25">
      <c r="A390" t="s">
        <v>19</v>
      </c>
      <c r="B390" t="s">
        <v>22</v>
      </c>
      <c r="C390" t="s">
        <v>45</v>
      </c>
      <c r="D390" t="s">
        <v>62</v>
      </c>
      <c r="E390">
        <v>460062</v>
      </c>
      <c r="F390">
        <v>48081</v>
      </c>
      <c r="G390" t="s">
        <v>66</v>
      </c>
      <c r="J390" t="s">
        <v>72</v>
      </c>
      <c r="K390" t="s">
        <v>82</v>
      </c>
      <c r="L390" t="s">
        <v>112</v>
      </c>
      <c r="M390">
        <v>3</v>
      </c>
      <c r="N390">
        <v>2</v>
      </c>
      <c r="O390" t="s">
        <v>148</v>
      </c>
      <c r="P390" t="s">
        <v>157</v>
      </c>
      <c r="Q390" t="s">
        <v>175</v>
      </c>
    </row>
    <row r="391" spans="1:17" x14ac:dyDescent="0.25">
      <c r="A391" t="s">
        <v>17</v>
      </c>
      <c r="B391" t="s">
        <v>22</v>
      </c>
      <c r="C391" t="s">
        <v>44</v>
      </c>
      <c r="D391" t="s">
        <v>61</v>
      </c>
      <c r="E391">
        <v>27627</v>
      </c>
      <c r="F391">
        <v>891</v>
      </c>
      <c r="G391" t="s">
        <v>68</v>
      </c>
      <c r="I391" t="s">
        <v>71</v>
      </c>
      <c r="J391" t="s">
        <v>73</v>
      </c>
      <c r="K391" t="s">
        <v>99</v>
      </c>
      <c r="L391" t="s">
        <v>125</v>
      </c>
      <c r="M391">
        <v>9</v>
      </c>
      <c r="N391">
        <v>9</v>
      </c>
      <c r="O391" t="s">
        <v>151</v>
      </c>
      <c r="P391" t="s">
        <v>155</v>
      </c>
      <c r="Q391" t="s">
        <v>296</v>
      </c>
    </row>
    <row r="392" spans="1:17" x14ac:dyDescent="0.25">
      <c r="A392" t="s">
        <v>21</v>
      </c>
      <c r="B392" t="s">
        <v>26</v>
      </c>
      <c r="C392" t="s">
        <v>41</v>
      </c>
      <c r="D392" t="s">
        <v>62</v>
      </c>
      <c r="E392">
        <v>97888</v>
      </c>
      <c r="F392">
        <v>0</v>
      </c>
      <c r="G392" t="s">
        <v>64</v>
      </c>
      <c r="I392" t="s">
        <v>56</v>
      </c>
      <c r="J392" t="s">
        <v>73</v>
      </c>
      <c r="K392" t="s">
        <v>99</v>
      </c>
      <c r="L392" t="s">
        <v>125</v>
      </c>
      <c r="M392">
        <v>10</v>
      </c>
      <c r="N392">
        <v>10</v>
      </c>
      <c r="O392" t="s">
        <v>153</v>
      </c>
      <c r="P392" t="s">
        <v>154</v>
      </c>
      <c r="Q392" t="s">
        <v>212</v>
      </c>
    </row>
    <row r="393" spans="1:17" x14ac:dyDescent="0.25">
      <c r="A393" t="s">
        <v>20</v>
      </c>
      <c r="B393" t="s">
        <v>25</v>
      </c>
      <c r="C393" t="s">
        <v>48</v>
      </c>
      <c r="D393" t="s">
        <v>58</v>
      </c>
      <c r="E393">
        <v>61933</v>
      </c>
      <c r="F393">
        <v>1884</v>
      </c>
      <c r="G393" t="s">
        <v>63</v>
      </c>
      <c r="I393" t="s">
        <v>71</v>
      </c>
      <c r="J393" t="s">
        <v>80</v>
      </c>
      <c r="K393" t="s">
        <v>93</v>
      </c>
      <c r="L393" t="s">
        <v>93</v>
      </c>
      <c r="M393">
        <v>3</v>
      </c>
      <c r="N393">
        <v>0</v>
      </c>
      <c r="O393" t="s">
        <v>149</v>
      </c>
      <c r="P393" t="s">
        <v>155</v>
      </c>
      <c r="Q393" t="s">
        <v>327</v>
      </c>
    </row>
    <row r="394" spans="1:17" x14ac:dyDescent="0.25">
      <c r="A394" t="s">
        <v>20</v>
      </c>
      <c r="B394" t="s">
        <v>34</v>
      </c>
      <c r="C394" t="s">
        <v>40</v>
      </c>
      <c r="D394" t="s">
        <v>55</v>
      </c>
      <c r="E394">
        <v>47387</v>
      </c>
      <c r="F394">
        <v>504</v>
      </c>
      <c r="G394" t="s">
        <v>63</v>
      </c>
      <c r="I394" t="s">
        <v>69</v>
      </c>
      <c r="J394" t="s">
        <v>75</v>
      </c>
      <c r="K394" t="s">
        <v>85</v>
      </c>
      <c r="L394" t="s">
        <v>114</v>
      </c>
      <c r="M394">
        <v>0</v>
      </c>
      <c r="N394">
        <v>0</v>
      </c>
      <c r="O394" t="s">
        <v>152</v>
      </c>
      <c r="P394" t="s">
        <v>154</v>
      </c>
      <c r="Q394" t="s">
        <v>178</v>
      </c>
    </row>
    <row r="395" spans="1:17" x14ac:dyDescent="0.25">
      <c r="A395" t="s">
        <v>20</v>
      </c>
      <c r="F395">
        <v>2481</v>
      </c>
      <c r="G395" t="s">
        <v>64</v>
      </c>
      <c r="I395" t="s">
        <v>56</v>
      </c>
      <c r="J395" t="s">
        <v>81</v>
      </c>
      <c r="K395" t="s">
        <v>94</v>
      </c>
      <c r="N395">
        <v>5</v>
      </c>
      <c r="O395" t="s">
        <v>149</v>
      </c>
      <c r="Q395" t="s">
        <v>229</v>
      </c>
    </row>
    <row r="396" spans="1:17" x14ac:dyDescent="0.25">
      <c r="A396" t="s">
        <v>21</v>
      </c>
      <c r="B396" t="s">
        <v>35</v>
      </c>
      <c r="C396" t="s">
        <v>52</v>
      </c>
      <c r="D396" t="s">
        <v>59</v>
      </c>
      <c r="E396">
        <v>86823</v>
      </c>
      <c r="F396">
        <v>0</v>
      </c>
      <c r="G396" t="s">
        <v>65</v>
      </c>
      <c r="I396" t="s">
        <v>56</v>
      </c>
      <c r="J396" t="s">
        <v>81</v>
      </c>
      <c r="K396" t="s">
        <v>101</v>
      </c>
      <c r="L396" t="s">
        <v>127</v>
      </c>
      <c r="M396">
        <v>10</v>
      </c>
      <c r="N396">
        <v>10</v>
      </c>
      <c r="O396" t="s">
        <v>149</v>
      </c>
      <c r="P396" t="s">
        <v>156</v>
      </c>
      <c r="Q396" t="s">
        <v>162</v>
      </c>
    </row>
    <row r="397" spans="1:17" x14ac:dyDescent="0.25">
      <c r="A397" t="s">
        <v>21</v>
      </c>
      <c r="B397" t="s">
        <v>35</v>
      </c>
      <c r="C397" t="s">
        <v>37</v>
      </c>
      <c r="D397" t="s">
        <v>54</v>
      </c>
      <c r="E397">
        <v>90234</v>
      </c>
      <c r="F397">
        <v>10883</v>
      </c>
      <c r="G397" t="s">
        <v>65</v>
      </c>
      <c r="I397" t="s">
        <v>71</v>
      </c>
      <c r="J397" t="s">
        <v>78</v>
      </c>
      <c r="K397" t="s">
        <v>105</v>
      </c>
      <c r="L397" t="s">
        <v>133</v>
      </c>
      <c r="M397">
        <v>10</v>
      </c>
      <c r="N397">
        <v>9</v>
      </c>
      <c r="O397" t="s">
        <v>148</v>
      </c>
      <c r="P397" t="s">
        <v>155</v>
      </c>
      <c r="Q397" t="s">
        <v>184</v>
      </c>
    </row>
    <row r="398" spans="1:17" x14ac:dyDescent="0.25">
      <c r="A398" t="s">
        <v>19</v>
      </c>
      <c r="B398" t="s">
        <v>22</v>
      </c>
      <c r="C398" t="s">
        <v>53</v>
      </c>
      <c r="D398" t="s">
        <v>62</v>
      </c>
      <c r="E398">
        <v>117376</v>
      </c>
      <c r="F398">
        <v>20584</v>
      </c>
      <c r="G398" t="s">
        <v>63</v>
      </c>
      <c r="J398" t="s">
        <v>81</v>
      </c>
      <c r="K398" t="s">
        <v>101</v>
      </c>
      <c r="L398" t="s">
        <v>127</v>
      </c>
      <c r="M398">
        <v>15</v>
      </c>
      <c r="N398">
        <v>15</v>
      </c>
      <c r="O398" t="s">
        <v>150</v>
      </c>
      <c r="P398" t="s">
        <v>156</v>
      </c>
      <c r="Q398" t="s">
        <v>169</v>
      </c>
    </row>
    <row r="399" spans="1:17" x14ac:dyDescent="0.25">
      <c r="A399" t="s">
        <v>19</v>
      </c>
      <c r="B399" t="s">
        <v>34</v>
      </c>
      <c r="C399" t="s">
        <v>37</v>
      </c>
      <c r="D399" t="s">
        <v>58</v>
      </c>
      <c r="E399">
        <v>85417</v>
      </c>
      <c r="F399">
        <v>14866</v>
      </c>
      <c r="G399" t="s">
        <v>64</v>
      </c>
      <c r="I399" t="s">
        <v>70</v>
      </c>
      <c r="J399" t="s">
        <v>80</v>
      </c>
      <c r="K399" t="s">
        <v>93</v>
      </c>
      <c r="L399" t="s">
        <v>93</v>
      </c>
      <c r="M399">
        <v>2</v>
      </c>
      <c r="N399">
        <v>2</v>
      </c>
      <c r="O399" t="s">
        <v>151</v>
      </c>
      <c r="P399" t="s">
        <v>156</v>
      </c>
      <c r="Q399" t="s">
        <v>328</v>
      </c>
    </row>
    <row r="400" spans="1:17" x14ac:dyDescent="0.25">
      <c r="A400" t="s">
        <v>20</v>
      </c>
      <c r="B400" t="s">
        <v>22</v>
      </c>
      <c r="C400" t="s">
        <v>39</v>
      </c>
      <c r="D400" t="s">
        <v>60</v>
      </c>
      <c r="E400">
        <v>67307</v>
      </c>
      <c r="F400">
        <v>0</v>
      </c>
      <c r="G400" t="s">
        <v>63</v>
      </c>
      <c r="I400" t="s">
        <v>56</v>
      </c>
      <c r="J400" t="s">
        <v>77</v>
      </c>
      <c r="K400" t="s">
        <v>111</v>
      </c>
      <c r="L400" t="s">
        <v>141</v>
      </c>
      <c r="M400">
        <v>7</v>
      </c>
      <c r="N400">
        <v>7</v>
      </c>
      <c r="O400" t="s">
        <v>153</v>
      </c>
      <c r="P400" t="s">
        <v>157</v>
      </c>
      <c r="Q400" t="s">
        <v>197</v>
      </c>
    </row>
    <row r="401" spans="1:17" x14ac:dyDescent="0.25">
      <c r="A401" t="s">
        <v>19</v>
      </c>
      <c r="B401" t="s">
        <v>33</v>
      </c>
      <c r="C401" t="s">
        <v>42</v>
      </c>
      <c r="D401" t="s">
        <v>57</v>
      </c>
      <c r="E401">
        <v>131939</v>
      </c>
      <c r="F401">
        <v>3110</v>
      </c>
      <c r="G401" t="s">
        <v>64</v>
      </c>
      <c r="I401" t="s">
        <v>71</v>
      </c>
      <c r="J401" t="s">
        <v>75</v>
      </c>
      <c r="K401" t="s">
        <v>96</v>
      </c>
      <c r="L401" t="s">
        <v>121</v>
      </c>
      <c r="M401">
        <v>10</v>
      </c>
      <c r="N401">
        <v>8</v>
      </c>
      <c r="O401" t="s">
        <v>149</v>
      </c>
      <c r="P401" t="s">
        <v>157</v>
      </c>
      <c r="Q401" t="s">
        <v>240</v>
      </c>
    </row>
    <row r="402" spans="1:17" x14ac:dyDescent="0.25">
      <c r="A402" t="s">
        <v>21</v>
      </c>
      <c r="B402" t="s">
        <v>29</v>
      </c>
      <c r="C402" t="s">
        <v>42</v>
      </c>
      <c r="D402" t="s">
        <v>61</v>
      </c>
      <c r="E402">
        <v>99478</v>
      </c>
      <c r="F402">
        <v>9034</v>
      </c>
      <c r="G402" t="s">
        <v>68</v>
      </c>
      <c r="I402" t="s">
        <v>71</v>
      </c>
      <c r="J402" t="s">
        <v>78</v>
      </c>
      <c r="K402" t="s">
        <v>90</v>
      </c>
      <c r="L402" t="s">
        <v>147</v>
      </c>
      <c r="M402">
        <v>12</v>
      </c>
      <c r="N402">
        <v>10</v>
      </c>
      <c r="O402" t="s">
        <v>149</v>
      </c>
      <c r="P402" t="s">
        <v>155</v>
      </c>
      <c r="Q402" t="s">
        <v>184</v>
      </c>
    </row>
    <row r="403" spans="1:17" x14ac:dyDescent="0.25">
      <c r="A403" t="s">
        <v>20</v>
      </c>
      <c r="B403" t="s">
        <v>22</v>
      </c>
      <c r="C403" t="s">
        <v>48</v>
      </c>
      <c r="D403" t="s">
        <v>61</v>
      </c>
      <c r="E403">
        <v>46804</v>
      </c>
      <c r="F403">
        <v>612</v>
      </c>
      <c r="G403" t="s">
        <v>65</v>
      </c>
      <c r="I403" t="s">
        <v>70</v>
      </c>
      <c r="J403" t="s">
        <v>73</v>
      </c>
      <c r="K403" t="s">
        <v>83</v>
      </c>
      <c r="L403" t="s">
        <v>113</v>
      </c>
      <c r="M403">
        <v>3</v>
      </c>
      <c r="N403">
        <v>3</v>
      </c>
      <c r="O403" t="s">
        <v>153</v>
      </c>
      <c r="P403" t="s">
        <v>155</v>
      </c>
      <c r="Q403" t="s">
        <v>212</v>
      </c>
    </row>
    <row r="404" spans="1:17" x14ac:dyDescent="0.25">
      <c r="A404" t="s">
        <v>20</v>
      </c>
      <c r="B404" t="s">
        <v>28</v>
      </c>
      <c r="C404" t="s">
        <v>37</v>
      </c>
      <c r="E404">
        <v>45146</v>
      </c>
      <c r="F404">
        <v>3117</v>
      </c>
      <c r="G404" t="s">
        <v>68</v>
      </c>
      <c r="I404" t="s">
        <v>71</v>
      </c>
      <c r="J404" t="s">
        <v>75</v>
      </c>
      <c r="K404" t="s">
        <v>108</v>
      </c>
      <c r="L404" t="s">
        <v>135</v>
      </c>
      <c r="M404">
        <v>1</v>
      </c>
      <c r="N404">
        <v>0</v>
      </c>
      <c r="O404" t="s">
        <v>152</v>
      </c>
      <c r="P404" t="s">
        <v>154</v>
      </c>
      <c r="Q404" t="s">
        <v>174</v>
      </c>
    </row>
    <row r="405" spans="1:17" x14ac:dyDescent="0.25">
      <c r="A405" t="s">
        <v>20</v>
      </c>
      <c r="B405" t="s">
        <v>31</v>
      </c>
      <c r="C405" t="s">
        <v>53</v>
      </c>
      <c r="D405" t="s">
        <v>58</v>
      </c>
      <c r="E405">
        <v>103454</v>
      </c>
      <c r="F405">
        <v>25623</v>
      </c>
      <c r="G405" t="s">
        <v>65</v>
      </c>
      <c r="I405" t="s">
        <v>71</v>
      </c>
      <c r="J405" t="s">
        <v>81</v>
      </c>
      <c r="K405" t="s">
        <v>98</v>
      </c>
      <c r="L405" t="s">
        <v>123</v>
      </c>
      <c r="M405">
        <v>7</v>
      </c>
      <c r="N405">
        <v>4</v>
      </c>
      <c r="O405" t="s">
        <v>151</v>
      </c>
      <c r="P405" t="s">
        <v>156</v>
      </c>
      <c r="Q405" t="s">
        <v>329</v>
      </c>
    </row>
    <row r="406" spans="1:17" x14ac:dyDescent="0.25">
      <c r="A406" t="s">
        <v>17</v>
      </c>
      <c r="B406" t="s">
        <v>25</v>
      </c>
      <c r="C406" t="s">
        <v>43</v>
      </c>
      <c r="D406" t="s">
        <v>58</v>
      </c>
      <c r="E406">
        <v>140230</v>
      </c>
      <c r="F406">
        <v>0</v>
      </c>
      <c r="G406" t="s">
        <v>67</v>
      </c>
      <c r="I406" t="s">
        <v>56</v>
      </c>
      <c r="J406" t="s">
        <v>77</v>
      </c>
      <c r="K406" t="s">
        <v>111</v>
      </c>
      <c r="L406" t="s">
        <v>141</v>
      </c>
      <c r="M406">
        <v>25</v>
      </c>
      <c r="N406">
        <v>25</v>
      </c>
      <c r="O406" t="s">
        <v>151</v>
      </c>
      <c r="P406" t="s">
        <v>156</v>
      </c>
      <c r="Q406" t="s">
        <v>162</v>
      </c>
    </row>
    <row r="407" spans="1:17" x14ac:dyDescent="0.25">
      <c r="A407" t="s">
        <v>19</v>
      </c>
      <c r="B407" t="s">
        <v>30</v>
      </c>
      <c r="C407" t="s">
        <v>36</v>
      </c>
      <c r="D407" t="s">
        <v>59</v>
      </c>
      <c r="E407">
        <v>1657577</v>
      </c>
      <c r="F407">
        <v>74305</v>
      </c>
      <c r="G407" t="s">
        <v>66</v>
      </c>
      <c r="I407" t="s">
        <v>70</v>
      </c>
      <c r="J407" t="s">
        <v>77</v>
      </c>
      <c r="K407" t="s">
        <v>89</v>
      </c>
      <c r="L407" t="s">
        <v>124</v>
      </c>
      <c r="M407">
        <v>15</v>
      </c>
      <c r="N407">
        <v>12</v>
      </c>
      <c r="O407" t="s">
        <v>151</v>
      </c>
      <c r="P407" t="s">
        <v>155</v>
      </c>
      <c r="Q407" t="s">
        <v>189</v>
      </c>
    </row>
    <row r="408" spans="1:17" x14ac:dyDescent="0.25">
      <c r="A408" t="s">
        <v>18</v>
      </c>
      <c r="B408" t="s">
        <v>31</v>
      </c>
      <c r="C408" t="s">
        <v>48</v>
      </c>
      <c r="D408" t="s">
        <v>60</v>
      </c>
      <c r="E408">
        <v>182586</v>
      </c>
      <c r="F408">
        <v>10902</v>
      </c>
      <c r="G408" t="s">
        <v>67</v>
      </c>
      <c r="I408" t="s">
        <v>69</v>
      </c>
      <c r="J408" t="s">
        <v>72</v>
      </c>
      <c r="K408" t="s">
        <v>82</v>
      </c>
      <c r="L408" t="s">
        <v>112</v>
      </c>
      <c r="M408">
        <v>0</v>
      </c>
      <c r="N408">
        <v>0</v>
      </c>
      <c r="O408" t="s">
        <v>148</v>
      </c>
      <c r="P408" t="s">
        <v>154</v>
      </c>
      <c r="Q408" t="s">
        <v>171</v>
      </c>
    </row>
    <row r="409" spans="1:17" x14ac:dyDescent="0.25">
      <c r="A409" t="s">
        <v>21</v>
      </c>
      <c r="B409" t="s">
        <v>29</v>
      </c>
      <c r="C409" t="s">
        <v>48</v>
      </c>
      <c r="D409" t="s">
        <v>60</v>
      </c>
      <c r="E409">
        <v>112785</v>
      </c>
      <c r="F409">
        <v>7383</v>
      </c>
      <c r="G409" t="s">
        <v>64</v>
      </c>
      <c r="I409" t="s">
        <v>70</v>
      </c>
      <c r="J409" t="s">
        <v>76</v>
      </c>
      <c r="K409" t="s">
        <v>100</v>
      </c>
      <c r="L409" t="s">
        <v>132</v>
      </c>
      <c r="M409">
        <v>25</v>
      </c>
      <c r="N409">
        <v>25</v>
      </c>
      <c r="O409" t="s">
        <v>152</v>
      </c>
      <c r="P409" t="s">
        <v>156</v>
      </c>
      <c r="Q409" t="s">
        <v>208</v>
      </c>
    </row>
    <row r="410" spans="1:17" x14ac:dyDescent="0.25">
      <c r="A410" t="s">
        <v>19</v>
      </c>
      <c r="B410" t="s">
        <v>25</v>
      </c>
      <c r="C410" t="s">
        <v>49</v>
      </c>
      <c r="E410">
        <v>58856</v>
      </c>
      <c r="F410">
        <v>4995</v>
      </c>
      <c r="G410" t="s">
        <v>63</v>
      </c>
      <c r="I410" t="s">
        <v>69</v>
      </c>
      <c r="J410" t="s">
        <v>77</v>
      </c>
      <c r="K410" t="s">
        <v>110</v>
      </c>
      <c r="L410" t="s">
        <v>145</v>
      </c>
      <c r="M410">
        <v>4</v>
      </c>
      <c r="N410">
        <v>4</v>
      </c>
      <c r="O410" t="s">
        <v>150</v>
      </c>
      <c r="P410" t="s">
        <v>156</v>
      </c>
      <c r="Q410" t="s">
        <v>190</v>
      </c>
    </row>
    <row r="411" spans="1:17" x14ac:dyDescent="0.25">
      <c r="A411" t="s">
        <v>17</v>
      </c>
      <c r="B411" t="s">
        <v>28</v>
      </c>
      <c r="C411" t="s">
        <v>36</v>
      </c>
      <c r="D411" t="s">
        <v>60</v>
      </c>
      <c r="E411">
        <v>48130</v>
      </c>
      <c r="F411">
        <v>10413</v>
      </c>
      <c r="G411" t="s">
        <v>65</v>
      </c>
      <c r="I411" t="s">
        <v>69</v>
      </c>
      <c r="J411" t="s">
        <v>80</v>
      </c>
      <c r="K411" t="s">
        <v>93</v>
      </c>
      <c r="L411" t="s">
        <v>93</v>
      </c>
      <c r="M411">
        <v>15</v>
      </c>
      <c r="N411">
        <v>15</v>
      </c>
      <c r="O411" t="s">
        <v>150</v>
      </c>
      <c r="P411" t="s">
        <v>157</v>
      </c>
      <c r="Q411" t="s">
        <v>189</v>
      </c>
    </row>
    <row r="412" spans="1:17" x14ac:dyDescent="0.25">
      <c r="A412" t="s">
        <v>19</v>
      </c>
      <c r="B412" t="s">
        <v>30</v>
      </c>
      <c r="C412" t="s">
        <v>49</v>
      </c>
      <c r="E412">
        <v>80669</v>
      </c>
      <c r="F412">
        <v>5103</v>
      </c>
      <c r="G412" t="s">
        <v>64</v>
      </c>
      <c r="I412" t="s">
        <v>70</v>
      </c>
      <c r="J412" t="s">
        <v>77</v>
      </c>
      <c r="K412" t="s">
        <v>111</v>
      </c>
      <c r="L412" t="s">
        <v>141</v>
      </c>
      <c r="M412">
        <v>12</v>
      </c>
      <c r="N412">
        <v>12</v>
      </c>
      <c r="O412" t="s">
        <v>149</v>
      </c>
      <c r="P412" t="s">
        <v>154</v>
      </c>
      <c r="Q412" t="s">
        <v>162</v>
      </c>
    </row>
    <row r="413" spans="1:17" x14ac:dyDescent="0.25">
      <c r="A413" t="s">
        <v>18</v>
      </c>
      <c r="B413" t="s">
        <v>28</v>
      </c>
      <c r="C413" t="s">
        <v>40</v>
      </c>
      <c r="D413" t="s">
        <v>59</v>
      </c>
      <c r="E413">
        <v>118701</v>
      </c>
      <c r="F413">
        <v>17452</v>
      </c>
      <c r="G413" t="s">
        <v>67</v>
      </c>
      <c r="J413" t="s">
        <v>73</v>
      </c>
      <c r="K413" t="s">
        <v>102</v>
      </c>
      <c r="L413" t="s">
        <v>102</v>
      </c>
      <c r="M413">
        <v>1</v>
      </c>
      <c r="N413">
        <v>0</v>
      </c>
      <c r="O413" t="s">
        <v>148</v>
      </c>
      <c r="P413" t="s">
        <v>156</v>
      </c>
      <c r="Q413" t="s">
        <v>223</v>
      </c>
    </row>
    <row r="414" spans="1:17" x14ac:dyDescent="0.25">
      <c r="A414" t="s">
        <v>19</v>
      </c>
      <c r="B414" t="s">
        <v>34</v>
      </c>
      <c r="C414" t="s">
        <v>36</v>
      </c>
      <c r="D414" t="s">
        <v>57</v>
      </c>
      <c r="E414">
        <v>139843</v>
      </c>
      <c r="F414">
        <v>11955</v>
      </c>
      <c r="G414" t="s">
        <v>67</v>
      </c>
      <c r="I414" t="s">
        <v>70</v>
      </c>
      <c r="J414" t="s">
        <v>81</v>
      </c>
      <c r="K414" t="s">
        <v>98</v>
      </c>
      <c r="L414" t="s">
        <v>123</v>
      </c>
      <c r="M414">
        <v>8</v>
      </c>
      <c r="N414">
        <v>8</v>
      </c>
      <c r="O414" t="s">
        <v>152</v>
      </c>
      <c r="P414" t="s">
        <v>155</v>
      </c>
      <c r="Q414" t="s">
        <v>181</v>
      </c>
    </row>
    <row r="415" spans="1:17" x14ac:dyDescent="0.25">
      <c r="A415" t="s">
        <v>20</v>
      </c>
      <c r="B415" t="s">
        <v>25</v>
      </c>
      <c r="C415" t="s">
        <v>36</v>
      </c>
      <c r="D415" t="s">
        <v>62</v>
      </c>
      <c r="E415">
        <v>106420</v>
      </c>
      <c r="F415">
        <v>29713</v>
      </c>
      <c r="G415" t="s">
        <v>64</v>
      </c>
      <c r="I415" t="s">
        <v>69</v>
      </c>
      <c r="J415" t="s">
        <v>81</v>
      </c>
      <c r="K415" t="s">
        <v>98</v>
      </c>
      <c r="L415" t="s">
        <v>123</v>
      </c>
      <c r="M415">
        <v>5</v>
      </c>
      <c r="N415">
        <v>3</v>
      </c>
      <c r="O415" t="s">
        <v>148</v>
      </c>
      <c r="P415" t="s">
        <v>154</v>
      </c>
      <c r="Q415" t="s">
        <v>162</v>
      </c>
    </row>
    <row r="416" spans="1:17" x14ac:dyDescent="0.25">
      <c r="A416" t="s">
        <v>20</v>
      </c>
      <c r="B416" t="s">
        <v>27</v>
      </c>
      <c r="C416" t="s">
        <v>51</v>
      </c>
      <c r="D416" t="s">
        <v>57</v>
      </c>
      <c r="E416">
        <v>90141</v>
      </c>
      <c r="F416">
        <v>7664</v>
      </c>
      <c r="G416" t="s">
        <v>64</v>
      </c>
      <c r="J416" t="s">
        <v>79</v>
      </c>
      <c r="K416" t="s">
        <v>91</v>
      </c>
      <c r="L416" t="s">
        <v>118</v>
      </c>
      <c r="M416">
        <v>3</v>
      </c>
      <c r="N416">
        <v>1</v>
      </c>
      <c r="O416" t="s">
        <v>152</v>
      </c>
      <c r="P416" t="s">
        <v>156</v>
      </c>
      <c r="Q416" t="s">
        <v>165</v>
      </c>
    </row>
    <row r="417" spans="1:17" x14ac:dyDescent="0.25">
      <c r="A417" t="s">
        <v>17</v>
      </c>
      <c r="B417" t="s">
        <v>27</v>
      </c>
      <c r="C417" t="s">
        <v>36</v>
      </c>
      <c r="D417" t="s">
        <v>62</v>
      </c>
      <c r="E417">
        <v>595513</v>
      </c>
      <c r="F417">
        <v>0</v>
      </c>
      <c r="G417" t="s">
        <v>66</v>
      </c>
      <c r="I417" t="s">
        <v>70</v>
      </c>
      <c r="J417" t="s">
        <v>78</v>
      </c>
      <c r="K417" t="s">
        <v>88</v>
      </c>
      <c r="L417" t="s">
        <v>128</v>
      </c>
      <c r="M417">
        <v>25</v>
      </c>
      <c r="N417">
        <v>25</v>
      </c>
      <c r="O417" t="s">
        <v>149</v>
      </c>
      <c r="P417" t="s">
        <v>157</v>
      </c>
      <c r="Q417" t="s">
        <v>181</v>
      </c>
    </row>
    <row r="418" spans="1:17" x14ac:dyDescent="0.25">
      <c r="A418" t="s">
        <v>20</v>
      </c>
      <c r="B418" t="s">
        <v>25</v>
      </c>
      <c r="C418" t="s">
        <v>39</v>
      </c>
      <c r="D418" t="s">
        <v>62</v>
      </c>
      <c r="E418">
        <v>77726</v>
      </c>
      <c r="F418">
        <v>0</v>
      </c>
      <c r="G418" t="s">
        <v>63</v>
      </c>
      <c r="I418" t="s">
        <v>71</v>
      </c>
      <c r="J418" t="s">
        <v>73</v>
      </c>
      <c r="K418" t="s">
        <v>99</v>
      </c>
      <c r="L418" t="s">
        <v>125</v>
      </c>
      <c r="M418">
        <v>0</v>
      </c>
      <c r="N418">
        <v>0</v>
      </c>
      <c r="O418" t="s">
        <v>153</v>
      </c>
      <c r="P418" t="s">
        <v>156</v>
      </c>
      <c r="Q418" t="s">
        <v>209</v>
      </c>
    </row>
    <row r="419" spans="1:17" x14ac:dyDescent="0.25">
      <c r="A419" t="s">
        <v>17</v>
      </c>
      <c r="B419" t="s">
        <v>22</v>
      </c>
      <c r="C419" t="s">
        <v>47</v>
      </c>
      <c r="E419">
        <v>144225</v>
      </c>
      <c r="F419">
        <v>0</v>
      </c>
      <c r="G419" t="s">
        <v>67</v>
      </c>
      <c r="I419" t="s">
        <v>69</v>
      </c>
      <c r="J419" t="s">
        <v>72</v>
      </c>
      <c r="K419" t="s">
        <v>95</v>
      </c>
      <c r="L419" t="s">
        <v>120</v>
      </c>
      <c r="M419">
        <v>15</v>
      </c>
      <c r="N419">
        <v>14</v>
      </c>
      <c r="O419" t="s">
        <v>151</v>
      </c>
      <c r="P419" t="s">
        <v>157</v>
      </c>
      <c r="Q419" t="s">
        <v>330</v>
      </c>
    </row>
    <row r="420" spans="1:17" x14ac:dyDescent="0.25">
      <c r="A420" t="s">
        <v>17</v>
      </c>
      <c r="B420" t="s">
        <v>24</v>
      </c>
      <c r="C420" t="s">
        <v>46</v>
      </c>
      <c r="D420" t="s">
        <v>57</v>
      </c>
      <c r="E420">
        <v>464312</v>
      </c>
      <c r="F420">
        <v>19113</v>
      </c>
      <c r="G420" t="s">
        <v>66</v>
      </c>
      <c r="J420" t="s">
        <v>72</v>
      </c>
      <c r="K420" t="s">
        <v>82</v>
      </c>
      <c r="L420" t="s">
        <v>112</v>
      </c>
      <c r="M420">
        <v>25</v>
      </c>
      <c r="N420">
        <v>25</v>
      </c>
      <c r="O420" t="s">
        <v>148</v>
      </c>
      <c r="P420" t="s">
        <v>157</v>
      </c>
      <c r="Q420" t="s">
        <v>331</v>
      </c>
    </row>
    <row r="421" spans="1:17" x14ac:dyDescent="0.25">
      <c r="A421" t="s">
        <v>18</v>
      </c>
      <c r="B421" t="s">
        <v>35</v>
      </c>
      <c r="C421" t="s">
        <v>49</v>
      </c>
      <c r="E421">
        <v>111752</v>
      </c>
      <c r="F421">
        <v>883</v>
      </c>
      <c r="G421" t="s">
        <v>65</v>
      </c>
      <c r="I421" t="s">
        <v>56</v>
      </c>
      <c r="J421" t="s">
        <v>73</v>
      </c>
      <c r="K421" t="s">
        <v>83</v>
      </c>
      <c r="L421" t="s">
        <v>113</v>
      </c>
      <c r="M421">
        <v>0</v>
      </c>
      <c r="N421">
        <v>0</v>
      </c>
      <c r="O421" t="s">
        <v>153</v>
      </c>
      <c r="P421" t="s">
        <v>155</v>
      </c>
      <c r="Q421" t="s">
        <v>332</v>
      </c>
    </row>
    <row r="422" spans="1:17" x14ac:dyDescent="0.25">
      <c r="A422" t="s">
        <v>20</v>
      </c>
      <c r="B422" t="s">
        <v>32</v>
      </c>
      <c r="C422" t="s">
        <v>41</v>
      </c>
      <c r="D422" t="s">
        <v>57</v>
      </c>
      <c r="E422">
        <v>68779</v>
      </c>
      <c r="F422">
        <v>3365</v>
      </c>
      <c r="G422" t="s">
        <v>67</v>
      </c>
      <c r="J422" t="s">
        <v>74</v>
      </c>
      <c r="K422" t="s">
        <v>84</v>
      </c>
      <c r="L422" t="s">
        <v>74</v>
      </c>
      <c r="M422">
        <v>7</v>
      </c>
      <c r="N422">
        <v>4</v>
      </c>
      <c r="O422" t="s">
        <v>153</v>
      </c>
      <c r="P422" t="s">
        <v>157</v>
      </c>
      <c r="Q422" t="s">
        <v>173</v>
      </c>
    </row>
    <row r="423" spans="1:17" x14ac:dyDescent="0.25">
      <c r="A423" t="s">
        <v>19</v>
      </c>
      <c r="B423" t="s">
        <v>28</v>
      </c>
      <c r="C423" t="s">
        <v>45</v>
      </c>
      <c r="D423" t="s">
        <v>60</v>
      </c>
      <c r="E423">
        <v>894245</v>
      </c>
      <c r="F423">
        <v>50810</v>
      </c>
      <c r="G423" t="s">
        <v>66</v>
      </c>
      <c r="I423" t="s">
        <v>70</v>
      </c>
      <c r="J423" t="s">
        <v>75</v>
      </c>
      <c r="K423" t="s">
        <v>108</v>
      </c>
      <c r="L423" t="s">
        <v>135</v>
      </c>
      <c r="M423">
        <v>15</v>
      </c>
      <c r="N423">
        <v>14</v>
      </c>
      <c r="O423" t="s">
        <v>148</v>
      </c>
      <c r="P423" t="s">
        <v>157</v>
      </c>
      <c r="Q423" t="s">
        <v>333</v>
      </c>
    </row>
    <row r="424" spans="1:17" x14ac:dyDescent="0.25">
      <c r="A424" t="s">
        <v>17</v>
      </c>
      <c r="B424" t="s">
        <v>26</v>
      </c>
      <c r="C424" t="s">
        <v>42</v>
      </c>
      <c r="E424">
        <v>76713</v>
      </c>
      <c r="F424">
        <v>9101</v>
      </c>
      <c r="G424" t="s">
        <v>63</v>
      </c>
      <c r="I424" t="s">
        <v>56</v>
      </c>
      <c r="J424" t="s">
        <v>76</v>
      </c>
      <c r="K424" t="s">
        <v>100</v>
      </c>
      <c r="L424" t="s">
        <v>126</v>
      </c>
      <c r="M424">
        <v>10</v>
      </c>
      <c r="N424">
        <v>8</v>
      </c>
      <c r="O424" t="s">
        <v>149</v>
      </c>
      <c r="P424" t="s">
        <v>155</v>
      </c>
      <c r="Q424" t="s">
        <v>166</v>
      </c>
    </row>
    <row r="425" spans="1:17" x14ac:dyDescent="0.25">
      <c r="A425" t="s">
        <v>17</v>
      </c>
      <c r="B425" t="s">
        <v>33</v>
      </c>
      <c r="C425" t="s">
        <v>47</v>
      </c>
      <c r="D425" t="s">
        <v>60</v>
      </c>
      <c r="E425">
        <v>48668</v>
      </c>
      <c r="F425">
        <v>0</v>
      </c>
      <c r="G425" t="s">
        <v>68</v>
      </c>
      <c r="I425" t="s">
        <v>69</v>
      </c>
      <c r="J425" t="s">
        <v>79</v>
      </c>
      <c r="K425" t="s">
        <v>107</v>
      </c>
      <c r="L425" t="s">
        <v>134</v>
      </c>
      <c r="M425">
        <v>10</v>
      </c>
      <c r="N425">
        <v>9</v>
      </c>
      <c r="O425" t="s">
        <v>149</v>
      </c>
      <c r="P425" t="s">
        <v>155</v>
      </c>
      <c r="Q425" t="s">
        <v>261</v>
      </c>
    </row>
    <row r="426" spans="1:17" x14ac:dyDescent="0.25">
      <c r="A426" t="s">
        <v>20</v>
      </c>
      <c r="B426" t="s">
        <v>25</v>
      </c>
      <c r="C426" t="s">
        <v>52</v>
      </c>
      <c r="D426" t="s">
        <v>57</v>
      </c>
      <c r="E426">
        <v>105362</v>
      </c>
      <c r="F426">
        <v>1453</v>
      </c>
      <c r="G426" t="s">
        <v>67</v>
      </c>
      <c r="I426" t="s">
        <v>70</v>
      </c>
      <c r="J426" t="s">
        <v>78</v>
      </c>
      <c r="K426" t="s">
        <v>88</v>
      </c>
      <c r="L426" t="s">
        <v>117</v>
      </c>
      <c r="M426">
        <v>4</v>
      </c>
      <c r="N426">
        <v>3</v>
      </c>
      <c r="O426" t="s">
        <v>150</v>
      </c>
      <c r="P426" t="s">
        <v>157</v>
      </c>
      <c r="Q426" t="s">
        <v>159</v>
      </c>
    </row>
    <row r="427" spans="1:17" x14ac:dyDescent="0.25">
      <c r="A427" t="s">
        <v>20</v>
      </c>
      <c r="B427" t="s">
        <v>23</v>
      </c>
      <c r="C427" t="s">
        <v>44</v>
      </c>
      <c r="D427" t="s">
        <v>55</v>
      </c>
      <c r="E427">
        <v>50316</v>
      </c>
      <c r="F427">
        <v>6023</v>
      </c>
      <c r="G427" t="s">
        <v>68</v>
      </c>
      <c r="I427" t="s">
        <v>56</v>
      </c>
      <c r="J427" t="s">
        <v>77</v>
      </c>
      <c r="K427" t="s">
        <v>111</v>
      </c>
      <c r="L427" t="s">
        <v>141</v>
      </c>
      <c r="M427">
        <v>1</v>
      </c>
      <c r="N427">
        <v>0</v>
      </c>
      <c r="O427" t="s">
        <v>153</v>
      </c>
      <c r="P427" t="s">
        <v>156</v>
      </c>
      <c r="Q427" t="s">
        <v>180</v>
      </c>
    </row>
    <row r="428" spans="1:17" x14ac:dyDescent="0.25">
      <c r="A428" t="s">
        <v>20</v>
      </c>
      <c r="B428" t="s">
        <v>32</v>
      </c>
      <c r="C428" t="s">
        <v>53</v>
      </c>
      <c r="D428" t="s">
        <v>60</v>
      </c>
      <c r="E428">
        <v>113247</v>
      </c>
      <c r="F428">
        <v>9212</v>
      </c>
      <c r="G428" t="s">
        <v>63</v>
      </c>
      <c r="I428" t="s">
        <v>69</v>
      </c>
      <c r="J428" t="s">
        <v>74</v>
      </c>
      <c r="K428" t="s">
        <v>84</v>
      </c>
      <c r="L428" t="s">
        <v>74</v>
      </c>
      <c r="M428">
        <v>2</v>
      </c>
      <c r="N428">
        <v>0</v>
      </c>
      <c r="O428" t="s">
        <v>150</v>
      </c>
      <c r="P428" t="s">
        <v>154</v>
      </c>
      <c r="Q428" t="s">
        <v>334</v>
      </c>
    </row>
    <row r="429" spans="1:17" x14ac:dyDescent="0.25">
      <c r="A429" t="s">
        <v>21</v>
      </c>
      <c r="B429" t="s">
        <v>23</v>
      </c>
      <c r="C429" t="s">
        <v>53</v>
      </c>
      <c r="D429" t="s">
        <v>55</v>
      </c>
      <c r="E429">
        <v>72924</v>
      </c>
      <c r="F429">
        <v>4668</v>
      </c>
      <c r="G429" t="s">
        <v>67</v>
      </c>
      <c r="J429" t="s">
        <v>78</v>
      </c>
      <c r="K429" t="s">
        <v>104</v>
      </c>
      <c r="L429" t="s">
        <v>131</v>
      </c>
      <c r="M429">
        <v>12</v>
      </c>
      <c r="N429">
        <v>12</v>
      </c>
      <c r="O429" t="s">
        <v>150</v>
      </c>
      <c r="P429" t="s">
        <v>155</v>
      </c>
      <c r="Q429" t="s">
        <v>284</v>
      </c>
    </row>
    <row r="430" spans="1:17" x14ac:dyDescent="0.25">
      <c r="A430" t="s">
        <v>21</v>
      </c>
      <c r="B430" t="s">
        <v>32</v>
      </c>
      <c r="C430" t="s">
        <v>38</v>
      </c>
      <c r="D430" t="s">
        <v>58</v>
      </c>
      <c r="E430">
        <v>39666</v>
      </c>
      <c r="F430">
        <v>3531</v>
      </c>
      <c r="G430" t="s">
        <v>65</v>
      </c>
      <c r="I430" t="s">
        <v>71</v>
      </c>
      <c r="J430" t="s">
        <v>81</v>
      </c>
      <c r="K430" t="s">
        <v>98</v>
      </c>
      <c r="L430" t="s">
        <v>123</v>
      </c>
      <c r="M430">
        <v>18</v>
      </c>
      <c r="N430">
        <v>15</v>
      </c>
      <c r="O430" t="s">
        <v>148</v>
      </c>
      <c r="P430" t="s">
        <v>155</v>
      </c>
      <c r="Q430" t="s">
        <v>234</v>
      </c>
    </row>
    <row r="431" spans="1:17" x14ac:dyDescent="0.25">
      <c r="A431" t="s">
        <v>19</v>
      </c>
      <c r="B431" t="s">
        <v>32</v>
      </c>
      <c r="C431" t="s">
        <v>43</v>
      </c>
      <c r="D431" t="s">
        <v>54</v>
      </c>
      <c r="E431">
        <v>163865</v>
      </c>
      <c r="F431">
        <v>465</v>
      </c>
      <c r="G431" t="s">
        <v>67</v>
      </c>
      <c r="I431" t="s">
        <v>69</v>
      </c>
      <c r="J431" t="s">
        <v>77</v>
      </c>
      <c r="K431" t="s">
        <v>97</v>
      </c>
      <c r="L431" t="s">
        <v>122</v>
      </c>
      <c r="M431">
        <v>4</v>
      </c>
      <c r="N431">
        <v>4</v>
      </c>
      <c r="O431" t="s">
        <v>150</v>
      </c>
      <c r="P431" t="s">
        <v>154</v>
      </c>
      <c r="Q431" t="s">
        <v>335</v>
      </c>
    </row>
    <row r="432" spans="1:17" x14ac:dyDescent="0.25">
      <c r="A432" t="s">
        <v>20</v>
      </c>
      <c r="B432" t="s">
        <v>22</v>
      </c>
      <c r="C432" t="s">
        <v>44</v>
      </c>
      <c r="D432" t="s">
        <v>54</v>
      </c>
      <c r="E432">
        <v>106517</v>
      </c>
      <c r="F432">
        <v>4230</v>
      </c>
      <c r="G432" t="s">
        <v>67</v>
      </c>
      <c r="I432" t="s">
        <v>56</v>
      </c>
      <c r="J432" t="s">
        <v>77</v>
      </c>
      <c r="K432" t="s">
        <v>111</v>
      </c>
      <c r="L432" t="s">
        <v>141</v>
      </c>
      <c r="M432">
        <v>3</v>
      </c>
      <c r="N432">
        <v>2</v>
      </c>
      <c r="O432" t="s">
        <v>153</v>
      </c>
      <c r="P432" t="s">
        <v>157</v>
      </c>
      <c r="Q432" t="s">
        <v>296</v>
      </c>
    </row>
    <row r="433" spans="1:17" x14ac:dyDescent="0.25">
      <c r="A433" t="s">
        <v>20</v>
      </c>
      <c r="B433" t="s">
        <v>28</v>
      </c>
      <c r="C433" t="s">
        <v>49</v>
      </c>
      <c r="D433" t="s">
        <v>61</v>
      </c>
      <c r="E433">
        <v>73447</v>
      </c>
      <c r="F433">
        <v>971</v>
      </c>
      <c r="G433" t="s">
        <v>64</v>
      </c>
      <c r="J433" t="s">
        <v>79</v>
      </c>
      <c r="K433" t="s">
        <v>91</v>
      </c>
      <c r="L433" t="s">
        <v>118</v>
      </c>
      <c r="M433">
        <v>2</v>
      </c>
      <c r="N433">
        <v>2</v>
      </c>
      <c r="O433" t="s">
        <v>150</v>
      </c>
      <c r="P433" t="s">
        <v>157</v>
      </c>
      <c r="Q433" t="s">
        <v>188</v>
      </c>
    </row>
    <row r="434" spans="1:17" x14ac:dyDescent="0.25">
      <c r="A434" t="s">
        <v>19</v>
      </c>
      <c r="B434" t="s">
        <v>23</v>
      </c>
      <c r="C434" t="s">
        <v>36</v>
      </c>
      <c r="D434" t="s">
        <v>58</v>
      </c>
      <c r="E434">
        <v>68969</v>
      </c>
      <c r="F434">
        <v>2808</v>
      </c>
      <c r="G434" t="s">
        <v>67</v>
      </c>
      <c r="I434" t="s">
        <v>70</v>
      </c>
      <c r="J434" t="s">
        <v>76</v>
      </c>
      <c r="K434" t="s">
        <v>86</v>
      </c>
      <c r="L434" t="s">
        <v>115</v>
      </c>
      <c r="M434">
        <v>4</v>
      </c>
      <c r="N434">
        <v>1</v>
      </c>
      <c r="O434" t="s">
        <v>151</v>
      </c>
      <c r="P434" t="s">
        <v>154</v>
      </c>
      <c r="Q434" t="s">
        <v>216</v>
      </c>
    </row>
    <row r="435" spans="1:17" x14ac:dyDescent="0.25">
      <c r="A435" t="s">
        <v>19</v>
      </c>
      <c r="D435" t="s">
        <v>54</v>
      </c>
      <c r="F435">
        <v>14329</v>
      </c>
      <c r="G435" t="s">
        <v>68</v>
      </c>
      <c r="I435" t="s">
        <v>56</v>
      </c>
      <c r="J435" t="s">
        <v>76</v>
      </c>
      <c r="K435" t="s">
        <v>86</v>
      </c>
      <c r="N435">
        <v>2</v>
      </c>
      <c r="O435" t="s">
        <v>150</v>
      </c>
      <c r="Q435" t="s">
        <v>336</v>
      </c>
    </row>
    <row r="436" spans="1:17" x14ac:dyDescent="0.25">
      <c r="A436" t="s">
        <v>20</v>
      </c>
      <c r="D436" t="s">
        <v>57</v>
      </c>
      <c r="F436">
        <v>2286</v>
      </c>
      <c r="G436" t="s">
        <v>64</v>
      </c>
      <c r="J436" t="s">
        <v>72</v>
      </c>
      <c r="K436" t="s">
        <v>95</v>
      </c>
      <c r="N436">
        <v>0</v>
      </c>
      <c r="O436" t="s">
        <v>150</v>
      </c>
      <c r="Q436" t="s">
        <v>243</v>
      </c>
    </row>
    <row r="437" spans="1:17" x14ac:dyDescent="0.25">
      <c r="A437" t="s">
        <v>17</v>
      </c>
      <c r="B437" t="s">
        <v>32</v>
      </c>
      <c r="C437" t="s">
        <v>40</v>
      </c>
      <c r="D437" t="s">
        <v>62</v>
      </c>
      <c r="E437">
        <v>59221</v>
      </c>
      <c r="F437">
        <v>0</v>
      </c>
      <c r="G437" t="s">
        <v>63</v>
      </c>
      <c r="I437" t="s">
        <v>69</v>
      </c>
      <c r="J437" t="s">
        <v>77</v>
      </c>
      <c r="K437" t="s">
        <v>97</v>
      </c>
      <c r="L437" t="s">
        <v>122</v>
      </c>
      <c r="M437">
        <v>10</v>
      </c>
      <c r="N437">
        <v>10</v>
      </c>
      <c r="O437" t="s">
        <v>150</v>
      </c>
      <c r="P437" t="s">
        <v>155</v>
      </c>
      <c r="Q437" t="s">
        <v>216</v>
      </c>
    </row>
    <row r="438" spans="1:17" x14ac:dyDescent="0.25">
      <c r="A438" t="s">
        <v>19</v>
      </c>
      <c r="B438" t="s">
        <v>30</v>
      </c>
      <c r="C438" t="s">
        <v>50</v>
      </c>
      <c r="D438" t="s">
        <v>59</v>
      </c>
      <c r="E438">
        <v>79897</v>
      </c>
      <c r="F438">
        <v>7930</v>
      </c>
      <c r="G438" t="s">
        <v>67</v>
      </c>
      <c r="I438" t="s">
        <v>56</v>
      </c>
      <c r="J438" t="s">
        <v>74</v>
      </c>
      <c r="K438" t="s">
        <v>84</v>
      </c>
      <c r="L438" t="s">
        <v>74</v>
      </c>
      <c r="M438">
        <v>7</v>
      </c>
      <c r="N438">
        <v>6</v>
      </c>
      <c r="O438" t="s">
        <v>149</v>
      </c>
      <c r="P438" t="s">
        <v>156</v>
      </c>
      <c r="Q438" t="s">
        <v>165</v>
      </c>
    </row>
    <row r="439" spans="1:17" x14ac:dyDescent="0.25">
      <c r="A439" t="s">
        <v>19</v>
      </c>
      <c r="F439">
        <v>14340</v>
      </c>
      <c r="G439" t="s">
        <v>63</v>
      </c>
      <c r="I439" t="s">
        <v>69</v>
      </c>
      <c r="J439" t="s">
        <v>73</v>
      </c>
      <c r="K439" t="s">
        <v>99</v>
      </c>
      <c r="N439">
        <v>12</v>
      </c>
      <c r="O439" t="s">
        <v>151</v>
      </c>
      <c r="Q439" t="s">
        <v>171</v>
      </c>
    </row>
    <row r="440" spans="1:17" x14ac:dyDescent="0.25">
      <c r="A440" t="s">
        <v>19</v>
      </c>
      <c r="B440" t="s">
        <v>33</v>
      </c>
      <c r="C440" t="s">
        <v>41</v>
      </c>
      <c r="D440" t="s">
        <v>59</v>
      </c>
      <c r="E440">
        <v>127323</v>
      </c>
      <c r="F440">
        <v>0</v>
      </c>
      <c r="G440" t="s">
        <v>65</v>
      </c>
      <c r="I440" t="s">
        <v>71</v>
      </c>
      <c r="J440" t="s">
        <v>73</v>
      </c>
      <c r="K440" t="s">
        <v>83</v>
      </c>
      <c r="L440" t="s">
        <v>113</v>
      </c>
      <c r="M440">
        <v>18</v>
      </c>
      <c r="N440">
        <v>15</v>
      </c>
      <c r="O440" t="s">
        <v>150</v>
      </c>
      <c r="P440" t="s">
        <v>155</v>
      </c>
      <c r="Q440" t="s">
        <v>174</v>
      </c>
    </row>
    <row r="441" spans="1:17" x14ac:dyDescent="0.25">
      <c r="A441" t="s">
        <v>20</v>
      </c>
      <c r="B441" t="s">
        <v>31</v>
      </c>
      <c r="C441" t="s">
        <v>52</v>
      </c>
      <c r="D441" t="s">
        <v>55</v>
      </c>
      <c r="E441">
        <v>47466</v>
      </c>
      <c r="F441">
        <v>3332</v>
      </c>
      <c r="G441" t="s">
        <v>64</v>
      </c>
      <c r="J441" t="s">
        <v>74</v>
      </c>
      <c r="K441" t="s">
        <v>84</v>
      </c>
      <c r="L441" t="s">
        <v>74</v>
      </c>
      <c r="M441">
        <v>3</v>
      </c>
      <c r="N441">
        <v>3</v>
      </c>
      <c r="O441" t="s">
        <v>153</v>
      </c>
      <c r="P441" t="s">
        <v>157</v>
      </c>
      <c r="Q441" t="s">
        <v>210</v>
      </c>
    </row>
    <row r="442" spans="1:17" x14ac:dyDescent="0.25">
      <c r="A442" t="s">
        <v>17</v>
      </c>
      <c r="B442" t="s">
        <v>29</v>
      </c>
      <c r="C442" t="s">
        <v>37</v>
      </c>
      <c r="D442" t="s">
        <v>57</v>
      </c>
      <c r="E442">
        <v>55924</v>
      </c>
      <c r="F442">
        <v>2275</v>
      </c>
      <c r="G442" t="s">
        <v>63</v>
      </c>
      <c r="J442" t="s">
        <v>76</v>
      </c>
      <c r="K442" t="s">
        <v>92</v>
      </c>
      <c r="L442" t="s">
        <v>119</v>
      </c>
      <c r="M442">
        <v>18</v>
      </c>
      <c r="N442">
        <v>17</v>
      </c>
      <c r="O442" t="s">
        <v>152</v>
      </c>
      <c r="P442" t="s">
        <v>155</v>
      </c>
      <c r="Q442" t="s">
        <v>181</v>
      </c>
    </row>
    <row r="443" spans="1:17" x14ac:dyDescent="0.25">
      <c r="A443" t="s">
        <v>20</v>
      </c>
      <c r="B443" t="s">
        <v>27</v>
      </c>
      <c r="C443" t="s">
        <v>45</v>
      </c>
      <c r="D443" t="s">
        <v>57</v>
      </c>
      <c r="E443">
        <v>37870</v>
      </c>
      <c r="F443">
        <v>2167</v>
      </c>
      <c r="G443" t="s">
        <v>68</v>
      </c>
      <c r="I443" t="s">
        <v>71</v>
      </c>
      <c r="J443" t="s">
        <v>75</v>
      </c>
      <c r="K443" t="s">
        <v>96</v>
      </c>
      <c r="L443" t="s">
        <v>121</v>
      </c>
      <c r="M443">
        <v>0</v>
      </c>
      <c r="N443">
        <v>0</v>
      </c>
      <c r="O443" t="s">
        <v>150</v>
      </c>
      <c r="P443" t="s">
        <v>155</v>
      </c>
      <c r="Q443" t="s">
        <v>303</v>
      </c>
    </row>
    <row r="444" spans="1:17" x14ac:dyDescent="0.25">
      <c r="A444" t="s">
        <v>19</v>
      </c>
      <c r="B444" t="s">
        <v>26</v>
      </c>
      <c r="C444" t="s">
        <v>47</v>
      </c>
      <c r="D444" t="s">
        <v>61</v>
      </c>
      <c r="E444">
        <v>1063417</v>
      </c>
      <c r="F444">
        <v>228862</v>
      </c>
      <c r="G444" t="s">
        <v>66</v>
      </c>
      <c r="I444" t="s">
        <v>69</v>
      </c>
      <c r="J444" t="s">
        <v>80</v>
      </c>
      <c r="K444" t="s">
        <v>93</v>
      </c>
      <c r="L444" t="s">
        <v>93</v>
      </c>
      <c r="M444">
        <v>5</v>
      </c>
      <c r="N444">
        <v>5</v>
      </c>
      <c r="O444" t="s">
        <v>151</v>
      </c>
      <c r="P444" t="s">
        <v>154</v>
      </c>
      <c r="Q444" t="s">
        <v>169</v>
      </c>
    </row>
    <row r="445" spans="1:17" x14ac:dyDescent="0.25">
      <c r="A445" t="s">
        <v>21</v>
      </c>
      <c r="B445" t="s">
        <v>26</v>
      </c>
      <c r="C445" t="s">
        <v>43</v>
      </c>
      <c r="D445" t="s">
        <v>54</v>
      </c>
      <c r="E445">
        <v>436790</v>
      </c>
      <c r="F445">
        <v>17287</v>
      </c>
      <c r="G445" t="s">
        <v>66</v>
      </c>
      <c r="I445" t="s">
        <v>56</v>
      </c>
      <c r="J445" t="s">
        <v>78</v>
      </c>
      <c r="K445" t="s">
        <v>109</v>
      </c>
      <c r="L445" t="s">
        <v>137</v>
      </c>
      <c r="M445">
        <v>9</v>
      </c>
      <c r="N445">
        <v>8</v>
      </c>
      <c r="O445" t="s">
        <v>153</v>
      </c>
      <c r="P445" t="s">
        <v>157</v>
      </c>
      <c r="Q445" t="s">
        <v>238</v>
      </c>
    </row>
    <row r="446" spans="1:17" x14ac:dyDescent="0.25">
      <c r="A446" t="s">
        <v>21</v>
      </c>
      <c r="B446" t="s">
        <v>30</v>
      </c>
      <c r="C446" t="s">
        <v>50</v>
      </c>
      <c r="D446" t="s">
        <v>60</v>
      </c>
      <c r="E446">
        <v>408650</v>
      </c>
      <c r="F446">
        <v>0</v>
      </c>
      <c r="G446" t="s">
        <v>66</v>
      </c>
      <c r="I446" t="s">
        <v>71</v>
      </c>
      <c r="J446" t="s">
        <v>80</v>
      </c>
      <c r="K446" t="s">
        <v>106</v>
      </c>
      <c r="L446" t="s">
        <v>106</v>
      </c>
      <c r="M446">
        <v>10</v>
      </c>
      <c r="N446">
        <v>9</v>
      </c>
      <c r="O446" t="s">
        <v>149</v>
      </c>
      <c r="P446" t="s">
        <v>154</v>
      </c>
      <c r="Q446" t="s">
        <v>202</v>
      </c>
    </row>
    <row r="447" spans="1:17" x14ac:dyDescent="0.25">
      <c r="A447" t="s">
        <v>21</v>
      </c>
      <c r="D447" t="s">
        <v>62</v>
      </c>
      <c r="F447">
        <v>0</v>
      </c>
      <c r="G447" t="s">
        <v>65</v>
      </c>
      <c r="I447" t="s">
        <v>69</v>
      </c>
      <c r="J447" t="s">
        <v>79</v>
      </c>
      <c r="K447" t="s">
        <v>107</v>
      </c>
      <c r="N447">
        <v>19</v>
      </c>
      <c r="O447" t="s">
        <v>149</v>
      </c>
      <c r="Q447" t="s">
        <v>209</v>
      </c>
    </row>
    <row r="448" spans="1:17" x14ac:dyDescent="0.25">
      <c r="A448" t="s">
        <v>17</v>
      </c>
      <c r="B448" t="s">
        <v>29</v>
      </c>
      <c r="C448" t="s">
        <v>45</v>
      </c>
      <c r="D448" t="s">
        <v>57</v>
      </c>
      <c r="E448">
        <v>57541</v>
      </c>
      <c r="F448">
        <v>15207</v>
      </c>
      <c r="G448" t="s">
        <v>63</v>
      </c>
      <c r="I448" t="s">
        <v>56</v>
      </c>
      <c r="J448" t="s">
        <v>80</v>
      </c>
      <c r="K448" t="s">
        <v>106</v>
      </c>
      <c r="L448" t="s">
        <v>106</v>
      </c>
      <c r="M448">
        <v>20</v>
      </c>
      <c r="N448">
        <v>20</v>
      </c>
      <c r="O448" t="s">
        <v>149</v>
      </c>
      <c r="P448" t="s">
        <v>154</v>
      </c>
      <c r="Q448" t="s">
        <v>337</v>
      </c>
    </row>
    <row r="449" spans="1:17" x14ac:dyDescent="0.25">
      <c r="A449" t="s">
        <v>19</v>
      </c>
      <c r="B449" t="s">
        <v>30</v>
      </c>
      <c r="C449" t="s">
        <v>52</v>
      </c>
      <c r="D449" t="s">
        <v>54</v>
      </c>
      <c r="E449">
        <v>71430</v>
      </c>
      <c r="F449">
        <v>5765</v>
      </c>
      <c r="G449" t="s">
        <v>64</v>
      </c>
      <c r="I449" t="s">
        <v>71</v>
      </c>
      <c r="J449" t="s">
        <v>78</v>
      </c>
      <c r="K449" t="s">
        <v>104</v>
      </c>
      <c r="L449" t="s">
        <v>131</v>
      </c>
      <c r="M449">
        <v>4</v>
      </c>
      <c r="N449">
        <v>4</v>
      </c>
      <c r="O449" t="s">
        <v>153</v>
      </c>
      <c r="P449" t="s">
        <v>157</v>
      </c>
      <c r="Q449" t="s">
        <v>338</v>
      </c>
    </row>
    <row r="450" spans="1:17" x14ac:dyDescent="0.25">
      <c r="A450" t="s">
        <v>21</v>
      </c>
      <c r="B450" t="s">
        <v>34</v>
      </c>
      <c r="C450" t="s">
        <v>36</v>
      </c>
      <c r="D450" t="s">
        <v>60</v>
      </c>
      <c r="E450">
        <v>80377</v>
      </c>
      <c r="F450">
        <v>7535</v>
      </c>
      <c r="G450" t="s">
        <v>65</v>
      </c>
      <c r="I450" t="s">
        <v>69</v>
      </c>
      <c r="J450" t="s">
        <v>77</v>
      </c>
      <c r="K450" t="s">
        <v>110</v>
      </c>
      <c r="L450" t="s">
        <v>139</v>
      </c>
      <c r="M450">
        <v>12</v>
      </c>
      <c r="N450">
        <v>12</v>
      </c>
      <c r="O450" t="s">
        <v>148</v>
      </c>
      <c r="P450" t="s">
        <v>156</v>
      </c>
      <c r="Q450" t="s">
        <v>162</v>
      </c>
    </row>
    <row r="451" spans="1:17" x14ac:dyDescent="0.25">
      <c r="A451" t="s">
        <v>19</v>
      </c>
      <c r="B451" t="s">
        <v>32</v>
      </c>
      <c r="C451" t="s">
        <v>40</v>
      </c>
      <c r="D451" t="s">
        <v>62</v>
      </c>
      <c r="E451">
        <v>69269</v>
      </c>
      <c r="F451">
        <v>13252</v>
      </c>
      <c r="G451" t="s">
        <v>67</v>
      </c>
      <c r="J451" t="s">
        <v>79</v>
      </c>
      <c r="K451" t="s">
        <v>107</v>
      </c>
      <c r="L451" t="s">
        <v>134</v>
      </c>
      <c r="M451">
        <v>10</v>
      </c>
      <c r="N451">
        <v>7</v>
      </c>
      <c r="O451" t="s">
        <v>148</v>
      </c>
      <c r="P451" t="s">
        <v>154</v>
      </c>
      <c r="Q451" t="s">
        <v>256</v>
      </c>
    </row>
    <row r="452" spans="1:17" x14ac:dyDescent="0.25">
      <c r="A452" t="s">
        <v>17</v>
      </c>
      <c r="B452" t="s">
        <v>33</v>
      </c>
      <c r="C452" t="s">
        <v>36</v>
      </c>
      <c r="D452" t="s">
        <v>60</v>
      </c>
      <c r="E452">
        <v>59430</v>
      </c>
      <c r="F452">
        <v>5756</v>
      </c>
      <c r="G452" t="s">
        <v>68</v>
      </c>
      <c r="I452" t="s">
        <v>69</v>
      </c>
      <c r="J452" t="s">
        <v>77</v>
      </c>
      <c r="K452" t="s">
        <v>110</v>
      </c>
      <c r="L452" t="s">
        <v>145</v>
      </c>
      <c r="M452">
        <v>10</v>
      </c>
      <c r="N452">
        <v>8</v>
      </c>
      <c r="O452" t="s">
        <v>148</v>
      </c>
      <c r="P452" t="s">
        <v>156</v>
      </c>
      <c r="Q452" t="s">
        <v>339</v>
      </c>
    </row>
    <row r="453" spans="1:17" x14ac:dyDescent="0.25">
      <c r="A453" t="s">
        <v>19</v>
      </c>
      <c r="B453" t="s">
        <v>22</v>
      </c>
      <c r="C453" t="s">
        <v>50</v>
      </c>
      <c r="D453" t="s">
        <v>59</v>
      </c>
      <c r="E453">
        <v>105244</v>
      </c>
      <c r="F453">
        <v>6865</v>
      </c>
      <c r="G453" t="s">
        <v>64</v>
      </c>
      <c r="I453" t="s">
        <v>71</v>
      </c>
      <c r="J453" t="s">
        <v>73</v>
      </c>
      <c r="K453" t="s">
        <v>83</v>
      </c>
      <c r="L453" t="s">
        <v>113</v>
      </c>
      <c r="M453">
        <v>20</v>
      </c>
      <c r="N453">
        <v>20</v>
      </c>
      <c r="O453" t="s">
        <v>153</v>
      </c>
      <c r="P453" t="s">
        <v>156</v>
      </c>
      <c r="Q453" t="s">
        <v>207</v>
      </c>
    </row>
    <row r="454" spans="1:17" x14ac:dyDescent="0.25">
      <c r="A454" t="s">
        <v>19</v>
      </c>
      <c r="B454" t="s">
        <v>31</v>
      </c>
      <c r="C454" t="s">
        <v>51</v>
      </c>
      <c r="D454" t="s">
        <v>56</v>
      </c>
      <c r="E454">
        <v>99894</v>
      </c>
      <c r="F454">
        <v>9694</v>
      </c>
      <c r="G454" t="s">
        <v>68</v>
      </c>
      <c r="I454" t="s">
        <v>56</v>
      </c>
      <c r="J454" t="s">
        <v>79</v>
      </c>
      <c r="K454" t="s">
        <v>91</v>
      </c>
      <c r="L454" t="s">
        <v>118</v>
      </c>
      <c r="M454">
        <v>20</v>
      </c>
      <c r="N454">
        <v>20</v>
      </c>
      <c r="O454" t="s">
        <v>148</v>
      </c>
      <c r="P454" t="s">
        <v>154</v>
      </c>
      <c r="Q454" t="s">
        <v>340</v>
      </c>
    </row>
    <row r="455" spans="1:17" x14ac:dyDescent="0.25">
      <c r="A455" t="s">
        <v>21</v>
      </c>
      <c r="B455" t="s">
        <v>26</v>
      </c>
      <c r="C455" t="s">
        <v>52</v>
      </c>
      <c r="D455" t="s">
        <v>59</v>
      </c>
      <c r="E455">
        <v>11916</v>
      </c>
      <c r="F455">
        <v>911</v>
      </c>
      <c r="G455" t="s">
        <v>67</v>
      </c>
      <c r="I455" t="s">
        <v>69</v>
      </c>
      <c r="J455" t="s">
        <v>73</v>
      </c>
      <c r="K455" t="s">
        <v>83</v>
      </c>
      <c r="L455" t="s">
        <v>113</v>
      </c>
      <c r="M455">
        <v>20</v>
      </c>
      <c r="N455">
        <v>19</v>
      </c>
      <c r="O455" t="s">
        <v>149</v>
      </c>
      <c r="P455" t="s">
        <v>157</v>
      </c>
      <c r="Q455" t="s">
        <v>221</v>
      </c>
    </row>
    <row r="456" spans="1:17" x14ac:dyDescent="0.25">
      <c r="A456" t="s">
        <v>18</v>
      </c>
      <c r="B456" t="s">
        <v>25</v>
      </c>
      <c r="C456" t="s">
        <v>45</v>
      </c>
      <c r="D456" t="s">
        <v>56</v>
      </c>
      <c r="E456">
        <v>1007738</v>
      </c>
      <c r="F456">
        <v>186823</v>
      </c>
      <c r="G456" t="s">
        <v>66</v>
      </c>
      <c r="I456" t="s">
        <v>71</v>
      </c>
      <c r="J456" t="s">
        <v>80</v>
      </c>
      <c r="K456" t="s">
        <v>93</v>
      </c>
      <c r="L456" t="s">
        <v>93</v>
      </c>
      <c r="M456">
        <v>1</v>
      </c>
      <c r="N456">
        <v>0</v>
      </c>
      <c r="O456" t="s">
        <v>153</v>
      </c>
      <c r="P456" t="s">
        <v>156</v>
      </c>
      <c r="Q456" t="s">
        <v>190</v>
      </c>
    </row>
    <row r="457" spans="1:17" x14ac:dyDescent="0.25">
      <c r="A457" t="s">
        <v>17</v>
      </c>
      <c r="B457" t="s">
        <v>24</v>
      </c>
      <c r="C457" t="s">
        <v>50</v>
      </c>
      <c r="D457" t="s">
        <v>61</v>
      </c>
      <c r="E457">
        <v>792393</v>
      </c>
      <c r="F457">
        <v>0</v>
      </c>
      <c r="G457" t="s">
        <v>66</v>
      </c>
      <c r="I457" t="s">
        <v>70</v>
      </c>
      <c r="J457" t="s">
        <v>73</v>
      </c>
      <c r="K457" t="s">
        <v>83</v>
      </c>
      <c r="L457" t="s">
        <v>113</v>
      </c>
      <c r="M457">
        <v>15</v>
      </c>
      <c r="N457">
        <v>14</v>
      </c>
      <c r="O457" t="s">
        <v>151</v>
      </c>
      <c r="P457" t="s">
        <v>157</v>
      </c>
      <c r="Q457" t="s">
        <v>171</v>
      </c>
    </row>
    <row r="458" spans="1:17" x14ac:dyDescent="0.25">
      <c r="A458" t="s">
        <v>20</v>
      </c>
      <c r="B458" t="s">
        <v>26</v>
      </c>
      <c r="C458" t="s">
        <v>51</v>
      </c>
      <c r="D458" t="s">
        <v>55</v>
      </c>
      <c r="E458">
        <v>417783</v>
      </c>
      <c r="F458">
        <v>0</v>
      </c>
      <c r="G458" t="s">
        <v>66</v>
      </c>
      <c r="I458" t="s">
        <v>70</v>
      </c>
      <c r="J458" t="s">
        <v>75</v>
      </c>
      <c r="K458" t="s">
        <v>108</v>
      </c>
      <c r="L458" t="s">
        <v>135</v>
      </c>
      <c r="M458">
        <v>0</v>
      </c>
      <c r="N458">
        <v>0</v>
      </c>
      <c r="O458" t="s">
        <v>148</v>
      </c>
      <c r="P458" t="s">
        <v>156</v>
      </c>
      <c r="Q458" t="s">
        <v>341</v>
      </c>
    </row>
    <row r="459" spans="1:17" x14ac:dyDescent="0.25">
      <c r="A459" t="s">
        <v>20</v>
      </c>
      <c r="B459" t="s">
        <v>25</v>
      </c>
      <c r="C459" t="s">
        <v>48</v>
      </c>
      <c r="E459">
        <v>72094</v>
      </c>
      <c r="F459">
        <v>7674</v>
      </c>
      <c r="G459" t="s">
        <v>63</v>
      </c>
      <c r="I459" t="s">
        <v>70</v>
      </c>
      <c r="J459" t="s">
        <v>74</v>
      </c>
      <c r="K459" t="s">
        <v>84</v>
      </c>
      <c r="L459" t="s">
        <v>74</v>
      </c>
      <c r="M459">
        <v>4</v>
      </c>
      <c r="N459">
        <v>4</v>
      </c>
      <c r="O459" t="s">
        <v>152</v>
      </c>
      <c r="P459" t="s">
        <v>157</v>
      </c>
      <c r="Q459" t="s">
        <v>271</v>
      </c>
    </row>
    <row r="460" spans="1:17" x14ac:dyDescent="0.25">
      <c r="A460" t="s">
        <v>17</v>
      </c>
      <c r="B460" t="s">
        <v>27</v>
      </c>
      <c r="C460" t="s">
        <v>45</v>
      </c>
      <c r="D460" t="s">
        <v>54</v>
      </c>
      <c r="E460">
        <v>99678</v>
      </c>
      <c r="F460">
        <v>4744</v>
      </c>
      <c r="G460" t="s">
        <v>67</v>
      </c>
      <c r="I460" t="s">
        <v>70</v>
      </c>
      <c r="J460" t="s">
        <v>78</v>
      </c>
      <c r="K460" t="s">
        <v>88</v>
      </c>
      <c r="L460" t="s">
        <v>128</v>
      </c>
      <c r="M460">
        <v>25</v>
      </c>
      <c r="N460">
        <v>25</v>
      </c>
      <c r="O460" t="s">
        <v>150</v>
      </c>
      <c r="P460" t="s">
        <v>156</v>
      </c>
      <c r="Q460" t="s">
        <v>224</v>
      </c>
    </row>
    <row r="461" spans="1:17" x14ac:dyDescent="0.25">
      <c r="A461" t="s">
        <v>20</v>
      </c>
      <c r="B461" t="s">
        <v>35</v>
      </c>
      <c r="C461" t="s">
        <v>43</v>
      </c>
      <c r="D461" t="s">
        <v>61</v>
      </c>
      <c r="E461">
        <v>37873</v>
      </c>
      <c r="F461">
        <v>9188</v>
      </c>
      <c r="G461" t="s">
        <v>63</v>
      </c>
      <c r="I461" t="s">
        <v>71</v>
      </c>
      <c r="J461" t="s">
        <v>80</v>
      </c>
      <c r="K461" t="s">
        <v>106</v>
      </c>
      <c r="L461" t="s">
        <v>106</v>
      </c>
      <c r="M461">
        <v>2</v>
      </c>
      <c r="N461">
        <v>0</v>
      </c>
      <c r="O461" t="s">
        <v>151</v>
      </c>
      <c r="P461" t="s">
        <v>155</v>
      </c>
      <c r="Q461" t="s">
        <v>342</v>
      </c>
    </row>
    <row r="462" spans="1:17" x14ac:dyDescent="0.25">
      <c r="A462" t="s">
        <v>20</v>
      </c>
      <c r="B462" t="s">
        <v>31</v>
      </c>
      <c r="C462" t="s">
        <v>38</v>
      </c>
      <c r="D462" t="s">
        <v>56</v>
      </c>
      <c r="E462">
        <v>67930</v>
      </c>
      <c r="F462">
        <v>2521</v>
      </c>
      <c r="G462" t="s">
        <v>68</v>
      </c>
      <c r="I462" t="s">
        <v>71</v>
      </c>
      <c r="J462" t="s">
        <v>76</v>
      </c>
      <c r="K462" t="s">
        <v>100</v>
      </c>
      <c r="L462" t="s">
        <v>132</v>
      </c>
      <c r="M462">
        <v>6</v>
      </c>
      <c r="N462">
        <v>6</v>
      </c>
      <c r="O462" t="s">
        <v>150</v>
      </c>
      <c r="P462" t="s">
        <v>156</v>
      </c>
      <c r="Q462" t="s">
        <v>318</v>
      </c>
    </row>
    <row r="463" spans="1:17" x14ac:dyDescent="0.25">
      <c r="A463" t="s">
        <v>19</v>
      </c>
      <c r="B463" t="s">
        <v>33</v>
      </c>
      <c r="C463" t="s">
        <v>39</v>
      </c>
      <c r="D463" t="s">
        <v>56</v>
      </c>
      <c r="E463">
        <v>91319</v>
      </c>
      <c r="F463">
        <v>2790</v>
      </c>
      <c r="G463" t="s">
        <v>65</v>
      </c>
      <c r="I463" t="s">
        <v>71</v>
      </c>
      <c r="J463" t="s">
        <v>77</v>
      </c>
      <c r="K463" t="s">
        <v>89</v>
      </c>
      <c r="L463" t="s">
        <v>124</v>
      </c>
      <c r="M463">
        <v>5</v>
      </c>
      <c r="N463">
        <v>5</v>
      </c>
      <c r="O463" t="s">
        <v>148</v>
      </c>
      <c r="P463" t="s">
        <v>154</v>
      </c>
      <c r="Q463" t="s">
        <v>343</v>
      </c>
    </row>
    <row r="464" spans="1:17" x14ac:dyDescent="0.25">
      <c r="A464" t="s">
        <v>19</v>
      </c>
      <c r="B464" t="s">
        <v>33</v>
      </c>
      <c r="C464" t="s">
        <v>43</v>
      </c>
      <c r="D464" t="s">
        <v>60</v>
      </c>
      <c r="E464">
        <v>29226</v>
      </c>
      <c r="F464">
        <v>1262</v>
      </c>
      <c r="G464" t="s">
        <v>65</v>
      </c>
      <c r="I464" t="s">
        <v>56</v>
      </c>
      <c r="J464" t="s">
        <v>76</v>
      </c>
      <c r="K464" t="s">
        <v>100</v>
      </c>
      <c r="L464" t="s">
        <v>126</v>
      </c>
      <c r="M464">
        <v>12</v>
      </c>
      <c r="N464">
        <v>12</v>
      </c>
      <c r="O464" t="s">
        <v>149</v>
      </c>
      <c r="P464" t="s">
        <v>156</v>
      </c>
      <c r="Q464" t="s">
        <v>167</v>
      </c>
    </row>
    <row r="465" spans="1:17" x14ac:dyDescent="0.25">
      <c r="A465" t="s">
        <v>20</v>
      </c>
      <c r="B465" t="s">
        <v>35</v>
      </c>
      <c r="C465" t="s">
        <v>46</v>
      </c>
      <c r="D465" t="s">
        <v>59</v>
      </c>
      <c r="E465">
        <v>154913</v>
      </c>
      <c r="F465">
        <v>2639</v>
      </c>
      <c r="G465" t="s">
        <v>66</v>
      </c>
      <c r="J465" t="s">
        <v>76</v>
      </c>
      <c r="K465" t="s">
        <v>100</v>
      </c>
      <c r="L465" t="s">
        <v>126</v>
      </c>
      <c r="M465">
        <v>5</v>
      </c>
      <c r="N465">
        <v>5</v>
      </c>
      <c r="O465" t="s">
        <v>153</v>
      </c>
      <c r="P465" t="s">
        <v>155</v>
      </c>
      <c r="Q465" t="s">
        <v>165</v>
      </c>
    </row>
    <row r="466" spans="1:17" x14ac:dyDescent="0.25">
      <c r="A466" t="s">
        <v>21</v>
      </c>
      <c r="B466" t="s">
        <v>30</v>
      </c>
      <c r="C466" t="s">
        <v>43</v>
      </c>
      <c r="D466" t="s">
        <v>61</v>
      </c>
      <c r="E466">
        <v>59568</v>
      </c>
      <c r="F466">
        <v>127</v>
      </c>
      <c r="G466" t="s">
        <v>65</v>
      </c>
      <c r="I466" t="s">
        <v>70</v>
      </c>
      <c r="J466" t="s">
        <v>75</v>
      </c>
      <c r="K466" t="s">
        <v>108</v>
      </c>
      <c r="L466" t="s">
        <v>135</v>
      </c>
      <c r="M466">
        <v>12</v>
      </c>
      <c r="N466">
        <v>11</v>
      </c>
      <c r="O466" t="s">
        <v>148</v>
      </c>
      <c r="P466" t="s">
        <v>154</v>
      </c>
      <c r="Q466" t="s">
        <v>190</v>
      </c>
    </row>
    <row r="467" spans="1:17" x14ac:dyDescent="0.25">
      <c r="A467" t="s">
        <v>21</v>
      </c>
      <c r="B467" t="s">
        <v>33</v>
      </c>
      <c r="C467" t="s">
        <v>46</v>
      </c>
      <c r="D467" t="s">
        <v>61</v>
      </c>
      <c r="E467">
        <v>784946</v>
      </c>
      <c r="F467">
        <v>0</v>
      </c>
      <c r="G467" t="s">
        <v>66</v>
      </c>
      <c r="I467" t="s">
        <v>70</v>
      </c>
      <c r="J467" t="s">
        <v>79</v>
      </c>
      <c r="K467" t="s">
        <v>91</v>
      </c>
      <c r="L467" t="s">
        <v>118</v>
      </c>
      <c r="M467">
        <v>25</v>
      </c>
      <c r="N467">
        <v>25</v>
      </c>
      <c r="O467" t="s">
        <v>148</v>
      </c>
      <c r="P467" t="s">
        <v>157</v>
      </c>
      <c r="Q467" t="s">
        <v>189</v>
      </c>
    </row>
    <row r="468" spans="1:17" x14ac:dyDescent="0.25">
      <c r="A468" t="s">
        <v>19</v>
      </c>
      <c r="B468" t="s">
        <v>30</v>
      </c>
      <c r="C468" t="s">
        <v>50</v>
      </c>
      <c r="D468" t="s">
        <v>59</v>
      </c>
      <c r="E468">
        <v>77574</v>
      </c>
      <c r="F468">
        <v>7291</v>
      </c>
      <c r="G468" t="s">
        <v>64</v>
      </c>
      <c r="J468" t="s">
        <v>80</v>
      </c>
      <c r="K468" t="s">
        <v>93</v>
      </c>
      <c r="L468" t="s">
        <v>93</v>
      </c>
      <c r="M468">
        <v>15</v>
      </c>
      <c r="N468">
        <v>13</v>
      </c>
      <c r="O468" t="s">
        <v>149</v>
      </c>
      <c r="P468" t="s">
        <v>155</v>
      </c>
      <c r="Q468" t="s">
        <v>245</v>
      </c>
    </row>
    <row r="469" spans="1:17" x14ac:dyDescent="0.25">
      <c r="A469" t="s">
        <v>21</v>
      </c>
      <c r="B469" t="s">
        <v>28</v>
      </c>
      <c r="C469" t="s">
        <v>44</v>
      </c>
      <c r="D469" t="s">
        <v>61</v>
      </c>
      <c r="E469">
        <v>117023</v>
      </c>
      <c r="F469">
        <v>12546</v>
      </c>
      <c r="G469" t="s">
        <v>65</v>
      </c>
      <c r="J469" t="s">
        <v>79</v>
      </c>
      <c r="K469" t="s">
        <v>91</v>
      </c>
      <c r="L469" t="s">
        <v>118</v>
      </c>
      <c r="M469">
        <v>20</v>
      </c>
      <c r="N469">
        <v>19</v>
      </c>
      <c r="O469" t="s">
        <v>148</v>
      </c>
      <c r="P469" t="s">
        <v>157</v>
      </c>
      <c r="Q469" t="s">
        <v>165</v>
      </c>
    </row>
    <row r="470" spans="1:17" x14ac:dyDescent="0.25">
      <c r="A470" t="s">
        <v>19</v>
      </c>
      <c r="B470" t="s">
        <v>22</v>
      </c>
      <c r="C470" t="s">
        <v>53</v>
      </c>
      <c r="D470" t="s">
        <v>55</v>
      </c>
      <c r="E470">
        <v>63370</v>
      </c>
      <c r="F470">
        <v>1794</v>
      </c>
      <c r="G470" t="s">
        <v>63</v>
      </c>
      <c r="J470" t="s">
        <v>75</v>
      </c>
      <c r="K470" t="s">
        <v>96</v>
      </c>
      <c r="L470" t="s">
        <v>121</v>
      </c>
      <c r="M470">
        <v>2</v>
      </c>
      <c r="N470">
        <v>1</v>
      </c>
      <c r="O470" t="s">
        <v>150</v>
      </c>
      <c r="P470" t="s">
        <v>157</v>
      </c>
      <c r="Q470" t="s">
        <v>344</v>
      </c>
    </row>
    <row r="471" spans="1:17" x14ac:dyDescent="0.25">
      <c r="A471" t="s">
        <v>19</v>
      </c>
      <c r="B471" t="s">
        <v>30</v>
      </c>
      <c r="C471" t="s">
        <v>39</v>
      </c>
      <c r="D471" t="s">
        <v>55</v>
      </c>
      <c r="E471">
        <v>55637</v>
      </c>
      <c r="F471">
        <v>2599</v>
      </c>
      <c r="G471" t="s">
        <v>64</v>
      </c>
      <c r="I471" t="s">
        <v>71</v>
      </c>
      <c r="J471" t="s">
        <v>80</v>
      </c>
      <c r="K471" t="s">
        <v>93</v>
      </c>
      <c r="L471" t="s">
        <v>93</v>
      </c>
      <c r="M471">
        <v>6</v>
      </c>
      <c r="N471">
        <v>6</v>
      </c>
      <c r="O471" t="s">
        <v>150</v>
      </c>
      <c r="P471" t="s">
        <v>155</v>
      </c>
      <c r="Q471" t="s">
        <v>345</v>
      </c>
    </row>
    <row r="472" spans="1:17" x14ac:dyDescent="0.25">
      <c r="A472" t="s">
        <v>20</v>
      </c>
      <c r="B472" t="s">
        <v>28</v>
      </c>
      <c r="C472" t="s">
        <v>53</v>
      </c>
      <c r="E472">
        <v>1501917</v>
      </c>
      <c r="F472">
        <v>222793</v>
      </c>
      <c r="G472" t="s">
        <v>66</v>
      </c>
      <c r="I472" t="s">
        <v>56</v>
      </c>
      <c r="J472" t="s">
        <v>73</v>
      </c>
      <c r="K472" t="s">
        <v>102</v>
      </c>
      <c r="L472" t="s">
        <v>102</v>
      </c>
      <c r="M472">
        <v>3</v>
      </c>
      <c r="N472">
        <v>3</v>
      </c>
      <c r="O472" t="s">
        <v>151</v>
      </c>
      <c r="P472" t="s">
        <v>157</v>
      </c>
      <c r="Q472" t="s">
        <v>346</v>
      </c>
    </row>
    <row r="473" spans="1:17" x14ac:dyDescent="0.25">
      <c r="A473" t="s">
        <v>19</v>
      </c>
      <c r="B473" t="s">
        <v>22</v>
      </c>
      <c r="C473" t="s">
        <v>48</v>
      </c>
      <c r="D473" t="s">
        <v>60</v>
      </c>
      <c r="E473">
        <v>85390</v>
      </c>
      <c r="F473">
        <v>10106</v>
      </c>
      <c r="G473" t="s">
        <v>64</v>
      </c>
      <c r="I473" t="s">
        <v>56</v>
      </c>
      <c r="J473" t="s">
        <v>72</v>
      </c>
      <c r="K473" t="s">
        <v>95</v>
      </c>
      <c r="L473" t="s">
        <v>120</v>
      </c>
      <c r="M473">
        <v>2</v>
      </c>
      <c r="N473">
        <v>1</v>
      </c>
      <c r="O473" t="s">
        <v>151</v>
      </c>
      <c r="P473" t="s">
        <v>156</v>
      </c>
      <c r="Q473" t="s">
        <v>305</v>
      </c>
    </row>
    <row r="474" spans="1:17" x14ac:dyDescent="0.25">
      <c r="A474" t="s">
        <v>20</v>
      </c>
      <c r="B474" t="s">
        <v>32</v>
      </c>
      <c r="C474" t="s">
        <v>52</v>
      </c>
      <c r="D474" t="s">
        <v>61</v>
      </c>
      <c r="E474">
        <v>101650</v>
      </c>
      <c r="F474">
        <v>3244</v>
      </c>
      <c r="G474" t="s">
        <v>65</v>
      </c>
      <c r="J474" t="s">
        <v>78</v>
      </c>
      <c r="K474" t="s">
        <v>105</v>
      </c>
      <c r="L474" t="s">
        <v>142</v>
      </c>
      <c r="M474">
        <v>1</v>
      </c>
      <c r="N474">
        <v>1</v>
      </c>
      <c r="O474" t="s">
        <v>153</v>
      </c>
      <c r="P474" t="s">
        <v>157</v>
      </c>
      <c r="Q474" t="s">
        <v>213</v>
      </c>
    </row>
    <row r="475" spans="1:17" x14ac:dyDescent="0.25">
      <c r="A475" t="s">
        <v>17</v>
      </c>
      <c r="B475" t="s">
        <v>31</v>
      </c>
      <c r="C475" t="s">
        <v>48</v>
      </c>
      <c r="D475" t="s">
        <v>54</v>
      </c>
      <c r="E475">
        <v>105670</v>
      </c>
      <c r="F475">
        <v>3348</v>
      </c>
      <c r="G475" t="s">
        <v>63</v>
      </c>
      <c r="I475" t="s">
        <v>70</v>
      </c>
      <c r="J475" t="s">
        <v>79</v>
      </c>
      <c r="K475" t="s">
        <v>91</v>
      </c>
      <c r="L475" t="s">
        <v>118</v>
      </c>
      <c r="M475">
        <v>10</v>
      </c>
      <c r="N475">
        <v>8</v>
      </c>
      <c r="O475" t="s">
        <v>151</v>
      </c>
      <c r="P475" t="s">
        <v>156</v>
      </c>
      <c r="Q475" t="s">
        <v>171</v>
      </c>
    </row>
    <row r="476" spans="1:17" x14ac:dyDescent="0.25">
      <c r="A476" t="s">
        <v>19</v>
      </c>
      <c r="B476" t="s">
        <v>25</v>
      </c>
      <c r="C476" t="s">
        <v>44</v>
      </c>
      <c r="D476" t="s">
        <v>54</v>
      </c>
      <c r="E476">
        <v>62535</v>
      </c>
      <c r="F476">
        <v>2714</v>
      </c>
      <c r="G476" t="s">
        <v>68</v>
      </c>
      <c r="J476" t="s">
        <v>81</v>
      </c>
      <c r="K476" t="s">
        <v>98</v>
      </c>
      <c r="L476" t="s">
        <v>123</v>
      </c>
      <c r="M476">
        <v>4</v>
      </c>
      <c r="N476">
        <v>3</v>
      </c>
      <c r="O476" t="s">
        <v>151</v>
      </c>
      <c r="P476" t="s">
        <v>157</v>
      </c>
      <c r="Q476" t="s">
        <v>178</v>
      </c>
    </row>
    <row r="477" spans="1:17" x14ac:dyDescent="0.25">
      <c r="A477" t="s">
        <v>21</v>
      </c>
      <c r="B477" t="s">
        <v>27</v>
      </c>
      <c r="C477" t="s">
        <v>53</v>
      </c>
      <c r="D477" t="s">
        <v>59</v>
      </c>
      <c r="E477">
        <v>66789</v>
      </c>
      <c r="F477">
        <v>43</v>
      </c>
      <c r="G477" t="s">
        <v>63</v>
      </c>
      <c r="J477" t="s">
        <v>75</v>
      </c>
      <c r="K477" t="s">
        <v>96</v>
      </c>
      <c r="L477" t="s">
        <v>121</v>
      </c>
      <c r="M477">
        <v>9</v>
      </c>
      <c r="N477">
        <v>9</v>
      </c>
      <c r="O477" t="s">
        <v>148</v>
      </c>
      <c r="P477" t="s">
        <v>154</v>
      </c>
      <c r="Q477" t="s">
        <v>188</v>
      </c>
    </row>
    <row r="478" spans="1:17" x14ac:dyDescent="0.25">
      <c r="A478" t="s">
        <v>21</v>
      </c>
      <c r="B478" t="s">
        <v>34</v>
      </c>
      <c r="C478" t="s">
        <v>36</v>
      </c>
      <c r="D478" t="s">
        <v>55</v>
      </c>
      <c r="E478">
        <v>773568</v>
      </c>
      <c r="F478">
        <v>19562</v>
      </c>
      <c r="G478" t="s">
        <v>66</v>
      </c>
      <c r="I478" t="s">
        <v>70</v>
      </c>
      <c r="J478" t="s">
        <v>72</v>
      </c>
      <c r="K478" t="s">
        <v>82</v>
      </c>
      <c r="L478" t="s">
        <v>112</v>
      </c>
      <c r="M478">
        <v>25</v>
      </c>
      <c r="N478">
        <v>22</v>
      </c>
      <c r="O478" t="s">
        <v>150</v>
      </c>
      <c r="P478" t="s">
        <v>157</v>
      </c>
      <c r="Q478" t="s">
        <v>166</v>
      </c>
    </row>
    <row r="479" spans="1:17" x14ac:dyDescent="0.25">
      <c r="A479" t="s">
        <v>19</v>
      </c>
      <c r="B479" t="s">
        <v>32</v>
      </c>
      <c r="C479" t="s">
        <v>46</v>
      </c>
      <c r="D479" t="s">
        <v>58</v>
      </c>
      <c r="E479">
        <v>119943</v>
      </c>
      <c r="F479">
        <v>0</v>
      </c>
      <c r="G479" t="s">
        <v>68</v>
      </c>
      <c r="I479" t="s">
        <v>71</v>
      </c>
      <c r="J479" t="s">
        <v>79</v>
      </c>
      <c r="K479" t="s">
        <v>107</v>
      </c>
      <c r="L479" t="s">
        <v>134</v>
      </c>
      <c r="M479">
        <v>3</v>
      </c>
      <c r="N479">
        <v>3</v>
      </c>
      <c r="O479" t="s">
        <v>148</v>
      </c>
      <c r="P479" t="s">
        <v>155</v>
      </c>
      <c r="Q479" t="s">
        <v>168</v>
      </c>
    </row>
    <row r="480" spans="1:17" x14ac:dyDescent="0.25">
      <c r="A480" t="s">
        <v>21</v>
      </c>
      <c r="B480" t="s">
        <v>27</v>
      </c>
      <c r="C480" t="s">
        <v>50</v>
      </c>
      <c r="D480" t="s">
        <v>60</v>
      </c>
      <c r="E480">
        <v>471727</v>
      </c>
      <c r="F480">
        <v>14618</v>
      </c>
      <c r="G480" t="s">
        <v>66</v>
      </c>
      <c r="I480" t="s">
        <v>70</v>
      </c>
      <c r="J480" t="s">
        <v>79</v>
      </c>
      <c r="K480" t="s">
        <v>107</v>
      </c>
      <c r="L480" t="s">
        <v>134</v>
      </c>
      <c r="M480">
        <v>8</v>
      </c>
      <c r="N480">
        <v>8</v>
      </c>
      <c r="O480" t="s">
        <v>148</v>
      </c>
      <c r="P480" t="s">
        <v>157</v>
      </c>
      <c r="Q480" t="s">
        <v>347</v>
      </c>
    </row>
    <row r="481" spans="1:17" x14ac:dyDescent="0.25">
      <c r="A481" t="s">
        <v>20</v>
      </c>
      <c r="B481" t="s">
        <v>30</v>
      </c>
      <c r="C481" t="s">
        <v>52</v>
      </c>
      <c r="D481" t="s">
        <v>60</v>
      </c>
      <c r="E481">
        <v>137963</v>
      </c>
      <c r="F481">
        <v>4998</v>
      </c>
      <c r="G481" t="s">
        <v>64</v>
      </c>
      <c r="I481" t="s">
        <v>71</v>
      </c>
      <c r="J481" t="s">
        <v>74</v>
      </c>
      <c r="K481" t="s">
        <v>84</v>
      </c>
      <c r="L481" t="s">
        <v>74</v>
      </c>
      <c r="M481">
        <v>3</v>
      </c>
      <c r="N481">
        <v>2</v>
      </c>
      <c r="O481" t="s">
        <v>149</v>
      </c>
      <c r="P481" t="s">
        <v>154</v>
      </c>
      <c r="Q481" t="s">
        <v>181</v>
      </c>
    </row>
    <row r="482" spans="1:17" x14ac:dyDescent="0.25">
      <c r="A482" t="s">
        <v>19</v>
      </c>
      <c r="B482" t="s">
        <v>22</v>
      </c>
      <c r="C482" t="s">
        <v>40</v>
      </c>
      <c r="D482" t="s">
        <v>61</v>
      </c>
      <c r="E482">
        <v>117848</v>
      </c>
      <c r="F482">
        <v>2364</v>
      </c>
      <c r="G482" t="s">
        <v>67</v>
      </c>
      <c r="J482" t="s">
        <v>78</v>
      </c>
      <c r="K482" t="s">
        <v>104</v>
      </c>
      <c r="L482" t="s">
        <v>131</v>
      </c>
      <c r="M482">
        <v>8</v>
      </c>
      <c r="N482">
        <v>8</v>
      </c>
      <c r="O482" t="s">
        <v>148</v>
      </c>
      <c r="P482" t="s">
        <v>157</v>
      </c>
      <c r="Q482" t="s">
        <v>212</v>
      </c>
    </row>
    <row r="483" spans="1:17" x14ac:dyDescent="0.25">
      <c r="A483" t="s">
        <v>19</v>
      </c>
      <c r="D483" t="s">
        <v>57</v>
      </c>
      <c r="F483">
        <v>12992</v>
      </c>
      <c r="G483" t="s">
        <v>67</v>
      </c>
      <c r="I483" t="s">
        <v>56</v>
      </c>
      <c r="J483" t="s">
        <v>74</v>
      </c>
      <c r="K483" t="s">
        <v>84</v>
      </c>
      <c r="N483">
        <v>4</v>
      </c>
      <c r="O483" t="s">
        <v>148</v>
      </c>
      <c r="Q483" t="s">
        <v>169</v>
      </c>
    </row>
    <row r="484" spans="1:17" x14ac:dyDescent="0.25">
      <c r="A484" t="s">
        <v>19</v>
      </c>
      <c r="B484" t="s">
        <v>28</v>
      </c>
      <c r="C484" t="s">
        <v>36</v>
      </c>
      <c r="D484" t="s">
        <v>57</v>
      </c>
      <c r="E484">
        <v>41114</v>
      </c>
      <c r="F484">
        <v>1575</v>
      </c>
      <c r="G484" t="s">
        <v>67</v>
      </c>
      <c r="I484" t="s">
        <v>71</v>
      </c>
      <c r="J484" t="s">
        <v>80</v>
      </c>
      <c r="K484" t="s">
        <v>93</v>
      </c>
      <c r="L484" t="s">
        <v>93</v>
      </c>
      <c r="M484">
        <v>9</v>
      </c>
      <c r="N484">
        <v>7</v>
      </c>
      <c r="O484" t="s">
        <v>148</v>
      </c>
      <c r="P484" t="s">
        <v>157</v>
      </c>
      <c r="Q484" t="s">
        <v>288</v>
      </c>
    </row>
    <row r="485" spans="1:17" x14ac:dyDescent="0.25">
      <c r="A485" t="s">
        <v>19</v>
      </c>
      <c r="B485" t="s">
        <v>35</v>
      </c>
      <c r="C485" t="s">
        <v>41</v>
      </c>
      <c r="D485" t="s">
        <v>58</v>
      </c>
      <c r="E485">
        <v>41979</v>
      </c>
      <c r="F485">
        <v>6779</v>
      </c>
      <c r="G485" t="s">
        <v>68</v>
      </c>
      <c r="I485" t="s">
        <v>70</v>
      </c>
      <c r="J485" t="s">
        <v>77</v>
      </c>
      <c r="K485" t="s">
        <v>97</v>
      </c>
      <c r="L485" t="s">
        <v>122</v>
      </c>
      <c r="M485">
        <v>25</v>
      </c>
      <c r="N485">
        <v>25</v>
      </c>
      <c r="O485" t="s">
        <v>151</v>
      </c>
      <c r="P485" t="s">
        <v>156</v>
      </c>
      <c r="Q485" t="s">
        <v>176</v>
      </c>
    </row>
    <row r="486" spans="1:17" x14ac:dyDescent="0.25">
      <c r="A486" t="s">
        <v>20</v>
      </c>
      <c r="B486" t="s">
        <v>23</v>
      </c>
      <c r="C486" t="s">
        <v>41</v>
      </c>
      <c r="D486" t="s">
        <v>54</v>
      </c>
      <c r="E486">
        <v>186354</v>
      </c>
      <c r="F486">
        <v>15838</v>
      </c>
      <c r="G486" t="s">
        <v>66</v>
      </c>
      <c r="I486" t="s">
        <v>56</v>
      </c>
      <c r="J486" t="s">
        <v>79</v>
      </c>
      <c r="K486" t="s">
        <v>107</v>
      </c>
      <c r="L486" t="s">
        <v>134</v>
      </c>
      <c r="M486">
        <v>6</v>
      </c>
      <c r="N486">
        <v>6</v>
      </c>
      <c r="O486" t="s">
        <v>151</v>
      </c>
      <c r="P486" t="s">
        <v>157</v>
      </c>
      <c r="Q486" t="s">
        <v>173</v>
      </c>
    </row>
    <row r="487" spans="1:17" x14ac:dyDescent="0.25">
      <c r="A487" t="s">
        <v>19</v>
      </c>
      <c r="B487" t="s">
        <v>35</v>
      </c>
      <c r="C487" t="s">
        <v>45</v>
      </c>
      <c r="D487" t="s">
        <v>56</v>
      </c>
      <c r="E487">
        <v>13592</v>
      </c>
      <c r="F487">
        <v>0</v>
      </c>
      <c r="G487" t="s">
        <v>68</v>
      </c>
      <c r="I487" t="s">
        <v>70</v>
      </c>
      <c r="J487" t="s">
        <v>79</v>
      </c>
      <c r="K487" t="s">
        <v>107</v>
      </c>
      <c r="L487" t="s">
        <v>134</v>
      </c>
      <c r="M487">
        <v>4</v>
      </c>
      <c r="N487">
        <v>3</v>
      </c>
      <c r="O487" t="s">
        <v>152</v>
      </c>
      <c r="P487" t="s">
        <v>156</v>
      </c>
      <c r="Q487" t="s">
        <v>165</v>
      </c>
    </row>
    <row r="488" spans="1:17" x14ac:dyDescent="0.25">
      <c r="A488" t="s">
        <v>21</v>
      </c>
      <c r="B488" t="s">
        <v>26</v>
      </c>
      <c r="C488" t="s">
        <v>41</v>
      </c>
      <c r="D488" t="s">
        <v>59</v>
      </c>
      <c r="E488">
        <v>158897</v>
      </c>
      <c r="F488">
        <v>3971</v>
      </c>
      <c r="G488" t="s">
        <v>64</v>
      </c>
      <c r="I488" t="s">
        <v>71</v>
      </c>
      <c r="J488" t="s">
        <v>78</v>
      </c>
      <c r="K488" t="s">
        <v>90</v>
      </c>
      <c r="L488" t="s">
        <v>138</v>
      </c>
      <c r="M488">
        <v>20</v>
      </c>
      <c r="N488">
        <v>20</v>
      </c>
      <c r="O488" t="s">
        <v>153</v>
      </c>
      <c r="P488" t="s">
        <v>154</v>
      </c>
      <c r="Q488" t="s">
        <v>348</v>
      </c>
    </row>
    <row r="489" spans="1:17" x14ac:dyDescent="0.25">
      <c r="A489" t="s">
        <v>19</v>
      </c>
      <c r="B489" t="s">
        <v>34</v>
      </c>
      <c r="C489" t="s">
        <v>43</v>
      </c>
      <c r="D489" t="s">
        <v>58</v>
      </c>
      <c r="E489">
        <v>133120</v>
      </c>
      <c r="F489">
        <v>3227</v>
      </c>
      <c r="G489" t="s">
        <v>68</v>
      </c>
      <c r="I489" t="s">
        <v>70</v>
      </c>
      <c r="J489" t="s">
        <v>75</v>
      </c>
      <c r="K489" t="s">
        <v>96</v>
      </c>
      <c r="L489" t="s">
        <v>121</v>
      </c>
      <c r="M489">
        <v>12</v>
      </c>
      <c r="N489">
        <v>12</v>
      </c>
      <c r="O489" t="s">
        <v>151</v>
      </c>
      <c r="P489" t="s">
        <v>154</v>
      </c>
      <c r="Q489" t="s">
        <v>207</v>
      </c>
    </row>
    <row r="490" spans="1:17" x14ac:dyDescent="0.25">
      <c r="A490" t="s">
        <v>21</v>
      </c>
      <c r="B490" t="s">
        <v>24</v>
      </c>
      <c r="C490" t="s">
        <v>45</v>
      </c>
      <c r="D490" t="s">
        <v>62</v>
      </c>
      <c r="E490">
        <v>930770</v>
      </c>
      <c r="F490">
        <v>18303</v>
      </c>
      <c r="G490" t="s">
        <v>66</v>
      </c>
      <c r="I490" t="s">
        <v>56</v>
      </c>
      <c r="J490" t="s">
        <v>78</v>
      </c>
      <c r="K490" t="s">
        <v>88</v>
      </c>
      <c r="L490" t="s">
        <v>128</v>
      </c>
      <c r="M490">
        <v>10</v>
      </c>
      <c r="N490">
        <v>10</v>
      </c>
      <c r="O490" t="s">
        <v>149</v>
      </c>
      <c r="P490" t="s">
        <v>154</v>
      </c>
      <c r="Q490" t="s">
        <v>212</v>
      </c>
    </row>
    <row r="491" spans="1:17" x14ac:dyDescent="0.25">
      <c r="A491" t="s">
        <v>21</v>
      </c>
      <c r="B491" t="s">
        <v>26</v>
      </c>
      <c r="C491" t="s">
        <v>40</v>
      </c>
      <c r="D491" t="s">
        <v>56</v>
      </c>
      <c r="E491">
        <v>53047</v>
      </c>
      <c r="F491">
        <v>454</v>
      </c>
      <c r="G491" t="s">
        <v>65</v>
      </c>
      <c r="I491" t="s">
        <v>69</v>
      </c>
      <c r="J491" t="s">
        <v>73</v>
      </c>
      <c r="K491" t="s">
        <v>83</v>
      </c>
      <c r="L491" t="s">
        <v>113</v>
      </c>
      <c r="M491">
        <v>9</v>
      </c>
      <c r="N491">
        <v>7</v>
      </c>
      <c r="O491" t="s">
        <v>151</v>
      </c>
      <c r="P491" t="s">
        <v>156</v>
      </c>
      <c r="Q491" t="s">
        <v>173</v>
      </c>
    </row>
    <row r="492" spans="1:17" x14ac:dyDescent="0.25">
      <c r="A492" t="s">
        <v>21</v>
      </c>
      <c r="B492" t="s">
        <v>22</v>
      </c>
      <c r="C492" t="s">
        <v>41</v>
      </c>
      <c r="D492" t="s">
        <v>54</v>
      </c>
      <c r="E492">
        <v>83548</v>
      </c>
      <c r="F492">
        <v>667</v>
      </c>
      <c r="G492" t="s">
        <v>67</v>
      </c>
      <c r="J492" t="s">
        <v>81</v>
      </c>
      <c r="K492" t="s">
        <v>98</v>
      </c>
      <c r="L492" t="s">
        <v>123</v>
      </c>
      <c r="M492">
        <v>12</v>
      </c>
      <c r="N492">
        <v>12</v>
      </c>
      <c r="O492" t="s">
        <v>153</v>
      </c>
      <c r="P492" t="s">
        <v>154</v>
      </c>
      <c r="Q492" t="s">
        <v>171</v>
      </c>
    </row>
    <row r="493" spans="1:17" x14ac:dyDescent="0.25">
      <c r="A493" t="s">
        <v>20</v>
      </c>
      <c r="B493" t="s">
        <v>23</v>
      </c>
      <c r="C493" t="s">
        <v>37</v>
      </c>
      <c r="D493" t="s">
        <v>54</v>
      </c>
      <c r="E493">
        <v>74229</v>
      </c>
      <c r="F493">
        <v>15129</v>
      </c>
      <c r="G493" t="s">
        <v>65</v>
      </c>
      <c r="I493" t="s">
        <v>69</v>
      </c>
      <c r="J493" t="s">
        <v>77</v>
      </c>
      <c r="K493" t="s">
        <v>87</v>
      </c>
      <c r="L493" t="s">
        <v>143</v>
      </c>
      <c r="M493">
        <v>0</v>
      </c>
      <c r="N493">
        <v>0</v>
      </c>
      <c r="O493" t="s">
        <v>153</v>
      </c>
      <c r="P493" t="s">
        <v>155</v>
      </c>
      <c r="Q493" t="s">
        <v>167</v>
      </c>
    </row>
    <row r="494" spans="1:17" x14ac:dyDescent="0.25">
      <c r="A494" t="s">
        <v>20</v>
      </c>
      <c r="B494" t="s">
        <v>29</v>
      </c>
      <c r="C494" t="s">
        <v>44</v>
      </c>
      <c r="D494" t="s">
        <v>55</v>
      </c>
      <c r="E494">
        <v>88470</v>
      </c>
      <c r="F494">
        <v>0</v>
      </c>
      <c r="G494" t="s">
        <v>64</v>
      </c>
      <c r="I494" t="s">
        <v>71</v>
      </c>
      <c r="J494" t="s">
        <v>80</v>
      </c>
      <c r="K494" t="s">
        <v>93</v>
      </c>
      <c r="L494" t="s">
        <v>93</v>
      </c>
      <c r="M494">
        <v>0</v>
      </c>
      <c r="N494">
        <v>0</v>
      </c>
      <c r="O494" t="s">
        <v>153</v>
      </c>
      <c r="P494" t="s">
        <v>154</v>
      </c>
      <c r="Q494" t="s">
        <v>242</v>
      </c>
    </row>
    <row r="495" spans="1:17" x14ac:dyDescent="0.25">
      <c r="A495" t="s">
        <v>21</v>
      </c>
      <c r="B495" t="s">
        <v>27</v>
      </c>
      <c r="C495" t="s">
        <v>42</v>
      </c>
      <c r="D495" t="s">
        <v>57</v>
      </c>
      <c r="E495">
        <v>16038</v>
      </c>
      <c r="F495">
        <v>484</v>
      </c>
      <c r="G495" t="s">
        <v>67</v>
      </c>
      <c r="I495" t="s">
        <v>69</v>
      </c>
      <c r="J495" t="s">
        <v>73</v>
      </c>
      <c r="K495" t="s">
        <v>99</v>
      </c>
      <c r="L495" t="s">
        <v>125</v>
      </c>
      <c r="M495">
        <v>18</v>
      </c>
      <c r="N495">
        <v>16</v>
      </c>
      <c r="O495" t="s">
        <v>151</v>
      </c>
      <c r="P495" t="s">
        <v>155</v>
      </c>
      <c r="Q495" t="s">
        <v>349</v>
      </c>
    </row>
    <row r="496" spans="1:17" x14ac:dyDescent="0.25">
      <c r="A496" t="s">
        <v>19</v>
      </c>
      <c r="B496" t="s">
        <v>33</v>
      </c>
      <c r="C496" t="s">
        <v>43</v>
      </c>
      <c r="D496" t="s">
        <v>62</v>
      </c>
      <c r="E496">
        <v>48942</v>
      </c>
      <c r="F496">
        <v>12207</v>
      </c>
      <c r="G496" t="s">
        <v>65</v>
      </c>
      <c r="J496" t="s">
        <v>76</v>
      </c>
      <c r="K496" t="s">
        <v>100</v>
      </c>
      <c r="L496" t="s">
        <v>132</v>
      </c>
      <c r="M496">
        <v>3</v>
      </c>
      <c r="N496">
        <v>2</v>
      </c>
      <c r="O496" t="s">
        <v>153</v>
      </c>
      <c r="P496" t="s">
        <v>157</v>
      </c>
      <c r="Q496" t="s">
        <v>162</v>
      </c>
    </row>
    <row r="497" spans="1:17" x14ac:dyDescent="0.25">
      <c r="A497" t="s">
        <v>21</v>
      </c>
      <c r="B497" t="s">
        <v>29</v>
      </c>
      <c r="C497" t="s">
        <v>52</v>
      </c>
      <c r="D497" t="s">
        <v>58</v>
      </c>
      <c r="E497">
        <v>100433</v>
      </c>
      <c r="F497">
        <v>4693</v>
      </c>
      <c r="G497" t="s">
        <v>64</v>
      </c>
      <c r="I497" t="s">
        <v>71</v>
      </c>
      <c r="J497" t="s">
        <v>81</v>
      </c>
      <c r="K497" t="s">
        <v>98</v>
      </c>
      <c r="L497" t="s">
        <v>123</v>
      </c>
      <c r="M497">
        <v>15</v>
      </c>
      <c r="N497">
        <v>14</v>
      </c>
      <c r="O497" t="s">
        <v>150</v>
      </c>
      <c r="P497" t="s">
        <v>156</v>
      </c>
      <c r="Q497" t="s">
        <v>175</v>
      </c>
    </row>
    <row r="498" spans="1:17" x14ac:dyDescent="0.25">
      <c r="A498" t="s">
        <v>20</v>
      </c>
      <c r="B498" t="s">
        <v>34</v>
      </c>
      <c r="C498" t="s">
        <v>46</v>
      </c>
      <c r="D498" t="s">
        <v>61</v>
      </c>
      <c r="E498">
        <v>48938</v>
      </c>
      <c r="F498">
        <v>186</v>
      </c>
      <c r="G498" t="s">
        <v>63</v>
      </c>
      <c r="I498" t="s">
        <v>69</v>
      </c>
      <c r="J498" t="s">
        <v>78</v>
      </c>
      <c r="K498" t="s">
        <v>109</v>
      </c>
      <c r="L498" t="s">
        <v>137</v>
      </c>
      <c r="M498">
        <v>3</v>
      </c>
      <c r="N498">
        <v>1</v>
      </c>
      <c r="O498" t="s">
        <v>152</v>
      </c>
      <c r="P498" t="s">
        <v>154</v>
      </c>
      <c r="Q498" t="s">
        <v>165</v>
      </c>
    </row>
    <row r="499" spans="1:17" x14ac:dyDescent="0.25">
      <c r="A499" t="s">
        <v>20</v>
      </c>
      <c r="B499" t="s">
        <v>31</v>
      </c>
      <c r="C499" t="s">
        <v>45</v>
      </c>
      <c r="D499" t="s">
        <v>56</v>
      </c>
      <c r="E499">
        <v>101964</v>
      </c>
      <c r="F499">
        <v>1750</v>
      </c>
      <c r="G499" t="s">
        <v>63</v>
      </c>
      <c r="I499" t="s">
        <v>69</v>
      </c>
      <c r="J499" t="s">
        <v>75</v>
      </c>
      <c r="K499" t="s">
        <v>96</v>
      </c>
      <c r="L499" t="s">
        <v>121</v>
      </c>
      <c r="M499">
        <v>0</v>
      </c>
      <c r="N499">
        <v>0</v>
      </c>
      <c r="O499" t="s">
        <v>151</v>
      </c>
      <c r="P499" t="s">
        <v>156</v>
      </c>
      <c r="Q499" t="s">
        <v>170</v>
      </c>
    </row>
    <row r="500" spans="1:17" x14ac:dyDescent="0.25">
      <c r="A500" t="s">
        <v>19</v>
      </c>
      <c r="B500" t="s">
        <v>22</v>
      </c>
      <c r="C500" t="s">
        <v>52</v>
      </c>
      <c r="D500" t="s">
        <v>61</v>
      </c>
      <c r="E500">
        <v>1005306</v>
      </c>
      <c r="F500">
        <v>29098</v>
      </c>
      <c r="G500" t="s">
        <v>66</v>
      </c>
      <c r="I500" t="s">
        <v>69</v>
      </c>
      <c r="J500" t="s">
        <v>79</v>
      </c>
      <c r="K500" t="s">
        <v>107</v>
      </c>
      <c r="L500" t="s">
        <v>134</v>
      </c>
      <c r="M500">
        <v>3</v>
      </c>
      <c r="N500">
        <v>3</v>
      </c>
      <c r="O500" t="s">
        <v>149</v>
      </c>
      <c r="P500" t="s">
        <v>156</v>
      </c>
      <c r="Q500" t="s">
        <v>181</v>
      </c>
    </row>
    <row r="501" spans="1:17" x14ac:dyDescent="0.25">
      <c r="A501" t="s">
        <v>17</v>
      </c>
      <c r="B501" t="s">
        <v>33</v>
      </c>
      <c r="C501" t="s">
        <v>37</v>
      </c>
      <c r="E501">
        <v>56980</v>
      </c>
      <c r="F501">
        <v>4255</v>
      </c>
      <c r="G501" t="s">
        <v>67</v>
      </c>
      <c r="J501" t="s">
        <v>81</v>
      </c>
      <c r="K501" t="s">
        <v>94</v>
      </c>
      <c r="L501" t="s">
        <v>129</v>
      </c>
      <c r="M501">
        <v>20</v>
      </c>
      <c r="N501">
        <v>20</v>
      </c>
      <c r="O501" t="s">
        <v>153</v>
      </c>
      <c r="P501" t="s">
        <v>155</v>
      </c>
      <c r="Q501" t="s">
        <v>350</v>
      </c>
    </row>
    <row r="502" spans="1:17" x14ac:dyDescent="0.25">
      <c r="A502" t="s">
        <v>19</v>
      </c>
      <c r="B502" t="s">
        <v>31</v>
      </c>
      <c r="C502" t="s">
        <v>42</v>
      </c>
      <c r="D502" t="s">
        <v>58</v>
      </c>
      <c r="E502">
        <v>66028</v>
      </c>
      <c r="F502">
        <v>1198</v>
      </c>
      <c r="G502" t="s">
        <v>65</v>
      </c>
      <c r="J502" t="s">
        <v>76</v>
      </c>
      <c r="K502" t="s">
        <v>92</v>
      </c>
      <c r="L502" t="s">
        <v>119</v>
      </c>
      <c r="M502">
        <v>7</v>
      </c>
      <c r="N502">
        <v>7</v>
      </c>
      <c r="O502" t="s">
        <v>153</v>
      </c>
      <c r="P502" t="s">
        <v>155</v>
      </c>
      <c r="Q502" t="s">
        <v>171</v>
      </c>
    </row>
    <row r="503" spans="1:17" x14ac:dyDescent="0.25">
      <c r="A503" t="s">
        <v>20</v>
      </c>
      <c r="B503" t="s">
        <v>25</v>
      </c>
      <c r="C503" t="s">
        <v>37</v>
      </c>
      <c r="D503" t="s">
        <v>61</v>
      </c>
      <c r="E503">
        <v>53077</v>
      </c>
      <c r="F503">
        <v>356</v>
      </c>
      <c r="G503" t="s">
        <v>63</v>
      </c>
      <c r="I503" t="s">
        <v>56</v>
      </c>
      <c r="J503" t="s">
        <v>76</v>
      </c>
      <c r="K503" t="s">
        <v>92</v>
      </c>
      <c r="L503" t="s">
        <v>119</v>
      </c>
      <c r="M503">
        <v>4</v>
      </c>
      <c r="N503">
        <v>2</v>
      </c>
      <c r="O503" t="s">
        <v>151</v>
      </c>
      <c r="P503" t="s">
        <v>154</v>
      </c>
      <c r="Q503" t="s">
        <v>337</v>
      </c>
    </row>
    <row r="504" spans="1:17" x14ac:dyDescent="0.25">
      <c r="A504" t="s">
        <v>20</v>
      </c>
      <c r="B504" t="s">
        <v>23</v>
      </c>
      <c r="C504" t="s">
        <v>37</v>
      </c>
      <c r="D504" t="s">
        <v>60</v>
      </c>
      <c r="E504">
        <v>95561</v>
      </c>
      <c r="F504">
        <v>3935</v>
      </c>
      <c r="G504" t="s">
        <v>64</v>
      </c>
      <c r="I504" t="s">
        <v>70</v>
      </c>
      <c r="J504" t="s">
        <v>73</v>
      </c>
      <c r="K504" t="s">
        <v>102</v>
      </c>
      <c r="L504" t="s">
        <v>102</v>
      </c>
      <c r="M504">
        <v>6</v>
      </c>
      <c r="N504">
        <v>3</v>
      </c>
      <c r="O504" t="s">
        <v>151</v>
      </c>
      <c r="P504" t="s">
        <v>155</v>
      </c>
      <c r="Q504" t="s">
        <v>165</v>
      </c>
    </row>
    <row r="505" spans="1:17" x14ac:dyDescent="0.25">
      <c r="A505" t="s">
        <v>20</v>
      </c>
      <c r="D505" t="s">
        <v>57</v>
      </c>
      <c r="F505">
        <v>0</v>
      </c>
      <c r="G505" t="s">
        <v>64</v>
      </c>
      <c r="I505" t="s">
        <v>56</v>
      </c>
      <c r="J505" t="s">
        <v>73</v>
      </c>
      <c r="K505" t="s">
        <v>83</v>
      </c>
      <c r="N505">
        <v>1</v>
      </c>
      <c r="O505" t="s">
        <v>151</v>
      </c>
      <c r="Q505" t="s">
        <v>351</v>
      </c>
    </row>
    <row r="506" spans="1:17" x14ac:dyDescent="0.25">
      <c r="A506" t="s">
        <v>21</v>
      </c>
      <c r="B506" t="s">
        <v>26</v>
      </c>
      <c r="C506" t="s">
        <v>47</v>
      </c>
      <c r="E506">
        <v>56285</v>
      </c>
      <c r="F506">
        <v>2848</v>
      </c>
      <c r="G506" t="s">
        <v>65</v>
      </c>
      <c r="I506" t="s">
        <v>71</v>
      </c>
      <c r="J506" t="s">
        <v>81</v>
      </c>
      <c r="K506" t="s">
        <v>98</v>
      </c>
      <c r="L506" t="s">
        <v>123</v>
      </c>
      <c r="M506">
        <v>25</v>
      </c>
      <c r="N506">
        <v>25</v>
      </c>
      <c r="O506" t="s">
        <v>148</v>
      </c>
      <c r="P506" t="s">
        <v>157</v>
      </c>
      <c r="Q506" t="s">
        <v>259</v>
      </c>
    </row>
    <row r="507" spans="1:17" x14ac:dyDescent="0.25">
      <c r="A507" t="s">
        <v>20</v>
      </c>
      <c r="B507" t="s">
        <v>27</v>
      </c>
      <c r="C507" t="s">
        <v>49</v>
      </c>
      <c r="D507" t="s">
        <v>58</v>
      </c>
      <c r="E507">
        <v>15171</v>
      </c>
      <c r="F507">
        <v>598</v>
      </c>
      <c r="G507" t="s">
        <v>68</v>
      </c>
      <c r="J507" t="s">
        <v>81</v>
      </c>
      <c r="K507" t="s">
        <v>98</v>
      </c>
      <c r="L507" t="s">
        <v>123</v>
      </c>
      <c r="M507">
        <v>4</v>
      </c>
      <c r="N507">
        <v>4</v>
      </c>
      <c r="O507" t="s">
        <v>152</v>
      </c>
      <c r="P507" t="s">
        <v>157</v>
      </c>
      <c r="Q507" t="s">
        <v>171</v>
      </c>
    </row>
    <row r="508" spans="1:17" x14ac:dyDescent="0.25">
      <c r="A508" t="s">
        <v>20</v>
      </c>
      <c r="D508" t="s">
        <v>57</v>
      </c>
      <c r="F508">
        <v>0</v>
      </c>
      <c r="G508" t="s">
        <v>63</v>
      </c>
      <c r="I508" t="s">
        <v>56</v>
      </c>
      <c r="J508" t="s">
        <v>72</v>
      </c>
      <c r="K508" t="s">
        <v>82</v>
      </c>
      <c r="N508">
        <v>4</v>
      </c>
      <c r="O508" t="s">
        <v>148</v>
      </c>
      <c r="Q508" t="s">
        <v>167</v>
      </c>
    </row>
    <row r="509" spans="1:17" x14ac:dyDescent="0.25">
      <c r="A509" t="s">
        <v>19</v>
      </c>
      <c r="B509" t="s">
        <v>29</v>
      </c>
      <c r="C509" t="s">
        <v>41</v>
      </c>
      <c r="D509" t="s">
        <v>56</v>
      </c>
      <c r="E509">
        <v>58236</v>
      </c>
      <c r="F509">
        <v>654</v>
      </c>
      <c r="G509" t="s">
        <v>63</v>
      </c>
      <c r="I509" t="s">
        <v>71</v>
      </c>
      <c r="J509" t="s">
        <v>81</v>
      </c>
      <c r="K509" t="s">
        <v>98</v>
      </c>
      <c r="L509" t="s">
        <v>123</v>
      </c>
      <c r="M509">
        <v>2</v>
      </c>
      <c r="N509">
        <v>2</v>
      </c>
      <c r="O509" t="s">
        <v>148</v>
      </c>
      <c r="P509" t="s">
        <v>157</v>
      </c>
      <c r="Q509" t="s">
        <v>173</v>
      </c>
    </row>
    <row r="510" spans="1:17" x14ac:dyDescent="0.25">
      <c r="A510" t="s">
        <v>19</v>
      </c>
      <c r="B510" t="s">
        <v>31</v>
      </c>
      <c r="C510" t="s">
        <v>42</v>
      </c>
      <c r="D510" t="s">
        <v>58</v>
      </c>
      <c r="E510">
        <v>66028</v>
      </c>
      <c r="F510">
        <v>1198</v>
      </c>
      <c r="G510" t="s">
        <v>65</v>
      </c>
      <c r="J510" t="s">
        <v>76</v>
      </c>
      <c r="K510" t="s">
        <v>92</v>
      </c>
      <c r="L510" t="s">
        <v>119</v>
      </c>
      <c r="M510">
        <v>7</v>
      </c>
      <c r="N510">
        <v>7</v>
      </c>
      <c r="O510" t="s">
        <v>153</v>
      </c>
      <c r="P510" t="s">
        <v>155</v>
      </c>
      <c r="Q510" t="s">
        <v>171</v>
      </c>
    </row>
    <row r="511" spans="1:17" x14ac:dyDescent="0.25">
      <c r="A511" t="s">
        <v>19</v>
      </c>
      <c r="B511" t="s">
        <v>28</v>
      </c>
      <c r="C511" t="s">
        <v>41</v>
      </c>
      <c r="D511" t="s">
        <v>54</v>
      </c>
      <c r="E511">
        <v>28605</v>
      </c>
      <c r="F511">
        <v>0</v>
      </c>
      <c r="G511" t="s">
        <v>65</v>
      </c>
      <c r="I511" t="s">
        <v>71</v>
      </c>
      <c r="J511" t="s">
        <v>80</v>
      </c>
      <c r="K511" t="s">
        <v>106</v>
      </c>
      <c r="L511" t="s">
        <v>106</v>
      </c>
      <c r="M511">
        <v>5</v>
      </c>
      <c r="N511">
        <v>5</v>
      </c>
      <c r="O511" t="s">
        <v>153</v>
      </c>
      <c r="P511" t="s">
        <v>157</v>
      </c>
      <c r="Q511" t="s">
        <v>244</v>
      </c>
    </row>
    <row r="512" spans="1:17" x14ac:dyDescent="0.25">
      <c r="A512" t="s">
        <v>20</v>
      </c>
      <c r="B512" t="s">
        <v>24</v>
      </c>
      <c r="C512" t="s">
        <v>43</v>
      </c>
      <c r="D512" t="s">
        <v>59</v>
      </c>
      <c r="E512">
        <v>56093</v>
      </c>
      <c r="F512">
        <v>255</v>
      </c>
      <c r="G512" t="s">
        <v>65</v>
      </c>
      <c r="I512" t="s">
        <v>56</v>
      </c>
      <c r="J512" t="s">
        <v>80</v>
      </c>
      <c r="K512" t="s">
        <v>106</v>
      </c>
      <c r="L512" t="s">
        <v>106</v>
      </c>
      <c r="M512">
        <v>2</v>
      </c>
      <c r="N512">
        <v>2</v>
      </c>
      <c r="O512" t="s">
        <v>148</v>
      </c>
      <c r="P512" t="s">
        <v>157</v>
      </c>
      <c r="Q512" t="s">
        <v>162</v>
      </c>
    </row>
    <row r="513" spans="1:17" x14ac:dyDescent="0.25">
      <c r="A513" t="s">
        <v>21</v>
      </c>
      <c r="B513" t="s">
        <v>31</v>
      </c>
      <c r="C513" t="s">
        <v>48</v>
      </c>
      <c r="D513" t="s">
        <v>54</v>
      </c>
      <c r="E513">
        <v>679558</v>
      </c>
      <c r="F513">
        <v>0</v>
      </c>
      <c r="G513" t="s">
        <v>66</v>
      </c>
      <c r="J513" t="s">
        <v>80</v>
      </c>
      <c r="K513" t="s">
        <v>106</v>
      </c>
      <c r="L513" t="s">
        <v>106</v>
      </c>
      <c r="M513">
        <v>20</v>
      </c>
      <c r="N513">
        <v>20</v>
      </c>
      <c r="O513" t="s">
        <v>151</v>
      </c>
      <c r="P513" t="s">
        <v>156</v>
      </c>
      <c r="Q513" t="s">
        <v>352</v>
      </c>
    </row>
    <row r="514" spans="1:17" x14ac:dyDescent="0.25">
      <c r="A514" t="s">
        <v>19</v>
      </c>
      <c r="B514" t="s">
        <v>33</v>
      </c>
      <c r="C514" t="s">
        <v>44</v>
      </c>
      <c r="D514" t="s">
        <v>58</v>
      </c>
      <c r="E514">
        <v>85374</v>
      </c>
      <c r="F514">
        <v>12303</v>
      </c>
      <c r="G514" t="s">
        <v>67</v>
      </c>
      <c r="I514" t="s">
        <v>71</v>
      </c>
      <c r="J514" t="s">
        <v>74</v>
      </c>
      <c r="K514" t="s">
        <v>84</v>
      </c>
      <c r="L514" t="s">
        <v>74</v>
      </c>
      <c r="M514">
        <v>20</v>
      </c>
      <c r="N514">
        <v>17</v>
      </c>
      <c r="O514" t="s">
        <v>148</v>
      </c>
      <c r="P514" t="s">
        <v>155</v>
      </c>
      <c r="Q514" t="s">
        <v>353</v>
      </c>
    </row>
    <row r="515" spans="1:17" x14ac:dyDescent="0.25">
      <c r="A515" t="s">
        <v>19</v>
      </c>
      <c r="B515" t="s">
        <v>32</v>
      </c>
      <c r="C515" t="s">
        <v>39</v>
      </c>
      <c r="D515" t="s">
        <v>62</v>
      </c>
      <c r="E515">
        <v>141903</v>
      </c>
      <c r="F515">
        <v>761</v>
      </c>
      <c r="G515" t="s">
        <v>64</v>
      </c>
      <c r="J515" t="s">
        <v>73</v>
      </c>
      <c r="K515" t="s">
        <v>102</v>
      </c>
      <c r="L515" t="s">
        <v>102</v>
      </c>
      <c r="M515">
        <v>18</v>
      </c>
      <c r="N515">
        <v>18</v>
      </c>
      <c r="O515" t="s">
        <v>152</v>
      </c>
      <c r="P515" t="s">
        <v>156</v>
      </c>
      <c r="Q515" t="s">
        <v>354</v>
      </c>
    </row>
    <row r="516" spans="1:17" x14ac:dyDescent="0.25">
      <c r="A516" t="s">
        <v>20</v>
      </c>
      <c r="B516" t="s">
        <v>27</v>
      </c>
      <c r="C516" t="s">
        <v>48</v>
      </c>
      <c r="D516" t="s">
        <v>58</v>
      </c>
      <c r="E516">
        <v>152046</v>
      </c>
      <c r="F516">
        <v>3394</v>
      </c>
      <c r="G516" t="s">
        <v>67</v>
      </c>
      <c r="I516" t="s">
        <v>70</v>
      </c>
      <c r="J516" t="s">
        <v>78</v>
      </c>
      <c r="K516" t="s">
        <v>88</v>
      </c>
      <c r="L516" t="s">
        <v>128</v>
      </c>
      <c r="M516">
        <v>0</v>
      </c>
      <c r="N516">
        <v>0</v>
      </c>
      <c r="O516" t="s">
        <v>152</v>
      </c>
      <c r="P516" t="s">
        <v>155</v>
      </c>
      <c r="Q516" t="s">
        <v>355</v>
      </c>
    </row>
    <row r="517" spans="1:17" x14ac:dyDescent="0.25">
      <c r="A517" t="s">
        <v>17</v>
      </c>
      <c r="B517" t="s">
        <v>28</v>
      </c>
      <c r="C517" t="s">
        <v>37</v>
      </c>
      <c r="D517" t="s">
        <v>55</v>
      </c>
      <c r="E517">
        <v>69295</v>
      </c>
      <c r="F517">
        <v>574</v>
      </c>
      <c r="G517" t="s">
        <v>67</v>
      </c>
      <c r="J517" t="s">
        <v>72</v>
      </c>
      <c r="K517" t="s">
        <v>82</v>
      </c>
      <c r="L517" t="s">
        <v>112</v>
      </c>
      <c r="M517">
        <v>18</v>
      </c>
      <c r="N517">
        <v>18</v>
      </c>
      <c r="O517" t="s">
        <v>150</v>
      </c>
      <c r="P517" t="s">
        <v>156</v>
      </c>
      <c r="Q517" t="s">
        <v>249</v>
      </c>
    </row>
    <row r="518" spans="1:17" x14ac:dyDescent="0.25">
      <c r="A518" t="s">
        <v>19</v>
      </c>
      <c r="B518" t="s">
        <v>24</v>
      </c>
      <c r="C518" t="s">
        <v>44</v>
      </c>
      <c r="E518">
        <v>51052</v>
      </c>
      <c r="F518">
        <v>489</v>
      </c>
      <c r="G518" t="s">
        <v>65</v>
      </c>
      <c r="I518" t="s">
        <v>69</v>
      </c>
      <c r="J518" t="s">
        <v>80</v>
      </c>
      <c r="K518" t="s">
        <v>93</v>
      </c>
      <c r="L518" t="s">
        <v>93</v>
      </c>
      <c r="M518">
        <v>3</v>
      </c>
      <c r="N518">
        <v>1</v>
      </c>
      <c r="O518" t="s">
        <v>151</v>
      </c>
      <c r="P518" t="s">
        <v>155</v>
      </c>
      <c r="Q518" t="s">
        <v>190</v>
      </c>
    </row>
    <row r="519" spans="1:17" x14ac:dyDescent="0.25">
      <c r="A519" t="s">
        <v>19</v>
      </c>
      <c r="D519" t="s">
        <v>60</v>
      </c>
      <c r="F519">
        <v>1818</v>
      </c>
      <c r="G519" t="s">
        <v>67</v>
      </c>
      <c r="I519" t="s">
        <v>70</v>
      </c>
      <c r="J519" t="s">
        <v>77</v>
      </c>
      <c r="K519" t="s">
        <v>89</v>
      </c>
      <c r="N519">
        <v>7</v>
      </c>
      <c r="O519" t="s">
        <v>152</v>
      </c>
      <c r="Q519" t="s">
        <v>354</v>
      </c>
    </row>
    <row r="520" spans="1:17" x14ac:dyDescent="0.25">
      <c r="A520" t="s">
        <v>21</v>
      </c>
      <c r="B520" t="s">
        <v>24</v>
      </c>
      <c r="C520" t="s">
        <v>42</v>
      </c>
      <c r="D520" t="s">
        <v>59</v>
      </c>
      <c r="E520">
        <v>88574</v>
      </c>
      <c r="F520">
        <v>2588</v>
      </c>
      <c r="G520" t="s">
        <v>68</v>
      </c>
      <c r="I520" t="s">
        <v>56</v>
      </c>
      <c r="J520" t="s">
        <v>76</v>
      </c>
      <c r="K520" t="s">
        <v>92</v>
      </c>
      <c r="L520" t="s">
        <v>119</v>
      </c>
      <c r="M520">
        <v>8</v>
      </c>
      <c r="N520">
        <v>8</v>
      </c>
      <c r="O520" t="s">
        <v>152</v>
      </c>
      <c r="P520" t="s">
        <v>155</v>
      </c>
      <c r="Q520" t="s">
        <v>212</v>
      </c>
    </row>
    <row r="521" spans="1:17" x14ac:dyDescent="0.25">
      <c r="A521" t="s">
        <v>19</v>
      </c>
      <c r="B521" t="s">
        <v>22</v>
      </c>
      <c r="C521" t="s">
        <v>50</v>
      </c>
      <c r="D521" t="s">
        <v>58</v>
      </c>
      <c r="E521">
        <v>44183</v>
      </c>
      <c r="F521">
        <v>3250</v>
      </c>
      <c r="G521" t="s">
        <v>66</v>
      </c>
      <c r="I521" t="s">
        <v>56</v>
      </c>
      <c r="J521" t="s">
        <v>72</v>
      </c>
      <c r="K521" t="s">
        <v>82</v>
      </c>
      <c r="L521" t="s">
        <v>112</v>
      </c>
      <c r="M521">
        <v>9</v>
      </c>
      <c r="N521">
        <v>6</v>
      </c>
      <c r="O521" t="s">
        <v>152</v>
      </c>
      <c r="P521" t="s">
        <v>154</v>
      </c>
      <c r="Q521" t="s">
        <v>348</v>
      </c>
    </row>
    <row r="522" spans="1:17" x14ac:dyDescent="0.25">
      <c r="A522" t="s">
        <v>20</v>
      </c>
      <c r="B522" t="s">
        <v>23</v>
      </c>
      <c r="C522" t="s">
        <v>45</v>
      </c>
      <c r="D522" t="s">
        <v>59</v>
      </c>
      <c r="E522">
        <v>73755</v>
      </c>
      <c r="F522">
        <v>0</v>
      </c>
      <c r="G522" t="s">
        <v>64</v>
      </c>
      <c r="I522" t="s">
        <v>70</v>
      </c>
      <c r="J522" t="s">
        <v>79</v>
      </c>
      <c r="K522" t="s">
        <v>91</v>
      </c>
      <c r="L522" t="s">
        <v>118</v>
      </c>
      <c r="M522">
        <v>7</v>
      </c>
      <c r="N522">
        <v>4</v>
      </c>
      <c r="O522" t="s">
        <v>150</v>
      </c>
      <c r="P522" t="s">
        <v>157</v>
      </c>
      <c r="Q522" t="s">
        <v>356</v>
      </c>
    </row>
    <row r="523" spans="1:17" x14ac:dyDescent="0.25">
      <c r="A523" t="s">
        <v>20</v>
      </c>
      <c r="B523" t="s">
        <v>26</v>
      </c>
      <c r="C523" t="s">
        <v>44</v>
      </c>
      <c r="D523" t="s">
        <v>57</v>
      </c>
      <c r="E523">
        <v>63769</v>
      </c>
      <c r="F523">
        <v>3443</v>
      </c>
      <c r="G523" t="s">
        <v>64</v>
      </c>
      <c r="J523" t="s">
        <v>81</v>
      </c>
      <c r="K523" t="s">
        <v>94</v>
      </c>
      <c r="L523" t="s">
        <v>129</v>
      </c>
      <c r="M523">
        <v>4</v>
      </c>
      <c r="N523">
        <v>3</v>
      </c>
      <c r="O523" t="s">
        <v>151</v>
      </c>
      <c r="P523" t="s">
        <v>157</v>
      </c>
      <c r="Q523" t="s">
        <v>250</v>
      </c>
    </row>
    <row r="524" spans="1:17" x14ac:dyDescent="0.25">
      <c r="A524" t="s">
        <v>19</v>
      </c>
      <c r="B524" t="s">
        <v>24</v>
      </c>
      <c r="C524" t="s">
        <v>41</v>
      </c>
      <c r="E524">
        <v>65588</v>
      </c>
      <c r="F524">
        <v>0</v>
      </c>
      <c r="G524" t="s">
        <v>63</v>
      </c>
      <c r="I524" t="s">
        <v>70</v>
      </c>
      <c r="J524" t="s">
        <v>79</v>
      </c>
      <c r="K524" t="s">
        <v>91</v>
      </c>
      <c r="L524" t="s">
        <v>118</v>
      </c>
      <c r="M524">
        <v>4</v>
      </c>
      <c r="N524">
        <v>4</v>
      </c>
      <c r="O524" t="s">
        <v>148</v>
      </c>
      <c r="P524" t="s">
        <v>157</v>
      </c>
      <c r="Q524" t="s">
        <v>334</v>
      </c>
    </row>
    <row r="525" spans="1:17" x14ac:dyDescent="0.25">
      <c r="A525" t="s">
        <v>20</v>
      </c>
      <c r="B525" t="s">
        <v>25</v>
      </c>
      <c r="C525" t="s">
        <v>44</v>
      </c>
      <c r="D525" t="s">
        <v>58</v>
      </c>
      <c r="E525">
        <v>48131</v>
      </c>
      <c r="F525">
        <v>2080</v>
      </c>
      <c r="G525" t="s">
        <v>68</v>
      </c>
      <c r="I525" t="s">
        <v>70</v>
      </c>
      <c r="J525" t="s">
        <v>77</v>
      </c>
      <c r="K525" t="s">
        <v>87</v>
      </c>
      <c r="L525" t="s">
        <v>144</v>
      </c>
      <c r="M525">
        <v>1</v>
      </c>
      <c r="N525">
        <v>1</v>
      </c>
      <c r="O525" t="s">
        <v>153</v>
      </c>
      <c r="P525" t="s">
        <v>156</v>
      </c>
      <c r="Q525" t="s">
        <v>328</v>
      </c>
    </row>
    <row r="526" spans="1:17" x14ac:dyDescent="0.25">
      <c r="A526" t="s">
        <v>21</v>
      </c>
      <c r="B526" t="s">
        <v>24</v>
      </c>
      <c r="C526" t="s">
        <v>44</v>
      </c>
      <c r="D526" t="s">
        <v>60</v>
      </c>
      <c r="E526">
        <v>72627</v>
      </c>
      <c r="F526">
        <v>789</v>
      </c>
      <c r="G526" t="s">
        <v>65</v>
      </c>
      <c r="I526" t="s">
        <v>70</v>
      </c>
      <c r="J526" t="s">
        <v>79</v>
      </c>
      <c r="K526" t="s">
        <v>91</v>
      </c>
      <c r="L526" t="s">
        <v>118</v>
      </c>
      <c r="M526">
        <v>20</v>
      </c>
      <c r="N526">
        <v>17</v>
      </c>
      <c r="O526" t="s">
        <v>150</v>
      </c>
      <c r="P526" t="s">
        <v>155</v>
      </c>
      <c r="Q526" t="s">
        <v>357</v>
      </c>
    </row>
    <row r="527" spans="1:17" x14ac:dyDescent="0.25">
      <c r="A527" t="s">
        <v>19</v>
      </c>
      <c r="B527" t="s">
        <v>23</v>
      </c>
      <c r="C527" t="s">
        <v>40</v>
      </c>
      <c r="D527" t="s">
        <v>60</v>
      </c>
      <c r="E527">
        <v>54819</v>
      </c>
      <c r="F527">
        <v>2312</v>
      </c>
      <c r="G527" t="s">
        <v>64</v>
      </c>
      <c r="I527" t="s">
        <v>71</v>
      </c>
      <c r="J527" t="s">
        <v>79</v>
      </c>
      <c r="K527" t="s">
        <v>91</v>
      </c>
      <c r="L527" t="s">
        <v>118</v>
      </c>
      <c r="M527">
        <v>15</v>
      </c>
      <c r="N527">
        <v>15</v>
      </c>
      <c r="O527" t="s">
        <v>150</v>
      </c>
      <c r="P527" t="s">
        <v>154</v>
      </c>
      <c r="Q527" t="s">
        <v>171</v>
      </c>
    </row>
    <row r="528" spans="1:17" x14ac:dyDescent="0.25">
      <c r="A528" t="s">
        <v>17</v>
      </c>
      <c r="B528" t="s">
        <v>34</v>
      </c>
      <c r="C528" t="s">
        <v>48</v>
      </c>
      <c r="D528" t="s">
        <v>56</v>
      </c>
      <c r="E528">
        <v>114872</v>
      </c>
      <c r="F528">
        <v>29117</v>
      </c>
      <c r="G528" t="s">
        <v>67</v>
      </c>
      <c r="J528" t="s">
        <v>74</v>
      </c>
      <c r="K528" t="s">
        <v>84</v>
      </c>
      <c r="L528" t="s">
        <v>74</v>
      </c>
      <c r="M528">
        <v>12</v>
      </c>
      <c r="N528">
        <v>10</v>
      </c>
      <c r="O528" t="s">
        <v>153</v>
      </c>
      <c r="P528" t="s">
        <v>155</v>
      </c>
      <c r="Q528" t="s">
        <v>239</v>
      </c>
    </row>
    <row r="529" spans="1:17" x14ac:dyDescent="0.25">
      <c r="A529" t="s">
        <v>20</v>
      </c>
      <c r="B529" t="s">
        <v>28</v>
      </c>
      <c r="C529" t="s">
        <v>40</v>
      </c>
      <c r="D529" t="s">
        <v>59</v>
      </c>
      <c r="E529">
        <v>1074504</v>
      </c>
      <c r="F529">
        <v>87377</v>
      </c>
      <c r="G529" t="s">
        <v>66</v>
      </c>
      <c r="I529" t="s">
        <v>56</v>
      </c>
      <c r="J529" t="s">
        <v>80</v>
      </c>
      <c r="K529" t="s">
        <v>93</v>
      </c>
      <c r="L529" t="s">
        <v>93</v>
      </c>
      <c r="M529">
        <v>5</v>
      </c>
      <c r="N529">
        <v>4</v>
      </c>
      <c r="O529" t="s">
        <v>153</v>
      </c>
      <c r="P529" t="s">
        <v>157</v>
      </c>
      <c r="Q529" t="s">
        <v>171</v>
      </c>
    </row>
    <row r="530" spans="1:17" x14ac:dyDescent="0.25">
      <c r="A530" t="s">
        <v>19</v>
      </c>
      <c r="B530" t="s">
        <v>27</v>
      </c>
      <c r="C530" t="s">
        <v>52</v>
      </c>
      <c r="D530" t="s">
        <v>55</v>
      </c>
      <c r="E530">
        <v>198806</v>
      </c>
      <c r="F530">
        <v>0</v>
      </c>
      <c r="G530" t="s">
        <v>67</v>
      </c>
      <c r="I530" t="s">
        <v>56</v>
      </c>
      <c r="J530" t="s">
        <v>73</v>
      </c>
      <c r="K530" t="s">
        <v>99</v>
      </c>
      <c r="L530" t="s">
        <v>125</v>
      </c>
      <c r="M530">
        <v>4</v>
      </c>
      <c r="N530">
        <v>4</v>
      </c>
      <c r="O530" t="s">
        <v>152</v>
      </c>
      <c r="P530" t="s">
        <v>156</v>
      </c>
      <c r="Q530" t="s">
        <v>166</v>
      </c>
    </row>
    <row r="531" spans="1:17" x14ac:dyDescent="0.25">
      <c r="A531" t="s">
        <v>21</v>
      </c>
      <c r="B531" t="s">
        <v>35</v>
      </c>
      <c r="C531" t="s">
        <v>37</v>
      </c>
      <c r="D531" t="s">
        <v>54</v>
      </c>
      <c r="E531">
        <v>90234</v>
      </c>
      <c r="F531">
        <v>10883</v>
      </c>
      <c r="G531" t="s">
        <v>65</v>
      </c>
      <c r="I531" t="s">
        <v>71</v>
      </c>
      <c r="J531" t="s">
        <v>78</v>
      </c>
      <c r="K531" t="s">
        <v>105</v>
      </c>
      <c r="L531" t="s">
        <v>133</v>
      </c>
      <c r="M531">
        <v>10</v>
      </c>
      <c r="N531">
        <v>9</v>
      </c>
      <c r="O531" t="s">
        <v>148</v>
      </c>
      <c r="P531" t="s">
        <v>155</v>
      </c>
      <c r="Q531" t="s">
        <v>184</v>
      </c>
    </row>
    <row r="532" spans="1:17" x14ac:dyDescent="0.25">
      <c r="A532" t="s">
        <v>20</v>
      </c>
      <c r="D532" t="s">
        <v>58</v>
      </c>
      <c r="F532">
        <v>0</v>
      </c>
      <c r="G532" t="s">
        <v>68</v>
      </c>
      <c r="J532" t="s">
        <v>75</v>
      </c>
      <c r="K532" t="s">
        <v>85</v>
      </c>
      <c r="N532">
        <v>1</v>
      </c>
      <c r="O532" t="s">
        <v>151</v>
      </c>
      <c r="Q532" t="s">
        <v>188</v>
      </c>
    </row>
    <row r="533" spans="1:17" x14ac:dyDescent="0.25">
      <c r="A533" t="s">
        <v>20</v>
      </c>
      <c r="B533" t="s">
        <v>34</v>
      </c>
      <c r="C533" t="s">
        <v>41</v>
      </c>
      <c r="D533" t="s">
        <v>62</v>
      </c>
      <c r="E533">
        <v>87025</v>
      </c>
      <c r="F533">
        <v>7321</v>
      </c>
      <c r="G533" t="s">
        <v>64</v>
      </c>
      <c r="I533" t="s">
        <v>56</v>
      </c>
      <c r="J533" t="s">
        <v>81</v>
      </c>
      <c r="K533" t="s">
        <v>101</v>
      </c>
      <c r="L533" t="s">
        <v>127</v>
      </c>
      <c r="M533">
        <v>3</v>
      </c>
      <c r="N533">
        <v>3</v>
      </c>
      <c r="O533" t="s">
        <v>151</v>
      </c>
      <c r="P533" t="s">
        <v>157</v>
      </c>
      <c r="Q533" t="s">
        <v>358</v>
      </c>
    </row>
    <row r="534" spans="1:17" x14ac:dyDescent="0.25">
      <c r="A534" t="s">
        <v>19</v>
      </c>
      <c r="B534" t="s">
        <v>31</v>
      </c>
      <c r="C534" t="s">
        <v>43</v>
      </c>
      <c r="D534" t="s">
        <v>62</v>
      </c>
      <c r="E534">
        <v>79444</v>
      </c>
      <c r="F534">
        <v>12494</v>
      </c>
      <c r="G534" t="s">
        <v>65</v>
      </c>
      <c r="J534" t="s">
        <v>72</v>
      </c>
      <c r="K534" t="s">
        <v>95</v>
      </c>
      <c r="L534" t="s">
        <v>120</v>
      </c>
      <c r="M534">
        <v>7</v>
      </c>
      <c r="N534">
        <v>7</v>
      </c>
      <c r="O534" t="s">
        <v>148</v>
      </c>
      <c r="P534" t="s">
        <v>154</v>
      </c>
      <c r="Q534" t="s">
        <v>169</v>
      </c>
    </row>
    <row r="535" spans="1:17" x14ac:dyDescent="0.25">
      <c r="A535" t="s">
        <v>19</v>
      </c>
      <c r="B535" t="s">
        <v>26</v>
      </c>
      <c r="C535" t="s">
        <v>41</v>
      </c>
      <c r="D535" t="s">
        <v>55</v>
      </c>
      <c r="E535">
        <v>109874</v>
      </c>
      <c r="F535">
        <v>0</v>
      </c>
      <c r="G535" t="s">
        <v>63</v>
      </c>
      <c r="I535" t="s">
        <v>56</v>
      </c>
      <c r="J535" t="s">
        <v>76</v>
      </c>
      <c r="K535" t="s">
        <v>92</v>
      </c>
      <c r="L535" t="s">
        <v>119</v>
      </c>
      <c r="M535">
        <v>20</v>
      </c>
      <c r="N535">
        <v>17</v>
      </c>
      <c r="O535" t="s">
        <v>152</v>
      </c>
      <c r="P535" t="s">
        <v>157</v>
      </c>
      <c r="Q535" t="s">
        <v>162</v>
      </c>
    </row>
    <row r="536" spans="1:17" x14ac:dyDescent="0.25">
      <c r="A536" t="s">
        <v>19</v>
      </c>
      <c r="B536" t="s">
        <v>31</v>
      </c>
      <c r="C536" t="s">
        <v>50</v>
      </c>
      <c r="D536" t="s">
        <v>55</v>
      </c>
      <c r="E536">
        <v>66393</v>
      </c>
      <c r="F536">
        <v>3205</v>
      </c>
      <c r="G536" t="s">
        <v>68</v>
      </c>
      <c r="I536" t="s">
        <v>56</v>
      </c>
      <c r="J536" t="s">
        <v>77</v>
      </c>
      <c r="K536" t="s">
        <v>89</v>
      </c>
      <c r="L536" t="s">
        <v>124</v>
      </c>
      <c r="M536">
        <v>9</v>
      </c>
      <c r="N536">
        <v>9</v>
      </c>
      <c r="O536" t="s">
        <v>152</v>
      </c>
      <c r="P536" t="s">
        <v>154</v>
      </c>
      <c r="Q536" t="s">
        <v>166</v>
      </c>
    </row>
    <row r="537" spans="1:17" x14ac:dyDescent="0.25">
      <c r="A537" t="s">
        <v>17</v>
      </c>
      <c r="B537" t="s">
        <v>24</v>
      </c>
      <c r="C537" t="s">
        <v>53</v>
      </c>
      <c r="D537" t="s">
        <v>54</v>
      </c>
      <c r="E537">
        <v>40333</v>
      </c>
      <c r="F537">
        <v>2334</v>
      </c>
      <c r="G537" t="s">
        <v>68</v>
      </c>
      <c r="I537" t="s">
        <v>70</v>
      </c>
      <c r="J537" t="s">
        <v>81</v>
      </c>
      <c r="K537" t="s">
        <v>98</v>
      </c>
      <c r="L537" t="s">
        <v>123</v>
      </c>
      <c r="M537">
        <v>15</v>
      </c>
      <c r="N537">
        <v>15</v>
      </c>
      <c r="O537" t="s">
        <v>150</v>
      </c>
      <c r="P537" t="s">
        <v>154</v>
      </c>
      <c r="Q537" t="s">
        <v>180</v>
      </c>
    </row>
    <row r="538" spans="1:17" x14ac:dyDescent="0.25">
      <c r="A538" t="s">
        <v>19</v>
      </c>
      <c r="B538" t="s">
        <v>35</v>
      </c>
      <c r="C538" t="s">
        <v>45</v>
      </c>
      <c r="D538" t="s">
        <v>56</v>
      </c>
      <c r="E538">
        <v>15692</v>
      </c>
      <c r="F538">
        <v>0</v>
      </c>
      <c r="G538" t="s">
        <v>66</v>
      </c>
      <c r="I538" t="s">
        <v>56</v>
      </c>
      <c r="J538" t="s">
        <v>76</v>
      </c>
      <c r="K538" t="s">
        <v>86</v>
      </c>
      <c r="L538" t="s">
        <v>115</v>
      </c>
      <c r="M538">
        <v>20</v>
      </c>
      <c r="N538">
        <v>19</v>
      </c>
      <c r="O538" t="s">
        <v>152</v>
      </c>
      <c r="P538" t="s">
        <v>155</v>
      </c>
      <c r="Q538" t="s">
        <v>240</v>
      </c>
    </row>
    <row r="539" spans="1:17" x14ac:dyDescent="0.25">
      <c r="A539" t="s">
        <v>20</v>
      </c>
      <c r="B539" t="s">
        <v>25</v>
      </c>
      <c r="C539" t="s">
        <v>51</v>
      </c>
      <c r="D539" t="s">
        <v>60</v>
      </c>
      <c r="E539">
        <v>1189021</v>
      </c>
      <c r="F539">
        <v>155994</v>
      </c>
      <c r="G539" t="s">
        <v>66</v>
      </c>
      <c r="J539" t="s">
        <v>75</v>
      </c>
      <c r="K539" t="s">
        <v>108</v>
      </c>
      <c r="L539" t="s">
        <v>135</v>
      </c>
      <c r="M539">
        <v>7</v>
      </c>
      <c r="N539">
        <v>7</v>
      </c>
      <c r="O539" t="s">
        <v>150</v>
      </c>
      <c r="P539" t="s">
        <v>156</v>
      </c>
      <c r="Q539" t="s">
        <v>359</v>
      </c>
    </row>
    <row r="540" spans="1:17" x14ac:dyDescent="0.25">
      <c r="A540" t="s">
        <v>19</v>
      </c>
      <c r="B540" t="s">
        <v>31</v>
      </c>
      <c r="C540" t="s">
        <v>45</v>
      </c>
      <c r="D540" t="s">
        <v>59</v>
      </c>
      <c r="E540">
        <v>65074</v>
      </c>
      <c r="F540">
        <v>9498</v>
      </c>
      <c r="G540" t="s">
        <v>67</v>
      </c>
      <c r="I540" t="s">
        <v>71</v>
      </c>
      <c r="J540" t="s">
        <v>81</v>
      </c>
      <c r="K540" t="s">
        <v>98</v>
      </c>
      <c r="L540" t="s">
        <v>123</v>
      </c>
      <c r="M540">
        <v>12</v>
      </c>
      <c r="N540">
        <v>12</v>
      </c>
      <c r="O540" t="s">
        <v>149</v>
      </c>
      <c r="P540" t="s">
        <v>154</v>
      </c>
      <c r="Q540" t="s">
        <v>219</v>
      </c>
    </row>
    <row r="541" spans="1:17" x14ac:dyDescent="0.25">
      <c r="A541" t="s">
        <v>20</v>
      </c>
      <c r="B541" t="s">
        <v>28</v>
      </c>
      <c r="C541" t="s">
        <v>39</v>
      </c>
      <c r="D541" t="s">
        <v>56</v>
      </c>
      <c r="E541">
        <v>116614</v>
      </c>
      <c r="F541">
        <v>12768</v>
      </c>
      <c r="G541" t="s">
        <v>64</v>
      </c>
      <c r="I541" t="s">
        <v>70</v>
      </c>
      <c r="J541" t="s">
        <v>81</v>
      </c>
      <c r="K541" t="s">
        <v>101</v>
      </c>
      <c r="L541" t="s">
        <v>127</v>
      </c>
      <c r="M541">
        <v>7</v>
      </c>
      <c r="N541">
        <v>7</v>
      </c>
      <c r="O541" t="s">
        <v>153</v>
      </c>
      <c r="P541" t="s">
        <v>156</v>
      </c>
      <c r="Q541" t="s">
        <v>189</v>
      </c>
    </row>
    <row r="542" spans="1:17" x14ac:dyDescent="0.25">
      <c r="A542" t="s">
        <v>19</v>
      </c>
      <c r="B542" t="s">
        <v>24</v>
      </c>
      <c r="C542" t="s">
        <v>46</v>
      </c>
      <c r="D542" t="s">
        <v>58</v>
      </c>
      <c r="E542">
        <v>75598</v>
      </c>
      <c r="F542">
        <v>3626</v>
      </c>
      <c r="G542" t="s">
        <v>63</v>
      </c>
      <c r="I542" t="s">
        <v>56</v>
      </c>
      <c r="J542" t="s">
        <v>75</v>
      </c>
      <c r="K542" t="s">
        <v>96</v>
      </c>
      <c r="L542" t="s">
        <v>121</v>
      </c>
      <c r="M542">
        <v>10</v>
      </c>
      <c r="N542">
        <v>10</v>
      </c>
      <c r="O542" t="s">
        <v>150</v>
      </c>
      <c r="P542" t="s">
        <v>154</v>
      </c>
      <c r="Q542" t="s">
        <v>267</v>
      </c>
    </row>
    <row r="543" spans="1:17" x14ac:dyDescent="0.25">
      <c r="A543" t="s">
        <v>17</v>
      </c>
      <c r="B543" t="s">
        <v>22</v>
      </c>
      <c r="C543" t="s">
        <v>47</v>
      </c>
      <c r="D543" t="s">
        <v>59</v>
      </c>
      <c r="E543">
        <v>7189350</v>
      </c>
      <c r="F543">
        <v>15121</v>
      </c>
      <c r="G543" t="s">
        <v>66</v>
      </c>
      <c r="I543" t="s">
        <v>71</v>
      </c>
      <c r="J543" t="s">
        <v>78</v>
      </c>
      <c r="K543" t="s">
        <v>105</v>
      </c>
      <c r="L543" t="s">
        <v>133</v>
      </c>
      <c r="M543">
        <v>25</v>
      </c>
      <c r="N543">
        <v>24</v>
      </c>
      <c r="O543" t="s">
        <v>151</v>
      </c>
      <c r="P543" t="s">
        <v>156</v>
      </c>
      <c r="Q543" t="s">
        <v>360</v>
      </c>
    </row>
    <row r="544" spans="1:17" x14ac:dyDescent="0.25">
      <c r="A544" t="s">
        <v>21</v>
      </c>
      <c r="B544" t="s">
        <v>30</v>
      </c>
      <c r="C544" t="s">
        <v>42</v>
      </c>
      <c r="D544" t="s">
        <v>61</v>
      </c>
      <c r="E544">
        <v>80552</v>
      </c>
      <c r="F544">
        <v>0</v>
      </c>
      <c r="G544" t="s">
        <v>65</v>
      </c>
      <c r="I544" t="s">
        <v>71</v>
      </c>
      <c r="J544" t="s">
        <v>78</v>
      </c>
      <c r="K544" t="s">
        <v>90</v>
      </c>
      <c r="L544" t="s">
        <v>138</v>
      </c>
      <c r="M544">
        <v>10</v>
      </c>
      <c r="N544">
        <v>9</v>
      </c>
      <c r="O544" t="s">
        <v>148</v>
      </c>
      <c r="P544" t="s">
        <v>156</v>
      </c>
      <c r="Q544" t="s">
        <v>319</v>
      </c>
    </row>
    <row r="545" spans="1:17" x14ac:dyDescent="0.25">
      <c r="A545" t="s">
        <v>19</v>
      </c>
      <c r="B545" t="s">
        <v>23</v>
      </c>
      <c r="C545" t="s">
        <v>44</v>
      </c>
      <c r="D545" t="s">
        <v>56</v>
      </c>
      <c r="E545">
        <v>75849</v>
      </c>
      <c r="F545">
        <v>1511</v>
      </c>
      <c r="G545" t="s">
        <v>68</v>
      </c>
      <c r="I545" t="s">
        <v>56</v>
      </c>
      <c r="J545" t="s">
        <v>73</v>
      </c>
      <c r="K545" t="s">
        <v>83</v>
      </c>
      <c r="L545" t="s">
        <v>113</v>
      </c>
      <c r="M545">
        <v>15</v>
      </c>
      <c r="N545">
        <v>14</v>
      </c>
      <c r="O545" t="s">
        <v>150</v>
      </c>
      <c r="P545" t="s">
        <v>156</v>
      </c>
      <c r="Q545" t="s">
        <v>282</v>
      </c>
    </row>
    <row r="546" spans="1:17" x14ac:dyDescent="0.25">
      <c r="A546" t="s">
        <v>17</v>
      </c>
      <c r="B546" t="s">
        <v>23</v>
      </c>
      <c r="C546" t="s">
        <v>49</v>
      </c>
      <c r="D546" t="s">
        <v>61</v>
      </c>
      <c r="E546">
        <v>52024</v>
      </c>
      <c r="F546">
        <v>2323</v>
      </c>
      <c r="G546" t="s">
        <v>67</v>
      </c>
      <c r="I546" t="s">
        <v>69</v>
      </c>
      <c r="J546" t="s">
        <v>76</v>
      </c>
      <c r="K546" t="s">
        <v>100</v>
      </c>
      <c r="L546" t="s">
        <v>132</v>
      </c>
      <c r="M546">
        <v>12</v>
      </c>
      <c r="N546">
        <v>11</v>
      </c>
      <c r="O546" t="s">
        <v>151</v>
      </c>
      <c r="P546" t="s">
        <v>157</v>
      </c>
      <c r="Q546" t="s">
        <v>361</v>
      </c>
    </row>
    <row r="547" spans="1:17" x14ac:dyDescent="0.25">
      <c r="A547" t="s">
        <v>20</v>
      </c>
      <c r="B547" t="s">
        <v>31</v>
      </c>
      <c r="C547" t="s">
        <v>41</v>
      </c>
      <c r="D547" t="s">
        <v>55</v>
      </c>
      <c r="E547">
        <v>128991</v>
      </c>
      <c r="F547">
        <v>217</v>
      </c>
      <c r="G547" t="s">
        <v>68</v>
      </c>
      <c r="J547" t="s">
        <v>76</v>
      </c>
      <c r="K547" t="s">
        <v>86</v>
      </c>
      <c r="L547" t="s">
        <v>115</v>
      </c>
      <c r="M547">
        <v>3</v>
      </c>
      <c r="N547">
        <v>1</v>
      </c>
      <c r="O547" t="s">
        <v>149</v>
      </c>
      <c r="P547" t="s">
        <v>157</v>
      </c>
      <c r="Q547" t="s">
        <v>180</v>
      </c>
    </row>
    <row r="548" spans="1:17" x14ac:dyDescent="0.25">
      <c r="A548" t="s">
        <v>19</v>
      </c>
      <c r="B548" t="s">
        <v>33</v>
      </c>
      <c r="C548" t="s">
        <v>47</v>
      </c>
      <c r="E548">
        <v>96316</v>
      </c>
      <c r="F548">
        <v>10527</v>
      </c>
      <c r="G548" t="s">
        <v>64</v>
      </c>
      <c r="I548" t="s">
        <v>70</v>
      </c>
      <c r="J548" t="s">
        <v>76</v>
      </c>
      <c r="K548" t="s">
        <v>92</v>
      </c>
      <c r="L548" t="s">
        <v>119</v>
      </c>
      <c r="M548">
        <v>10</v>
      </c>
      <c r="N548">
        <v>10</v>
      </c>
      <c r="O548" t="s">
        <v>148</v>
      </c>
      <c r="P548" t="s">
        <v>156</v>
      </c>
      <c r="Q548" t="s">
        <v>362</v>
      </c>
    </row>
    <row r="549" spans="1:17" x14ac:dyDescent="0.25">
      <c r="A549" t="s">
        <v>19</v>
      </c>
      <c r="B549" t="s">
        <v>27</v>
      </c>
      <c r="C549" t="s">
        <v>53</v>
      </c>
      <c r="E549">
        <v>130070</v>
      </c>
      <c r="F549">
        <v>15866</v>
      </c>
      <c r="G549" t="s">
        <v>64</v>
      </c>
      <c r="J549" t="s">
        <v>72</v>
      </c>
      <c r="K549" t="s">
        <v>82</v>
      </c>
      <c r="L549" t="s">
        <v>112</v>
      </c>
      <c r="M549">
        <v>6</v>
      </c>
      <c r="N549">
        <v>6</v>
      </c>
      <c r="O549" t="s">
        <v>152</v>
      </c>
      <c r="P549" t="s">
        <v>155</v>
      </c>
      <c r="Q549" t="s">
        <v>169</v>
      </c>
    </row>
    <row r="550" spans="1:17" x14ac:dyDescent="0.25">
      <c r="A550" t="s">
        <v>19</v>
      </c>
      <c r="B550" t="s">
        <v>31</v>
      </c>
      <c r="C550" t="s">
        <v>52</v>
      </c>
      <c r="D550" t="s">
        <v>56</v>
      </c>
      <c r="E550">
        <v>99290</v>
      </c>
      <c r="F550">
        <v>18835</v>
      </c>
      <c r="G550" t="s">
        <v>67</v>
      </c>
      <c r="I550" t="s">
        <v>71</v>
      </c>
      <c r="J550" t="s">
        <v>75</v>
      </c>
      <c r="K550" t="s">
        <v>85</v>
      </c>
      <c r="L550" t="s">
        <v>114</v>
      </c>
      <c r="M550">
        <v>5</v>
      </c>
      <c r="N550">
        <v>2</v>
      </c>
      <c r="O550" t="s">
        <v>151</v>
      </c>
      <c r="P550" t="s">
        <v>156</v>
      </c>
      <c r="Q550" t="s">
        <v>173</v>
      </c>
    </row>
    <row r="551" spans="1:17" x14ac:dyDescent="0.25">
      <c r="A551" t="s">
        <v>20</v>
      </c>
      <c r="B551" t="s">
        <v>26</v>
      </c>
      <c r="C551" t="s">
        <v>45</v>
      </c>
      <c r="D551" t="s">
        <v>54</v>
      </c>
      <c r="E551">
        <v>1128761</v>
      </c>
      <c r="F551">
        <v>75293</v>
      </c>
      <c r="G551" t="s">
        <v>66</v>
      </c>
      <c r="I551" t="s">
        <v>71</v>
      </c>
      <c r="J551" t="s">
        <v>78</v>
      </c>
      <c r="K551" t="s">
        <v>109</v>
      </c>
      <c r="L551" t="s">
        <v>137</v>
      </c>
      <c r="M551">
        <v>7</v>
      </c>
      <c r="N551">
        <v>7</v>
      </c>
      <c r="O551" t="s">
        <v>149</v>
      </c>
      <c r="P551" t="s">
        <v>154</v>
      </c>
      <c r="Q551" t="s">
        <v>363</v>
      </c>
    </row>
    <row r="552" spans="1:17" x14ac:dyDescent="0.25">
      <c r="A552" t="s">
        <v>19</v>
      </c>
      <c r="B552" t="s">
        <v>33</v>
      </c>
      <c r="C552" t="s">
        <v>51</v>
      </c>
      <c r="D552" t="s">
        <v>60</v>
      </c>
      <c r="E552">
        <v>85603</v>
      </c>
      <c r="F552">
        <v>17967</v>
      </c>
      <c r="G552" t="s">
        <v>65</v>
      </c>
      <c r="I552" t="s">
        <v>56</v>
      </c>
      <c r="J552" t="s">
        <v>77</v>
      </c>
      <c r="K552" t="s">
        <v>111</v>
      </c>
      <c r="L552" t="s">
        <v>141</v>
      </c>
      <c r="M552">
        <v>6</v>
      </c>
      <c r="N552">
        <v>5</v>
      </c>
      <c r="O552" t="s">
        <v>152</v>
      </c>
      <c r="P552" t="s">
        <v>154</v>
      </c>
      <c r="Q552" t="s">
        <v>178</v>
      </c>
    </row>
    <row r="553" spans="1:17" x14ac:dyDescent="0.25">
      <c r="A553" t="s">
        <v>18</v>
      </c>
      <c r="B553" t="s">
        <v>32</v>
      </c>
      <c r="C553" t="s">
        <v>41</v>
      </c>
      <c r="D553" t="s">
        <v>54</v>
      </c>
      <c r="E553">
        <v>95997</v>
      </c>
      <c r="F553">
        <v>0</v>
      </c>
      <c r="G553" t="s">
        <v>64</v>
      </c>
      <c r="I553" t="s">
        <v>56</v>
      </c>
      <c r="J553" t="s">
        <v>75</v>
      </c>
      <c r="K553" t="s">
        <v>96</v>
      </c>
      <c r="L553" t="s">
        <v>121</v>
      </c>
      <c r="M553">
        <v>1</v>
      </c>
      <c r="N553">
        <v>1</v>
      </c>
      <c r="O553" t="s">
        <v>152</v>
      </c>
      <c r="P553" t="s">
        <v>157</v>
      </c>
      <c r="Q553" t="s">
        <v>240</v>
      </c>
    </row>
    <row r="554" spans="1:17" x14ac:dyDescent="0.25">
      <c r="A554" t="s">
        <v>19</v>
      </c>
      <c r="B554" t="s">
        <v>26</v>
      </c>
      <c r="C554" t="s">
        <v>53</v>
      </c>
      <c r="D554" t="s">
        <v>54</v>
      </c>
      <c r="E554">
        <v>54596</v>
      </c>
      <c r="F554">
        <v>0</v>
      </c>
      <c r="G554" t="s">
        <v>65</v>
      </c>
      <c r="I554" t="s">
        <v>71</v>
      </c>
      <c r="J554" t="s">
        <v>72</v>
      </c>
      <c r="K554" t="s">
        <v>95</v>
      </c>
      <c r="L554" t="s">
        <v>120</v>
      </c>
      <c r="M554">
        <v>20</v>
      </c>
      <c r="N554">
        <v>18</v>
      </c>
      <c r="O554" t="s">
        <v>148</v>
      </c>
      <c r="P554" t="s">
        <v>157</v>
      </c>
      <c r="Q554" t="s">
        <v>364</v>
      </c>
    </row>
    <row r="555" spans="1:17" x14ac:dyDescent="0.25">
      <c r="A555" t="s">
        <v>19</v>
      </c>
      <c r="B555" t="s">
        <v>35</v>
      </c>
      <c r="C555" t="s">
        <v>50</v>
      </c>
      <c r="E555">
        <v>36924</v>
      </c>
      <c r="F555">
        <v>4645</v>
      </c>
      <c r="G555" t="s">
        <v>65</v>
      </c>
      <c r="J555" t="s">
        <v>80</v>
      </c>
      <c r="K555" t="s">
        <v>93</v>
      </c>
      <c r="L555" t="s">
        <v>93</v>
      </c>
      <c r="M555">
        <v>25</v>
      </c>
      <c r="N555">
        <v>23</v>
      </c>
      <c r="O555" t="s">
        <v>149</v>
      </c>
      <c r="P555" t="s">
        <v>155</v>
      </c>
      <c r="Q555" t="s">
        <v>162</v>
      </c>
    </row>
    <row r="556" spans="1:17" x14ac:dyDescent="0.25">
      <c r="A556" t="s">
        <v>20</v>
      </c>
      <c r="B556" t="s">
        <v>30</v>
      </c>
      <c r="C556" t="s">
        <v>46</v>
      </c>
      <c r="D556" t="s">
        <v>56</v>
      </c>
      <c r="E556">
        <v>19245</v>
      </c>
      <c r="F556">
        <v>2647</v>
      </c>
      <c r="G556" t="s">
        <v>65</v>
      </c>
      <c r="I556" t="s">
        <v>69</v>
      </c>
      <c r="J556" t="s">
        <v>78</v>
      </c>
      <c r="K556" t="s">
        <v>109</v>
      </c>
      <c r="L556" t="s">
        <v>137</v>
      </c>
      <c r="M556">
        <v>0</v>
      </c>
      <c r="N556">
        <v>0</v>
      </c>
      <c r="O556" t="s">
        <v>153</v>
      </c>
      <c r="P556" t="s">
        <v>156</v>
      </c>
      <c r="Q556" t="s">
        <v>165</v>
      </c>
    </row>
    <row r="557" spans="1:17" x14ac:dyDescent="0.25">
      <c r="A557" t="s">
        <v>21</v>
      </c>
      <c r="B557" t="s">
        <v>32</v>
      </c>
      <c r="C557" t="s">
        <v>49</v>
      </c>
      <c r="D557" t="s">
        <v>62</v>
      </c>
      <c r="E557">
        <v>367380</v>
      </c>
      <c r="F557">
        <v>21407</v>
      </c>
      <c r="G557" t="s">
        <v>66</v>
      </c>
      <c r="I557" t="s">
        <v>69</v>
      </c>
      <c r="J557" t="s">
        <v>79</v>
      </c>
      <c r="K557" t="s">
        <v>91</v>
      </c>
      <c r="L557" t="s">
        <v>118</v>
      </c>
      <c r="M557">
        <v>15</v>
      </c>
      <c r="N557">
        <v>15</v>
      </c>
      <c r="O557" t="s">
        <v>153</v>
      </c>
      <c r="P557" t="s">
        <v>155</v>
      </c>
      <c r="Q557" t="s">
        <v>365</v>
      </c>
    </row>
    <row r="558" spans="1:17" x14ac:dyDescent="0.25">
      <c r="A558" t="s">
        <v>17</v>
      </c>
      <c r="B558" t="s">
        <v>22</v>
      </c>
      <c r="C558" t="s">
        <v>49</v>
      </c>
      <c r="D558" t="s">
        <v>60</v>
      </c>
      <c r="E558">
        <v>43252</v>
      </c>
      <c r="F558">
        <v>1120</v>
      </c>
      <c r="G558" t="s">
        <v>67</v>
      </c>
      <c r="I558" t="s">
        <v>56</v>
      </c>
      <c r="J558" t="s">
        <v>80</v>
      </c>
      <c r="K558" t="s">
        <v>106</v>
      </c>
      <c r="L558" t="s">
        <v>106</v>
      </c>
      <c r="M558">
        <v>20</v>
      </c>
      <c r="N558">
        <v>20</v>
      </c>
      <c r="O558" t="s">
        <v>152</v>
      </c>
      <c r="P558" t="s">
        <v>154</v>
      </c>
      <c r="Q558" t="s">
        <v>167</v>
      </c>
    </row>
    <row r="559" spans="1:17" x14ac:dyDescent="0.25">
      <c r="A559" t="s">
        <v>21</v>
      </c>
      <c r="B559" t="s">
        <v>24</v>
      </c>
      <c r="C559" t="s">
        <v>40</v>
      </c>
      <c r="D559" t="s">
        <v>55</v>
      </c>
      <c r="E559">
        <v>77026</v>
      </c>
      <c r="F559">
        <v>6314</v>
      </c>
      <c r="G559" t="s">
        <v>63</v>
      </c>
      <c r="I559" t="s">
        <v>70</v>
      </c>
      <c r="J559" t="s">
        <v>78</v>
      </c>
      <c r="K559" t="s">
        <v>109</v>
      </c>
      <c r="L559" t="s">
        <v>137</v>
      </c>
      <c r="M559">
        <v>18</v>
      </c>
      <c r="N559">
        <v>16</v>
      </c>
      <c r="O559" t="s">
        <v>151</v>
      </c>
      <c r="P559" t="s">
        <v>157</v>
      </c>
      <c r="Q559" t="s">
        <v>355</v>
      </c>
    </row>
    <row r="560" spans="1:17" x14ac:dyDescent="0.25">
      <c r="A560" t="s">
        <v>17</v>
      </c>
      <c r="B560" t="s">
        <v>34</v>
      </c>
      <c r="C560" t="s">
        <v>37</v>
      </c>
      <c r="D560" t="s">
        <v>59</v>
      </c>
      <c r="E560">
        <v>77831</v>
      </c>
      <c r="F560">
        <v>3535</v>
      </c>
      <c r="G560" t="s">
        <v>64</v>
      </c>
      <c r="J560" t="s">
        <v>81</v>
      </c>
      <c r="K560" t="s">
        <v>98</v>
      </c>
      <c r="L560" t="s">
        <v>123</v>
      </c>
      <c r="M560">
        <v>12</v>
      </c>
      <c r="N560">
        <v>9</v>
      </c>
      <c r="O560" t="s">
        <v>149</v>
      </c>
      <c r="P560" t="s">
        <v>156</v>
      </c>
      <c r="Q560" t="s">
        <v>359</v>
      </c>
    </row>
    <row r="561" spans="1:17" x14ac:dyDescent="0.25">
      <c r="A561" t="s">
        <v>20</v>
      </c>
      <c r="B561" t="s">
        <v>27</v>
      </c>
      <c r="C561" t="s">
        <v>42</v>
      </c>
      <c r="D561" t="s">
        <v>58</v>
      </c>
      <c r="E561">
        <v>92700</v>
      </c>
      <c r="F561">
        <v>12180</v>
      </c>
      <c r="G561" t="s">
        <v>67</v>
      </c>
      <c r="I561" t="s">
        <v>70</v>
      </c>
      <c r="J561" t="s">
        <v>75</v>
      </c>
      <c r="K561" t="s">
        <v>96</v>
      </c>
      <c r="L561" t="s">
        <v>121</v>
      </c>
      <c r="M561">
        <v>6</v>
      </c>
      <c r="N561">
        <v>6</v>
      </c>
      <c r="O561" t="s">
        <v>150</v>
      </c>
      <c r="P561" t="s">
        <v>157</v>
      </c>
      <c r="Q561" t="s">
        <v>366</v>
      </c>
    </row>
    <row r="562" spans="1:17" x14ac:dyDescent="0.25">
      <c r="A562" t="s">
        <v>19</v>
      </c>
      <c r="B562" t="s">
        <v>27</v>
      </c>
      <c r="C562" t="s">
        <v>48</v>
      </c>
      <c r="D562" t="s">
        <v>59</v>
      </c>
      <c r="E562">
        <v>91389</v>
      </c>
      <c r="F562">
        <v>815</v>
      </c>
      <c r="G562" t="s">
        <v>63</v>
      </c>
      <c r="I562" t="s">
        <v>70</v>
      </c>
      <c r="J562" t="s">
        <v>81</v>
      </c>
      <c r="K562" t="s">
        <v>101</v>
      </c>
      <c r="L562" t="s">
        <v>127</v>
      </c>
      <c r="M562">
        <v>5</v>
      </c>
      <c r="N562">
        <v>2</v>
      </c>
      <c r="O562" t="s">
        <v>152</v>
      </c>
      <c r="P562" t="s">
        <v>156</v>
      </c>
      <c r="Q562" t="s">
        <v>199</v>
      </c>
    </row>
    <row r="563" spans="1:17" x14ac:dyDescent="0.25">
      <c r="A563" t="s">
        <v>19</v>
      </c>
      <c r="B563" t="s">
        <v>22</v>
      </c>
      <c r="C563" t="s">
        <v>47</v>
      </c>
      <c r="D563" t="s">
        <v>58</v>
      </c>
      <c r="E563">
        <v>50283</v>
      </c>
      <c r="F563">
        <v>3761</v>
      </c>
      <c r="G563" t="s">
        <v>65</v>
      </c>
      <c r="I563" t="s">
        <v>70</v>
      </c>
      <c r="J563" t="s">
        <v>81</v>
      </c>
      <c r="K563" t="s">
        <v>101</v>
      </c>
      <c r="L563" t="s">
        <v>127</v>
      </c>
      <c r="M563">
        <v>9</v>
      </c>
      <c r="N563">
        <v>8</v>
      </c>
      <c r="O563" t="s">
        <v>153</v>
      </c>
      <c r="P563" t="s">
        <v>156</v>
      </c>
      <c r="Q563" t="s">
        <v>187</v>
      </c>
    </row>
    <row r="564" spans="1:17" x14ac:dyDescent="0.25">
      <c r="A564" t="s">
        <v>19</v>
      </c>
      <c r="B564" t="s">
        <v>22</v>
      </c>
      <c r="C564" t="s">
        <v>49</v>
      </c>
      <c r="E564">
        <v>83958</v>
      </c>
      <c r="F564">
        <v>2094</v>
      </c>
      <c r="G564" t="s">
        <v>64</v>
      </c>
      <c r="I564" t="s">
        <v>69</v>
      </c>
      <c r="J564" t="s">
        <v>79</v>
      </c>
      <c r="K564" t="s">
        <v>91</v>
      </c>
      <c r="L564" t="s">
        <v>118</v>
      </c>
      <c r="M564">
        <v>15</v>
      </c>
      <c r="N564">
        <v>13</v>
      </c>
      <c r="O564" t="s">
        <v>152</v>
      </c>
      <c r="P564" t="s">
        <v>154</v>
      </c>
      <c r="Q564" t="s">
        <v>271</v>
      </c>
    </row>
    <row r="565" spans="1:17" x14ac:dyDescent="0.25">
      <c r="A565" t="s">
        <v>19</v>
      </c>
      <c r="B565" t="s">
        <v>25</v>
      </c>
      <c r="C565" t="s">
        <v>42</v>
      </c>
      <c r="D565" t="s">
        <v>54</v>
      </c>
      <c r="E565">
        <v>126006</v>
      </c>
      <c r="F565">
        <v>677</v>
      </c>
      <c r="G565" t="s">
        <v>64</v>
      </c>
      <c r="I565" t="s">
        <v>70</v>
      </c>
      <c r="J565" t="s">
        <v>77</v>
      </c>
      <c r="K565" t="s">
        <v>97</v>
      </c>
      <c r="L565" t="s">
        <v>122</v>
      </c>
      <c r="M565">
        <v>10</v>
      </c>
      <c r="N565">
        <v>9</v>
      </c>
      <c r="O565" t="s">
        <v>148</v>
      </c>
      <c r="P565" t="s">
        <v>154</v>
      </c>
      <c r="Q565" t="s">
        <v>190</v>
      </c>
    </row>
    <row r="566" spans="1:17" x14ac:dyDescent="0.25">
      <c r="A566" t="s">
        <v>19</v>
      </c>
      <c r="B566" t="s">
        <v>27</v>
      </c>
      <c r="C566" t="s">
        <v>43</v>
      </c>
      <c r="E566">
        <v>7542</v>
      </c>
      <c r="F566">
        <v>82</v>
      </c>
      <c r="G566" t="s">
        <v>63</v>
      </c>
      <c r="I566" t="s">
        <v>71</v>
      </c>
      <c r="J566" t="s">
        <v>81</v>
      </c>
      <c r="K566" t="s">
        <v>94</v>
      </c>
      <c r="L566" t="s">
        <v>129</v>
      </c>
      <c r="M566">
        <v>4</v>
      </c>
      <c r="N566">
        <v>4</v>
      </c>
      <c r="O566" t="s">
        <v>148</v>
      </c>
      <c r="P566" t="s">
        <v>155</v>
      </c>
      <c r="Q566" t="s">
        <v>169</v>
      </c>
    </row>
    <row r="567" spans="1:17" x14ac:dyDescent="0.25">
      <c r="A567" t="s">
        <v>19</v>
      </c>
      <c r="B567" t="s">
        <v>27</v>
      </c>
      <c r="C567" t="s">
        <v>37</v>
      </c>
      <c r="D567" t="s">
        <v>62</v>
      </c>
      <c r="E567">
        <v>77631</v>
      </c>
      <c r="F567">
        <v>20246</v>
      </c>
      <c r="G567" t="s">
        <v>67</v>
      </c>
      <c r="I567" t="s">
        <v>70</v>
      </c>
      <c r="J567" t="s">
        <v>73</v>
      </c>
      <c r="K567" t="s">
        <v>102</v>
      </c>
      <c r="L567" t="s">
        <v>102</v>
      </c>
      <c r="M567">
        <v>20</v>
      </c>
      <c r="N567">
        <v>19</v>
      </c>
      <c r="O567" t="s">
        <v>150</v>
      </c>
      <c r="P567" t="s">
        <v>154</v>
      </c>
      <c r="Q567" t="s">
        <v>367</v>
      </c>
    </row>
    <row r="568" spans="1:17" x14ac:dyDescent="0.25">
      <c r="A568" t="s">
        <v>17</v>
      </c>
      <c r="B568" t="s">
        <v>22</v>
      </c>
      <c r="C568" t="s">
        <v>37</v>
      </c>
      <c r="D568" t="s">
        <v>54</v>
      </c>
      <c r="E568">
        <v>107770</v>
      </c>
      <c r="F568">
        <v>3690</v>
      </c>
      <c r="G568" t="s">
        <v>67</v>
      </c>
      <c r="I568" t="s">
        <v>71</v>
      </c>
      <c r="J568" t="s">
        <v>78</v>
      </c>
      <c r="K568" t="s">
        <v>109</v>
      </c>
      <c r="L568" t="s">
        <v>137</v>
      </c>
      <c r="M568">
        <v>25</v>
      </c>
      <c r="N568">
        <v>25</v>
      </c>
      <c r="O568" t="s">
        <v>149</v>
      </c>
      <c r="P568" t="s">
        <v>156</v>
      </c>
      <c r="Q568" t="s">
        <v>189</v>
      </c>
    </row>
    <row r="569" spans="1:17" x14ac:dyDescent="0.25">
      <c r="A569" t="s">
        <v>18</v>
      </c>
      <c r="B569" t="s">
        <v>24</v>
      </c>
      <c r="C569" t="s">
        <v>41</v>
      </c>
      <c r="D569" t="s">
        <v>57</v>
      </c>
      <c r="E569">
        <v>78027</v>
      </c>
      <c r="F569">
        <v>159</v>
      </c>
      <c r="G569" t="s">
        <v>65</v>
      </c>
      <c r="I569" t="s">
        <v>69</v>
      </c>
      <c r="J569" t="s">
        <v>76</v>
      </c>
      <c r="K569" t="s">
        <v>86</v>
      </c>
      <c r="L569" t="s">
        <v>115</v>
      </c>
      <c r="M569">
        <v>1</v>
      </c>
      <c r="N569">
        <v>0</v>
      </c>
      <c r="O569" t="s">
        <v>149</v>
      </c>
      <c r="P569" t="s">
        <v>154</v>
      </c>
      <c r="Q569" t="s">
        <v>178</v>
      </c>
    </row>
    <row r="570" spans="1:17" x14ac:dyDescent="0.25">
      <c r="A570" t="s">
        <v>17</v>
      </c>
      <c r="B570" t="s">
        <v>31</v>
      </c>
      <c r="C570" t="s">
        <v>45</v>
      </c>
      <c r="D570" t="s">
        <v>59</v>
      </c>
      <c r="E570">
        <v>61809</v>
      </c>
      <c r="F570">
        <v>6677</v>
      </c>
      <c r="G570" t="s">
        <v>64</v>
      </c>
      <c r="J570" t="s">
        <v>72</v>
      </c>
      <c r="K570" t="s">
        <v>95</v>
      </c>
      <c r="L570" t="s">
        <v>120</v>
      </c>
      <c r="M570">
        <v>15</v>
      </c>
      <c r="N570">
        <v>13</v>
      </c>
      <c r="O570" t="s">
        <v>151</v>
      </c>
      <c r="P570" t="s">
        <v>157</v>
      </c>
      <c r="Q570" t="s">
        <v>312</v>
      </c>
    </row>
    <row r="571" spans="1:17" x14ac:dyDescent="0.25">
      <c r="A571" t="s">
        <v>21</v>
      </c>
      <c r="B571" t="s">
        <v>24</v>
      </c>
      <c r="C571" t="s">
        <v>53</v>
      </c>
      <c r="D571" t="s">
        <v>59</v>
      </c>
      <c r="E571">
        <v>66798</v>
      </c>
      <c r="F571">
        <v>7180</v>
      </c>
      <c r="G571" t="s">
        <v>65</v>
      </c>
      <c r="J571" t="s">
        <v>77</v>
      </c>
      <c r="K571" t="s">
        <v>111</v>
      </c>
      <c r="L571" t="s">
        <v>146</v>
      </c>
      <c r="M571">
        <v>12</v>
      </c>
      <c r="N571">
        <v>9</v>
      </c>
      <c r="O571" t="s">
        <v>153</v>
      </c>
      <c r="P571" t="s">
        <v>157</v>
      </c>
      <c r="Q571" t="s">
        <v>171</v>
      </c>
    </row>
    <row r="572" spans="1:17" x14ac:dyDescent="0.25">
      <c r="A572" t="s">
        <v>19</v>
      </c>
      <c r="B572" t="s">
        <v>34</v>
      </c>
      <c r="C572" t="s">
        <v>53</v>
      </c>
      <c r="D572" t="s">
        <v>54</v>
      </c>
      <c r="E572">
        <v>56180</v>
      </c>
      <c r="F572">
        <v>7647</v>
      </c>
      <c r="G572" t="s">
        <v>63</v>
      </c>
      <c r="J572" t="s">
        <v>74</v>
      </c>
      <c r="K572" t="s">
        <v>84</v>
      </c>
      <c r="L572" t="s">
        <v>74</v>
      </c>
      <c r="M572">
        <v>9</v>
      </c>
      <c r="N572">
        <v>9</v>
      </c>
      <c r="O572" t="s">
        <v>153</v>
      </c>
      <c r="P572" t="s">
        <v>155</v>
      </c>
      <c r="Q572" t="s">
        <v>362</v>
      </c>
    </row>
    <row r="573" spans="1:17" x14ac:dyDescent="0.25">
      <c r="A573" t="s">
        <v>21</v>
      </c>
      <c r="B573" t="s">
        <v>28</v>
      </c>
      <c r="C573" t="s">
        <v>53</v>
      </c>
      <c r="D573" t="s">
        <v>61</v>
      </c>
      <c r="E573">
        <v>58596</v>
      </c>
      <c r="F573">
        <v>10853</v>
      </c>
      <c r="G573" t="s">
        <v>68</v>
      </c>
      <c r="J573" t="s">
        <v>79</v>
      </c>
      <c r="K573" t="s">
        <v>91</v>
      </c>
      <c r="L573" t="s">
        <v>118</v>
      </c>
      <c r="M573">
        <v>8</v>
      </c>
      <c r="N573">
        <v>8</v>
      </c>
      <c r="O573" t="s">
        <v>148</v>
      </c>
      <c r="P573" t="s">
        <v>156</v>
      </c>
      <c r="Q573" t="s">
        <v>175</v>
      </c>
    </row>
    <row r="574" spans="1:17" x14ac:dyDescent="0.25">
      <c r="A574" t="s">
        <v>21</v>
      </c>
      <c r="B574" t="s">
        <v>26</v>
      </c>
      <c r="C574" t="s">
        <v>39</v>
      </c>
      <c r="D574" t="s">
        <v>54</v>
      </c>
      <c r="E574">
        <v>96559</v>
      </c>
      <c r="F574">
        <v>4794</v>
      </c>
      <c r="G574" t="s">
        <v>64</v>
      </c>
      <c r="J574" t="s">
        <v>75</v>
      </c>
      <c r="K574" t="s">
        <v>85</v>
      </c>
      <c r="L574" t="s">
        <v>114</v>
      </c>
      <c r="M574">
        <v>15</v>
      </c>
      <c r="N574">
        <v>12</v>
      </c>
      <c r="O574" t="s">
        <v>149</v>
      </c>
      <c r="P574" t="s">
        <v>155</v>
      </c>
      <c r="Q574" t="s">
        <v>307</v>
      </c>
    </row>
    <row r="575" spans="1:17" x14ac:dyDescent="0.25">
      <c r="A575" t="s">
        <v>17</v>
      </c>
      <c r="B575" t="s">
        <v>25</v>
      </c>
      <c r="C575" t="s">
        <v>45</v>
      </c>
      <c r="D575" t="s">
        <v>55</v>
      </c>
      <c r="E575">
        <v>13459</v>
      </c>
      <c r="F575">
        <v>9827</v>
      </c>
      <c r="G575" t="s">
        <v>63</v>
      </c>
      <c r="I575" t="s">
        <v>69</v>
      </c>
      <c r="J575" t="s">
        <v>81</v>
      </c>
      <c r="K575" t="s">
        <v>94</v>
      </c>
      <c r="L575" t="s">
        <v>129</v>
      </c>
      <c r="M575">
        <v>20</v>
      </c>
      <c r="N575">
        <v>20</v>
      </c>
      <c r="O575" t="s">
        <v>150</v>
      </c>
      <c r="P575" t="s">
        <v>157</v>
      </c>
      <c r="Q575" t="s">
        <v>162</v>
      </c>
    </row>
    <row r="576" spans="1:17" x14ac:dyDescent="0.25">
      <c r="A576" t="s">
        <v>19</v>
      </c>
      <c r="B576" t="s">
        <v>35</v>
      </c>
      <c r="C576" t="s">
        <v>40</v>
      </c>
      <c r="D576" t="s">
        <v>59</v>
      </c>
      <c r="E576">
        <v>63335</v>
      </c>
      <c r="F576">
        <v>1976</v>
      </c>
      <c r="G576" t="s">
        <v>65</v>
      </c>
      <c r="I576" t="s">
        <v>70</v>
      </c>
      <c r="J576" t="s">
        <v>73</v>
      </c>
      <c r="K576" t="s">
        <v>102</v>
      </c>
      <c r="L576" t="s">
        <v>102</v>
      </c>
      <c r="M576">
        <v>18</v>
      </c>
      <c r="N576">
        <v>17</v>
      </c>
      <c r="O576" t="s">
        <v>152</v>
      </c>
      <c r="P576" t="s">
        <v>156</v>
      </c>
      <c r="Q576" t="s">
        <v>368</v>
      </c>
    </row>
    <row r="577" spans="1:17" x14ac:dyDescent="0.25">
      <c r="A577" t="s">
        <v>19</v>
      </c>
      <c r="B577" t="s">
        <v>22</v>
      </c>
      <c r="C577" t="s">
        <v>44</v>
      </c>
      <c r="D577" t="s">
        <v>55</v>
      </c>
      <c r="E577">
        <v>31587</v>
      </c>
      <c r="F577">
        <v>8607</v>
      </c>
      <c r="G577" t="s">
        <v>63</v>
      </c>
      <c r="J577" t="s">
        <v>78</v>
      </c>
      <c r="K577" t="s">
        <v>109</v>
      </c>
      <c r="L577" t="s">
        <v>137</v>
      </c>
      <c r="M577">
        <v>5</v>
      </c>
      <c r="N577">
        <v>5</v>
      </c>
      <c r="O577" t="s">
        <v>153</v>
      </c>
      <c r="P577" t="s">
        <v>155</v>
      </c>
      <c r="Q577" t="s">
        <v>180</v>
      </c>
    </row>
    <row r="578" spans="1:17" x14ac:dyDescent="0.25">
      <c r="A578" t="s">
        <v>17</v>
      </c>
      <c r="B578" t="s">
        <v>35</v>
      </c>
      <c r="C578" t="s">
        <v>48</v>
      </c>
      <c r="D578" t="s">
        <v>57</v>
      </c>
      <c r="E578">
        <v>50965</v>
      </c>
      <c r="F578">
        <v>1114</v>
      </c>
      <c r="G578" t="s">
        <v>67</v>
      </c>
      <c r="J578" t="s">
        <v>79</v>
      </c>
      <c r="K578" t="s">
        <v>91</v>
      </c>
      <c r="L578" t="s">
        <v>118</v>
      </c>
      <c r="M578">
        <v>12</v>
      </c>
      <c r="N578">
        <v>10</v>
      </c>
      <c r="O578" t="s">
        <v>153</v>
      </c>
      <c r="P578" t="s">
        <v>155</v>
      </c>
      <c r="Q578" t="s">
        <v>229</v>
      </c>
    </row>
    <row r="579" spans="1:17" x14ac:dyDescent="0.25">
      <c r="A579" t="s">
        <v>19</v>
      </c>
      <c r="B579" t="s">
        <v>28</v>
      </c>
      <c r="C579" t="s">
        <v>38</v>
      </c>
      <c r="D579" t="s">
        <v>60</v>
      </c>
      <c r="E579">
        <v>34268</v>
      </c>
      <c r="F579">
        <v>580</v>
      </c>
      <c r="G579" t="s">
        <v>68</v>
      </c>
      <c r="J579" t="s">
        <v>80</v>
      </c>
      <c r="K579" t="s">
        <v>106</v>
      </c>
      <c r="L579" t="s">
        <v>106</v>
      </c>
      <c r="M579">
        <v>18</v>
      </c>
      <c r="N579">
        <v>17</v>
      </c>
      <c r="O579" t="s">
        <v>153</v>
      </c>
      <c r="P579" t="s">
        <v>154</v>
      </c>
      <c r="Q579" t="s">
        <v>369</v>
      </c>
    </row>
    <row r="580" spans="1:17" x14ac:dyDescent="0.25">
      <c r="A580" t="s">
        <v>19</v>
      </c>
      <c r="B580" t="s">
        <v>24</v>
      </c>
      <c r="C580" t="s">
        <v>52</v>
      </c>
      <c r="D580" t="s">
        <v>58</v>
      </c>
      <c r="E580">
        <v>764351</v>
      </c>
      <c r="F580">
        <v>141272</v>
      </c>
      <c r="G580" t="s">
        <v>66</v>
      </c>
      <c r="I580" t="s">
        <v>69</v>
      </c>
      <c r="J580" t="s">
        <v>75</v>
      </c>
      <c r="K580" t="s">
        <v>85</v>
      </c>
      <c r="L580" t="s">
        <v>114</v>
      </c>
      <c r="M580">
        <v>9</v>
      </c>
      <c r="N580">
        <v>9</v>
      </c>
      <c r="O580" t="s">
        <v>149</v>
      </c>
      <c r="P580" t="s">
        <v>155</v>
      </c>
      <c r="Q580" t="s">
        <v>188</v>
      </c>
    </row>
    <row r="581" spans="1:17" x14ac:dyDescent="0.25">
      <c r="A581" t="s">
        <v>17</v>
      </c>
      <c r="B581" t="s">
        <v>29</v>
      </c>
      <c r="C581" t="s">
        <v>37</v>
      </c>
      <c r="D581" t="s">
        <v>58</v>
      </c>
      <c r="E581">
        <v>1027906</v>
      </c>
      <c r="F581">
        <v>0</v>
      </c>
      <c r="G581" t="s">
        <v>66</v>
      </c>
      <c r="J581" t="s">
        <v>77</v>
      </c>
      <c r="K581" t="s">
        <v>111</v>
      </c>
      <c r="L581" t="s">
        <v>146</v>
      </c>
      <c r="M581">
        <v>12</v>
      </c>
      <c r="N581">
        <v>11</v>
      </c>
      <c r="O581" t="s">
        <v>151</v>
      </c>
      <c r="P581" t="s">
        <v>155</v>
      </c>
      <c r="Q581" t="s">
        <v>170</v>
      </c>
    </row>
    <row r="582" spans="1:17" x14ac:dyDescent="0.25">
      <c r="A582" t="s">
        <v>20</v>
      </c>
      <c r="B582" t="s">
        <v>33</v>
      </c>
      <c r="C582" t="s">
        <v>39</v>
      </c>
      <c r="D582" t="s">
        <v>56</v>
      </c>
      <c r="E582">
        <v>79372</v>
      </c>
      <c r="F582">
        <v>6487</v>
      </c>
      <c r="G582" t="s">
        <v>65</v>
      </c>
      <c r="J582" t="s">
        <v>75</v>
      </c>
      <c r="K582" t="s">
        <v>108</v>
      </c>
      <c r="L582" t="s">
        <v>135</v>
      </c>
      <c r="M582">
        <v>6</v>
      </c>
      <c r="N582">
        <v>6</v>
      </c>
      <c r="O582" t="s">
        <v>151</v>
      </c>
      <c r="P582" t="s">
        <v>157</v>
      </c>
      <c r="Q582" t="s">
        <v>193</v>
      </c>
    </row>
    <row r="583" spans="1:17" x14ac:dyDescent="0.25">
      <c r="A583" t="s">
        <v>17</v>
      </c>
      <c r="B583" t="s">
        <v>22</v>
      </c>
      <c r="C583" t="s">
        <v>47</v>
      </c>
      <c r="D583" t="s">
        <v>62</v>
      </c>
      <c r="E583">
        <v>77310</v>
      </c>
      <c r="F583">
        <v>5662</v>
      </c>
      <c r="G583" t="s">
        <v>63</v>
      </c>
      <c r="I583" t="s">
        <v>69</v>
      </c>
      <c r="J583" t="s">
        <v>72</v>
      </c>
      <c r="K583" t="s">
        <v>82</v>
      </c>
      <c r="L583" t="s">
        <v>112</v>
      </c>
      <c r="M583">
        <v>8</v>
      </c>
      <c r="N583">
        <v>6</v>
      </c>
      <c r="O583" t="s">
        <v>150</v>
      </c>
      <c r="P583" t="s">
        <v>157</v>
      </c>
      <c r="Q583" t="s">
        <v>249</v>
      </c>
    </row>
    <row r="584" spans="1:17" x14ac:dyDescent="0.25">
      <c r="A584" t="s">
        <v>21</v>
      </c>
      <c r="B584" t="s">
        <v>29</v>
      </c>
      <c r="C584" t="s">
        <v>39</v>
      </c>
      <c r="D584" t="s">
        <v>56</v>
      </c>
      <c r="E584">
        <v>51235</v>
      </c>
      <c r="F584">
        <v>10116</v>
      </c>
      <c r="G584" t="s">
        <v>64</v>
      </c>
      <c r="I584" t="s">
        <v>69</v>
      </c>
      <c r="J584" t="s">
        <v>80</v>
      </c>
      <c r="K584" t="s">
        <v>93</v>
      </c>
      <c r="L584" t="s">
        <v>93</v>
      </c>
      <c r="M584">
        <v>20</v>
      </c>
      <c r="N584">
        <v>20</v>
      </c>
      <c r="O584" t="s">
        <v>153</v>
      </c>
      <c r="P584" t="s">
        <v>156</v>
      </c>
      <c r="Q584" t="s">
        <v>347</v>
      </c>
    </row>
    <row r="585" spans="1:17" x14ac:dyDescent="0.25">
      <c r="A585" t="s">
        <v>21</v>
      </c>
      <c r="D585" t="s">
        <v>57</v>
      </c>
      <c r="F585">
        <v>9002</v>
      </c>
      <c r="G585" t="s">
        <v>68</v>
      </c>
      <c r="I585" t="s">
        <v>69</v>
      </c>
      <c r="J585" t="s">
        <v>73</v>
      </c>
      <c r="K585" t="s">
        <v>102</v>
      </c>
      <c r="N585">
        <v>15</v>
      </c>
      <c r="O585" t="s">
        <v>149</v>
      </c>
      <c r="Q585" t="s">
        <v>169</v>
      </c>
    </row>
    <row r="586" spans="1:17" x14ac:dyDescent="0.25">
      <c r="A586" t="s">
        <v>19</v>
      </c>
      <c r="B586" t="s">
        <v>31</v>
      </c>
      <c r="C586" t="s">
        <v>41</v>
      </c>
      <c r="D586" t="s">
        <v>55</v>
      </c>
      <c r="E586">
        <v>73909</v>
      </c>
      <c r="F586">
        <v>0</v>
      </c>
      <c r="G586" t="s">
        <v>68</v>
      </c>
      <c r="I586" t="s">
        <v>70</v>
      </c>
      <c r="J586" t="s">
        <v>81</v>
      </c>
      <c r="K586" t="s">
        <v>98</v>
      </c>
      <c r="L586" t="s">
        <v>123</v>
      </c>
      <c r="M586">
        <v>4</v>
      </c>
      <c r="N586">
        <v>1</v>
      </c>
      <c r="O586" t="s">
        <v>153</v>
      </c>
      <c r="P586" t="s">
        <v>155</v>
      </c>
      <c r="Q586" t="s">
        <v>370</v>
      </c>
    </row>
    <row r="587" spans="1:17" x14ac:dyDescent="0.25">
      <c r="A587" t="s">
        <v>19</v>
      </c>
      <c r="B587" t="s">
        <v>25</v>
      </c>
      <c r="C587" t="s">
        <v>41</v>
      </c>
      <c r="D587" t="s">
        <v>55</v>
      </c>
      <c r="E587">
        <v>82605</v>
      </c>
      <c r="F587">
        <v>2527</v>
      </c>
      <c r="G587" t="s">
        <v>68</v>
      </c>
      <c r="I587" t="s">
        <v>69</v>
      </c>
      <c r="J587" t="s">
        <v>72</v>
      </c>
      <c r="K587" t="s">
        <v>95</v>
      </c>
      <c r="L587" t="s">
        <v>120</v>
      </c>
      <c r="M587">
        <v>4</v>
      </c>
      <c r="N587">
        <v>4</v>
      </c>
      <c r="O587" t="s">
        <v>149</v>
      </c>
      <c r="P587" t="s">
        <v>154</v>
      </c>
      <c r="Q587" t="s">
        <v>256</v>
      </c>
    </row>
    <row r="588" spans="1:17" x14ac:dyDescent="0.25">
      <c r="A588" t="s">
        <v>21</v>
      </c>
      <c r="B588" t="s">
        <v>29</v>
      </c>
      <c r="C588" t="s">
        <v>43</v>
      </c>
      <c r="D588" t="s">
        <v>57</v>
      </c>
      <c r="E588">
        <v>72883</v>
      </c>
      <c r="F588">
        <v>12598</v>
      </c>
      <c r="G588" t="s">
        <v>63</v>
      </c>
      <c r="I588" t="s">
        <v>56</v>
      </c>
      <c r="J588" t="s">
        <v>77</v>
      </c>
      <c r="K588" t="s">
        <v>110</v>
      </c>
      <c r="L588" t="s">
        <v>145</v>
      </c>
      <c r="M588">
        <v>15</v>
      </c>
      <c r="N588">
        <v>15</v>
      </c>
      <c r="O588" t="s">
        <v>153</v>
      </c>
      <c r="P588" t="s">
        <v>155</v>
      </c>
      <c r="Q588" t="s">
        <v>202</v>
      </c>
    </row>
    <row r="589" spans="1:17" x14ac:dyDescent="0.25">
      <c r="A589" t="s">
        <v>19</v>
      </c>
      <c r="B589" t="s">
        <v>35</v>
      </c>
      <c r="C589" t="s">
        <v>43</v>
      </c>
      <c r="D589" t="s">
        <v>61</v>
      </c>
      <c r="E589">
        <v>1604081</v>
      </c>
      <c r="F589">
        <v>244359</v>
      </c>
      <c r="G589" t="s">
        <v>66</v>
      </c>
      <c r="J589" t="s">
        <v>78</v>
      </c>
      <c r="K589" t="s">
        <v>105</v>
      </c>
      <c r="L589" t="s">
        <v>133</v>
      </c>
      <c r="M589">
        <v>25</v>
      </c>
      <c r="N589">
        <v>24</v>
      </c>
      <c r="O589" t="s">
        <v>151</v>
      </c>
      <c r="P589" t="s">
        <v>157</v>
      </c>
      <c r="Q589" t="s">
        <v>161</v>
      </c>
    </row>
    <row r="590" spans="1:17" x14ac:dyDescent="0.25">
      <c r="A590" t="s">
        <v>19</v>
      </c>
      <c r="B590" t="s">
        <v>22</v>
      </c>
      <c r="C590" t="s">
        <v>49</v>
      </c>
      <c r="D590" t="s">
        <v>62</v>
      </c>
      <c r="E590">
        <v>74722</v>
      </c>
      <c r="F590">
        <v>8908</v>
      </c>
      <c r="G590" t="s">
        <v>68</v>
      </c>
      <c r="I590" t="s">
        <v>56</v>
      </c>
      <c r="J590" t="s">
        <v>80</v>
      </c>
      <c r="K590" t="s">
        <v>106</v>
      </c>
      <c r="L590" t="s">
        <v>106</v>
      </c>
      <c r="M590">
        <v>7</v>
      </c>
      <c r="N590">
        <v>5</v>
      </c>
      <c r="O590" t="s">
        <v>148</v>
      </c>
      <c r="P590" t="s">
        <v>156</v>
      </c>
      <c r="Q590" t="s">
        <v>249</v>
      </c>
    </row>
    <row r="591" spans="1:17" x14ac:dyDescent="0.25">
      <c r="A591" t="s">
        <v>20</v>
      </c>
      <c r="B591" t="s">
        <v>31</v>
      </c>
      <c r="C591" t="s">
        <v>49</v>
      </c>
      <c r="D591" t="s">
        <v>61</v>
      </c>
      <c r="E591">
        <v>80201</v>
      </c>
      <c r="F591">
        <v>20438</v>
      </c>
      <c r="G591" t="s">
        <v>64</v>
      </c>
      <c r="J591" t="s">
        <v>73</v>
      </c>
      <c r="K591" t="s">
        <v>102</v>
      </c>
      <c r="L591" t="s">
        <v>102</v>
      </c>
      <c r="M591">
        <v>0</v>
      </c>
      <c r="N591">
        <v>0</v>
      </c>
      <c r="O591" t="s">
        <v>153</v>
      </c>
      <c r="P591" t="s">
        <v>154</v>
      </c>
      <c r="Q591" t="s">
        <v>207</v>
      </c>
    </row>
    <row r="592" spans="1:17" x14ac:dyDescent="0.25">
      <c r="A592" t="s">
        <v>19</v>
      </c>
      <c r="B592" t="s">
        <v>25</v>
      </c>
      <c r="C592" t="s">
        <v>52</v>
      </c>
      <c r="D592" t="s">
        <v>62</v>
      </c>
      <c r="E592">
        <v>47196</v>
      </c>
      <c r="F592">
        <v>434</v>
      </c>
      <c r="G592" t="s">
        <v>67</v>
      </c>
      <c r="I592" t="s">
        <v>69</v>
      </c>
      <c r="J592" t="s">
        <v>77</v>
      </c>
      <c r="K592" t="s">
        <v>89</v>
      </c>
      <c r="L592" t="s">
        <v>124</v>
      </c>
      <c r="M592">
        <v>6</v>
      </c>
      <c r="N592">
        <v>6</v>
      </c>
      <c r="O592" t="s">
        <v>153</v>
      </c>
      <c r="P592" t="s">
        <v>156</v>
      </c>
      <c r="Q592" t="s">
        <v>167</v>
      </c>
    </row>
    <row r="593" spans="1:17" x14ac:dyDescent="0.25">
      <c r="A593" t="s">
        <v>20</v>
      </c>
      <c r="B593" t="s">
        <v>33</v>
      </c>
      <c r="C593" t="s">
        <v>44</v>
      </c>
      <c r="D593" t="s">
        <v>62</v>
      </c>
      <c r="E593">
        <v>21775</v>
      </c>
      <c r="F593">
        <v>0</v>
      </c>
      <c r="G593" t="s">
        <v>63</v>
      </c>
      <c r="J593" t="s">
        <v>76</v>
      </c>
      <c r="K593" t="s">
        <v>100</v>
      </c>
      <c r="L593" t="s">
        <v>126</v>
      </c>
      <c r="M593">
        <v>3</v>
      </c>
      <c r="N593">
        <v>3</v>
      </c>
      <c r="O593" t="s">
        <v>148</v>
      </c>
      <c r="P593" t="s">
        <v>154</v>
      </c>
      <c r="Q593" t="s">
        <v>185</v>
      </c>
    </row>
    <row r="594" spans="1:17" x14ac:dyDescent="0.25">
      <c r="A594" t="s">
        <v>19</v>
      </c>
      <c r="B594" t="s">
        <v>32</v>
      </c>
      <c r="C594" t="s">
        <v>53</v>
      </c>
      <c r="D594" t="s">
        <v>62</v>
      </c>
      <c r="E594">
        <v>78997</v>
      </c>
      <c r="F594">
        <v>0</v>
      </c>
      <c r="G594" t="s">
        <v>67</v>
      </c>
      <c r="I594" t="s">
        <v>70</v>
      </c>
      <c r="J594" t="s">
        <v>72</v>
      </c>
      <c r="K594" t="s">
        <v>82</v>
      </c>
      <c r="L594" t="s">
        <v>112</v>
      </c>
      <c r="M594">
        <v>3</v>
      </c>
      <c r="N594">
        <v>2</v>
      </c>
      <c r="O594" t="s">
        <v>152</v>
      </c>
      <c r="P594" t="s">
        <v>156</v>
      </c>
      <c r="Q594" t="s">
        <v>195</v>
      </c>
    </row>
    <row r="595" spans="1:17" x14ac:dyDescent="0.25">
      <c r="A595" t="s">
        <v>21</v>
      </c>
      <c r="B595" t="s">
        <v>33</v>
      </c>
      <c r="C595" t="s">
        <v>52</v>
      </c>
      <c r="E595">
        <v>1295126</v>
      </c>
      <c r="F595">
        <v>136419</v>
      </c>
      <c r="G595" t="s">
        <v>66</v>
      </c>
      <c r="I595" t="s">
        <v>70</v>
      </c>
      <c r="J595" t="s">
        <v>74</v>
      </c>
      <c r="K595" t="s">
        <v>84</v>
      </c>
      <c r="L595" t="s">
        <v>74</v>
      </c>
      <c r="M595">
        <v>15</v>
      </c>
      <c r="N595">
        <v>12</v>
      </c>
      <c r="O595" t="s">
        <v>149</v>
      </c>
      <c r="P595" t="s">
        <v>156</v>
      </c>
      <c r="Q595" t="s">
        <v>371</v>
      </c>
    </row>
    <row r="596" spans="1:17" x14ac:dyDescent="0.25">
      <c r="A596" t="s">
        <v>21</v>
      </c>
      <c r="B596" t="s">
        <v>23</v>
      </c>
      <c r="C596" t="s">
        <v>38</v>
      </c>
      <c r="D596" t="s">
        <v>57</v>
      </c>
      <c r="E596">
        <v>68426</v>
      </c>
      <c r="F596">
        <v>0</v>
      </c>
      <c r="G596" t="s">
        <v>68</v>
      </c>
      <c r="I596" t="s">
        <v>70</v>
      </c>
      <c r="J596" t="s">
        <v>74</v>
      </c>
      <c r="K596" t="s">
        <v>84</v>
      </c>
      <c r="L596" t="s">
        <v>74</v>
      </c>
      <c r="M596">
        <v>18</v>
      </c>
      <c r="N596">
        <v>15</v>
      </c>
      <c r="O596" t="s">
        <v>152</v>
      </c>
      <c r="P596" t="s">
        <v>154</v>
      </c>
      <c r="Q596" t="s">
        <v>210</v>
      </c>
    </row>
    <row r="597" spans="1:17" x14ac:dyDescent="0.25">
      <c r="A597" t="s">
        <v>17</v>
      </c>
      <c r="B597" t="s">
        <v>28</v>
      </c>
      <c r="C597" t="s">
        <v>40</v>
      </c>
      <c r="D597" t="s">
        <v>59</v>
      </c>
      <c r="E597">
        <v>87909</v>
      </c>
      <c r="F597">
        <v>3578</v>
      </c>
      <c r="G597" t="s">
        <v>64</v>
      </c>
      <c r="I597" t="s">
        <v>69</v>
      </c>
      <c r="J597" t="s">
        <v>75</v>
      </c>
      <c r="K597" t="s">
        <v>108</v>
      </c>
      <c r="L597" t="s">
        <v>135</v>
      </c>
      <c r="M597">
        <v>8</v>
      </c>
      <c r="N597">
        <v>8</v>
      </c>
      <c r="O597" t="s">
        <v>148</v>
      </c>
      <c r="P597" t="s">
        <v>156</v>
      </c>
      <c r="Q597" t="s">
        <v>212</v>
      </c>
    </row>
    <row r="598" spans="1:17" x14ac:dyDescent="0.25">
      <c r="A598" t="s">
        <v>19</v>
      </c>
      <c r="B598" t="s">
        <v>30</v>
      </c>
      <c r="C598" t="s">
        <v>43</v>
      </c>
      <c r="D598" t="s">
        <v>62</v>
      </c>
      <c r="E598">
        <v>27630</v>
      </c>
      <c r="F598">
        <v>1289</v>
      </c>
      <c r="G598" t="s">
        <v>63</v>
      </c>
      <c r="I598" t="s">
        <v>56</v>
      </c>
      <c r="J598" t="s">
        <v>80</v>
      </c>
      <c r="K598" t="s">
        <v>93</v>
      </c>
      <c r="L598" t="s">
        <v>93</v>
      </c>
      <c r="M598">
        <v>2</v>
      </c>
      <c r="N598">
        <v>2</v>
      </c>
      <c r="O598" t="s">
        <v>152</v>
      </c>
      <c r="P598" t="s">
        <v>155</v>
      </c>
      <c r="Q598" t="s">
        <v>372</v>
      </c>
    </row>
    <row r="599" spans="1:17" x14ac:dyDescent="0.25">
      <c r="A599" t="s">
        <v>17</v>
      </c>
      <c r="B599" t="s">
        <v>25</v>
      </c>
      <c r="C599" t="s">
        <v>52</v>
      </c>
      <c r="D599" t="s">
        <v>56</v>
      </c>
      <c r="E599">
        <v>132387</v>
      </c>
      <c r="F599">
        <v>5253</v>
      </c>
      <c r="G599" t="s">
        <v>64</v>
      </c>
      <c r="I599" t="s">
        <v>70</v>
      </c>
      <c r="J599" t="s">
        <v>76</v>
      </c>
      <c r="K599" t="s">
        <v>86</v>
      </c>
      <c r="L599" t="s">
        <v>115</v>
      </c>
      <c r="M599">
        <v>25</v>
      </c>
      <c r="N599">
        <v>25</v>
      </c>
      <c r="O599" t="s">
        <v>152</v>
      </c>
      <c r="P599" t="s">
        <v>154</v>
      </c>
      <c r="Q599" t="s">
        <v>373</v>
      </c>
    </row>
    <row r="600" spans="1:17" x14ac:dyDescent="0.25">
      <c r="A600" t="s">
        <v>21</v>
      </c>
      <c r="B600" t="s">
        <v>34</v>
      </c>
      <c r="C600" t="s">
        <v>46</v>
      </c>
      <c r="D600" t="s">
        <v>60</v>
      </c>
      <c r="E600">
        <v>98885</v>
      </c>
      <c r="F600">
        <v>6813</v>
      </c>
      <c r="G600" t="s">
        <v>67</v>
      </c>
      <c r="I600" t="s">
        <v>56</v>
      </c>
      <c r="J600" t="s">
        <v>75</v>
      </c>
      <c r="K600" t="s">
        <v>108</v>
      </c>
      <c r="L600" t="s">
        <v>135</v>
      </c>
      <c r="M600">
        <v>18</v>
      </c>
      <c r="N600">
        <v>18</v>
      </c>
      <c r="O600" t="s">
        <v>149</v>
      </c>
      <c r="P600" t="s">
        <v>155</v>
      </c>
      <c r="Q600" t="s">
        <v>283</v>
      </c>
    </row>
    <row r="601" spans="1:17" x14ac:dyDescent="0.25">
      <c r="A601" t="s">
        <v>20</v>
      </c>
      <c r="B601" t="s">
        <v>34</v>
      </c>
      <c r="C601" t="s">
        <v>40</v>
      </c>
      <c r="D601" t="s">
        <v>56</v>
      </c>
      <c r="E601">
        <v>148135</v>
      </c>
      <c r="F601">
        <v>15685</v>
      </c>
      <c r="G601" t="s">
        <v>67</v>
      </c>
      <c r="I601" t="s">
        <v>69</v>
      </c>
      <c r="J601" t="s">
        <v>76</v>
      </c>
      <c r="K601" t="s">
        <v>86</v>
      </c>
      <c r="L601" t="s">
        <v>115</v>
      </c>
      <c r="M601">
        <v>5</v>
      </c>
      <c r="N601">
        <v>5</v>
      </c>
      <c r="O601" t="s">
        <v>151</v>
      </c>
      <c r="P601" t="s">
        <v>154</v>
      </c>
      <c r="Q601" t="s">
        <v>374</v>
      </c>
    </row>
    <row r="602" spans="1:17" x14ac:dyDescent="0.25">
      <c r="A602" t="s">
        <v>20</v>
      </c>
      <c r="B602" t="s">
        <v>25</v>
      </c>
      <c r="C602" t="s">
        <v>40</v>
      </c>
      <c r="D602" t="s">
        <v>58</v>
      </c>
      <c r="E602">
        <v>65728</v>
      </c>
      <c r="F602">
        <v>858</v>
      </c>
      <c r="G602" t="s">
        <v>63</v>
      </c>
      <c r="J602" t="s">
        <v>77</v>
      </c>
      <c r="K602" t="s">
        <v>87</v>
      </c>
      <c r="L602" t="s">
        <v>143</v>
      </c>
      <c r="M602">
        <v>7</v>
      </c>
      <c r="N602">
        <v>6</v>
      </c>
      <c r="O602" t="s">
        <v>151</v>
      </c>
      <c r="P602" t="s">
        <v>157</v>
      </c>
      <c r="Q602" t="s">
        <v>275</v>
      </c>
    </row>
    <row r="603" spans="1:17" x14ac:dyDescent="0.25">
      <c r="A603" t="s">
        <v>20</v>
      </c>
      <c r="B603" t="s">
        <v>28</v>
      </c>
      <c r="C603" t="s">
        <v>52</v>
      </c>
      <c r="D603" t="s">
        <v>62</v>
      </c>
      <c r="E603">
        <v>73463</v>
      </c>
      <c r="F603">
        <v>0</v>
      </c>
      <c r="G603" t="s">
        <v>64</v>
      </c>
      <c r="I603" t="s">
        <v>56</v>
      </c>
      <c r="J603" t="s">
        <v>78</v>
      </c>
      <c r="K603" t="s">
        <v>105</v>
      </c>
      <c r="L603" t="s">
        <v>142</v>
      </c>
      <c r="M603">
        <v>2</v>
      </c>
      <c r="N603">
        <v>2</v>
      </c>
      <c r="O603" t="s">
        <v>151</v>
      </c>
      <c r="P603" t="s">
        <v>155</v>
      </c>
      <c r="Q603" t="s">
        <v>375</v>
      </c>
    </row>
    <row r="604" spans="1:17" x14ac:dyDescent="0.25">
      <c r="A604" t="s">
        <v>17</v>
      </c>
      <c r="B604" t="s">
        <v>35</v>
      </c>
      <c r="C604" t="s">
        <v>47</v>
      </c>
      <c r="D604" t="s">
        <v>54</v>
      </c>
      <c r="E604">
        <v>15354</v>
      </c>
      <c r="F604">
        <v>264</v>
      </c>
      <c r="G604" t="s">
        <v>68</v>
      </c>
      <c r="I604" t="s">
        <v>56</v>
      </c>
      <c r="J604" t="s">
        <v>75</v>
      </c>
      <c r="K604" t="s">
        <v>96</v>
      </c>
      <c r="L604" t="s">
        <v>121</v>
      </c>
      <c r="M604">
        <v>15</v>
      </c>
      <c r="N604">
        <v>14</v>
      </c>
      <c r="O604" t="s">
        <v>150</v>
      </c>
      <c r="P604" t="s">
        <v>154</v>
      </c>
      <c r="Q604" t="s">
        <v>175</v>
      </c>
    </row>
    <row r="605" spans="1:17" x14ac:dyDescent="0.25">
      <c r="A605" t="s">
        <v>21</v>
      </c>
      <c r="B605" t="s">
        <v>35</v>
      </c>
      <c r="C605" t="s">
        <v>48</v>
      </c>
      <c r="D605" t="s">
        <v>55</v>
      </c>
      <c r="E605">
        <v>30154</v>
      </c>
      <c r="F605">
        <v>685</v>
      </c>
      <c r="G605" t="s">
        <v>63</v>
      </c>
      <c r="I605" t="s">
        <v>70</v>
      </c>
      <c r="J605" t="s">
        <v>81</v>
      </c>
      <c r="K605" t="s">
        <v>98</v>
      </c>
      <c r="L605" t="s">
        <v>123</v>
      </c>
      <c r="M605">
        <v>10</v>
      </c>
      <c r="N605">
        <v>9</v>
      </c>
      <c r="O605" t="s">
        <v>148</v>
      </c>
      <c r="P605" t="s">
        <v>154</v>
      </c>
      <c r="Q605" t="s">
        <v>169</v>
      </c>
    </row>
    <row r="606" spans="1:17" x14ac:dyDescent="0.25">
      <c r="A606" t="s">
        <v>19</v>
      </c>
      <c r="B606" t="s">
        <v>28</v>
      </c>
      <c r="C606" t="s">
        <v>53</v>
      </c>
      <c r="D606" t="s">
        <v>60</v>
      </c>
      <c r="E606">
        <v>109815</v>
      </c>
      <c r="F606">
        <v>591</v>
      </c>
      <c r="G606" t="s">
        <v>64</v>
      </c>
      <c r="I606" t="s">
        <v>70</v>
      </c>
      <c r="J606" t="s">
        <v>73</v>
      </c>
      <c r="K606" t="s">
        <v>99</v>
      </c>
      <c r="L606" t="s">
        <v>125</v>
      </c>
      <c r="M606">
        <v>20</v>
      </c>
      <c r="N606">
        <v>17</v>
      </c>
      <c r="O606" t="s">
        <v>148</v>
      </c>
      <c r="P606" t="s">
        <v>154</v>
      </c>
      <c r="Q606" t="s">
        <v>167</v>
      </c>
    </row>
    <row r="607" spans="1:17" x14ac:dyDescent="0.25">
      <c r="A607" t="s">
        <v>19</v>
      </c>
      <c r="B607" t="s">
        <v>22</v>
      </c>
      <c r="C607" t="s">
        <v>41</v>
      </c>
      <c r="D607" t="s">
        <v>56</v>
      </c>
      <c r="E607">
        <v>74964</v>
      </c>
      <c r="F607">
        <v>12358</v>
      </c>
      <c r="G607" t="s">
        <v>64</v>
      </c>
      <c r="I607" t="s">
        <v>71</v>
      </c>
      <c r="J607" t="s">
        <v>73</v>
      </c>
      <c r="K607" t="s">
        <v>102</v>
      </c>
      <c r="L607" t="s">
        <v>102</v>
      </c>
      <c r="M607">
        <v>15</v>
      </c>
      <c r="N607">
        <v>13</v>
      </c>
      <c r="O607" t="s">
        <v>153</v>
      </c>
      <c r="P607" t="s">
        <v>154</v>
      </c>
      <c r="Q607" t="s">
        <v>196</v>
      </c>
    </row>
    <row r="608" spans="1:17" x14ac:dyDescent="0.25">
      <c r="A608" t="s">
        <v>19</v>
      </c>
      <c r="B608" t="s">
        <v>30</v>
      </c>
      <c r="C608" t="s">
        <v>39</v>
      </c>
      <c r="D608" t="s">
        <v>54</v>
      </c>
      <c r="E608">
        <v>99773</v>
      </c>
      <c r="F608">
        <v>9039</v>
      </c>
      <c r="G608" t="s">
        <v>64</v>
      </c>
      <c r="I608" t="s">
        <v>70</v>
      </c>
      <c r="J608" t="s">
        <v>80</v>
      </c>
      <c r="K608" t="s">
        <v>93</v>
      </c>
      <c r="L608" t="s">
        <v>93</v>
      </c>
      <c r="M608">
        <v>15</v>
      </c>
      <c r="N608">
        <v>15</v>
      </c>
      <c r="O608" t="s">
        <v>149</v>
      </c>
      <c r="P608" t="s">
        <v>154</v>
      </c>
      <c r="Q608" t="s">
        <v>169</v>
      </c>
    </row>
    <row r="609" spans="1:17" x14ac:dyDescent="0.25">
      <c r="A609" t="s">
        <v>19</v>
      </c>
      <c r="B609" t="s">
        <v>35</v>
      </c>
      <c r="C609" t="s">
        <v>37</v>
      </c>
      <c r="D609" t="s">
        <v>58</v>
      </c>
      <c r="E609">
        <v>64264</v>
      </c>
      <c r="F609">
        <v>0</v>
      </c>
      <c r="G609" t="s">
        <v>65</v>
      </c>
      <c r="I609" t="s">
        <v>69</v>
      </c>
      <c r="J609" t="s">
        <v>79</v>
      </c>
      <c r="K609" t="s">
        <v>107</v>
      </c>
      <c r="L609" t="s">
        <v>134</v>
      </c>
      <c r="M609">
        <v>4</v>
      </c>
      <c r="N609">
        <v>1</v>
      </c>
      <c r="O609" t="s">
        <v>153</v>
      </c>
      <c r="P609" t="s">
        <v>157</v>
      </c>
      <c r="Q609" t="s">
        <v>171</v>
      </c>
    </row>
    <row r="610" spans="1:17" x14ac:dyDescent="0.25">
      <c r="A610" t="s">
        <v>17</v>
      </c>
      <c r="B610" t="s">
        <v>35</v>
      </c>
      <c r="C610" t="s">
        <v>48</v>
      </c>
      <c r="D610" t="s">
        <v>56</v>
      </c>
      <c r="E610">
        <v>118310</v>
      </c>
      <c r="F610">
        <v>4562</v>
      </c>
      <c r="G610" t="s">
        <v>67</v>
      </c>
      <c r="I610" t="s">
        <v>71</v>
      </c>
      <c r="J610" t="s">
        <v>72</v>
      </c>
      <c r="K610" t="s">
        <v>95</v>
      </c>
      <c r="L610" t="s">
        <v>120</v>
      </c>
      <c r="M610">
        <v>9</v>
      </c>
      <c r="N610">
        <v>9</v>
      </c>
      <c r="O610" t="s">
        <v>148</v>
      </c>
      <c r="P610" t="s">
        <v>157</v>
      </c>
      <c r="Q610" t="s">
        <v>262</v>
      </c>
    </row>
    <row r="611" spans="1:17" x14ac:dyDescent="0.25">
      <c r="A611" t="s">
        <v>21</v>
      </c>
      <c r="B611" t="s">
        <v>32</v>
      </c>
      <c r="C611" t="s">
        <v>51</v>
      </c>
      <c r="D611" t="s">
        <v>60</v>
      </c>
      <c r="E611">
        <v>63795</v>
      </c>
      <c r="F611">
        <v>16000</v>
      </c>
      <c r="G611" t="s">
        <v>68</v>
      </c>
      <c r="I611" t="s">
        <v>70</v>
      </c>
      <c r="J611" t="s">
        <v>76</v>
      </c>
      <c r="K611" t="s">
        <v>100</v>
      </c>
      <c r="L611" t="s">
        <v>126</v>
      </c>
      <c r="M611">
        <v>9</v>
      </c>
      <c r="N611">
        <v>7</v>
      </c>
      <c r="O611" t="s">
        <v>151</v>
      </c>
      <c r="P611" t="s">
        <v>154</v>
      </c>
      <c r="Q611" t="s">
        <v>166</v>
      </c>
    </row>
    <row r="612" spans="1:17" x14ac:dyDescent="0.25">
      <c r="A612" t="s">
        <v>19</v>
      </c>
      <c r="B612" t="s">
        <v>31</v>
      </c>
      <c r="C612" t="s">
        <v>40</v>
      </c>
      <c r="D612" t="s">
        <v>56</v>
      </c>
      <c r="E612">
        <v>73792</v>
      </c>
      <c r="F612">
        <v>2783</v>
      </c>
      <c r="G612" t="s">
        <v>68</v>
      </c>
      <c r="J612" t="s">
        <v>79</v>
      </c>
      <c r="K612" t="s">
        <v>91</v>
      </c>
      <c r="L612" t="s">
        <v>118</v>
      </c>
      <c r="M612">
        <v>25</v>
      </c>
      <c r="N612">
        <v>25</v>
      </c>
      <c r="O612" t="s">
        <v>152</v>
      </c>
      <c r="P612" t="s">
        <v>155</v>
      </c>
      <c r="Q612" t="s">
        <v>229</v>
      </c>
    </row>
    <row r="613" spans="1:17" x14ac:dyDescent="0.25">
      <c r="A613" t="s">
        <v>21</v>
      </c>
      <c r="B613" t="s">
        <v>30</v>
      </c>
      <c r="C613" t="s">
        <v>53</v>
      </c>
      <c r="D613" t="s">
        <v>57</v>
      </c>
      <c r="E613">
        <v>87649</v>
      </c>
      <c r="F613">
        <v>3279</v>
      </c>
      <c r="G613" t="s">
        <v>63</v>
      </c>
      <c r="I613" t="s">
        <v>69</v>
      </c>
      <c r="J613" t="s">
        <v>77</v>
      </c>
      <c r="K613" t="s">
        <v>97</v>
      </c>
      <c r="L613" t="s">
        <v>122</v>
      </c>
      <c r="M613">
        <v>12</v>
      </c>
      <c r="N613">
        <v>12</v>
      </c>
      <c r="O613" t="s">
        <v>149</v>
      </c>
      <c r="P613" t="s">
        <v>155</v>
      </c>
      <c r="Q613" t="s">
        <v>188</v>
      </c>
    </row>
    <row r="614" spans="1:17" x14ac:dyDescent="0.25">
      <c r="A614" t="s">
        <v>19</v>
      </c>
      <c r="B614" t="s">
        <v>35</v>
      </c>
      <c r="C614" t="s">
        <v>53</v>
      </c>
      <c r="D614" t="s">
        <v>61</v>
      </c>
      <c r="E614">
        <v>86772</v>
      </c>
      <c r="F614">
        <v>4160</v>
      </c>
      <c r="G614" t="s">
        <v>68</v>
      </c>
      <c r="I614" t="s">
        <v>70</v>
      </c>
      <c r="J614" t="s">
        <v>79</v>
      </c>
      <c r="K614" t="s">
        <v>107</v>
      </c>
      <c r="L614" t="s">
        <v>134</v>
      </c>
      <c r="M614">
        <v>12</v>
      </c>
      <c r="N614">
        <v>9</v>
      </c>
      <c r="O614" t="s">
        <v>151</v>
      </c>
      <c r="P614" t="s">
        <v>155</v>
      </c>
      <c r="Q614" t="s">
        <v>178</v>
      </c>
    </row>
    <row r="615" spans="1:17" x14ac:dyDescent="0.25">
      <c r="A615" t="s">
        <v>19</v>
      </c>
      <c r="B615" t="s">
        <v>22</v>
      </c>
      <c r="C615" t="s">
        <v>41</v>
      </c>
      <c r="D615" t="s">
        <v>61</v>
      </c>
      <c r="E615">
        <v>54454</v>
      </c>
      <c r="F615">
        <v>833</v>
      </c>
      <c r="G615" t="s">
        <v>68</v>
      </c>
      <c r="I615" t="s">
        <v>69</v>
      </c>
      <c r="J615" t="s">
        <v>77</v>
      </c>
      <c r="K615" t="s">
        <v>111</v>
      </c>
      <c r="L615" t="s">
        <v>141</v>
      </c>
      <c r="M615">
        <v>15</v>
      </c>
      <c r="N615">
        <v>13</v>
      </c>
      <c r="O615" t="s">
        <v>152</v>
      </c>
      <c r="P615" t="s">
        <v>154</v>
      </c>
      <c r="Q615" t="s">
        <v>169</v>
      </c>
    </row>
    <row r="616" spans="1:17" x14ac:dyDescent="0.25">
      <c r="A616" t="s">
        <v>21</v>
      </c>
      <c r="B616" t="s">
        <v>27</v>
      </c>
      <c r="C616" t="s">
        <v>44</v>
      </c>
      <c r="D616" t="s">
        <v>59</v>
      </c>
      <c r="E616">
        <v>106009</v>
      </c>
      <c r="F616">
        <v>19704</v>
      </c>
      <c r="G616" t="s">
        <v>64</v>
      </c>
      <c r="J616" t="s">
        <v>80</v>
      </c>
      <c r="K616" t="s">
        <v>93</v>
      </c>
      <c r="L616" t="s">
        <v>93</v>
      </c>
      <c r="M616">
        <v>25</v>
      </c>
      <c r="N616">
        <v>25</v>
      </c>
      <c r="O616" t="s">
        <v>149</v>
      </c>
      <c r="P616" t="s">
        <v>157</v>
      </c>
      <c r="Q616" t="s">
        <v>178</v>
      </c>
    </row>
    <row r="617" spans="1:17" x14ac:dyDescent="0.25">
      <c r="A617" t="s">
        <v>20</v>
      </c>
      <c r="B617" t="s">
        <v>30</v>
      </c>
      <c r="C617" t="s">
        <v>39</v>
      </c>
      <c r="D617" t="s">
        <v>60</v>
      </c>
      <c r="E617">
        <v>102569</v>
      </c>
      <c r="F617">
        <v>1394</v>
      </c>
      <c r="G617" t="s">
        <v>67</v>
      </c>
      <c r="I617" t="s">
        <v>56</v>
      </c>
      <c r="J617" t="s">
        <v>74</v>
      </c>
      <c r="K617" t="s">
        <v>84</v>
      </c>
      <c r="L617" t="s">
        <v>74</v>
      </c>
      <c r="M617">
        <v>7</v>
      </c>
      <c r="N617">
        <v>6</v>
      </c>
      <c r="O617" t="s">
        <v>151</v>
      </c>
      <c r="P617" t="s">
        <v>155</v>
      </c>
      <c r="Q617" t="s">
        <v>180</v>
      </c>
    </row>
    <row r="618" spans="1:17" x14ac:dyDescent="0.25">
      <c r="A618" t="s">
        <v>17</v>
      </c>
      <c r="B618" t="s">
        <v>35</v>
      </c>
      <c r="C618" t="s">
        <v>45</v>
      </c>
      <c r="D618" t="s">
        <v>56</v>
      </c>
      <c r="E618">
        <v>48011</v>
      </c>
      <c r="F618">
        <v>8472</v>
      </c>
      <c r="G618" t="s">
        <v>68</v>
      </c>
      <c r="I618" t="s">
        <v>69</v>
      </c>
      <c r="J618" t="s">
        <v>76</v>
      </c>
      <c r="K618" t="s">
        <v>100</v>
      </c>
      <c r="L618" t="s">
        <v>126</v>
      </c>
      <c r="M618">
        <v>25</v>
      </c>
      <c r="N618">
        <v>25</v>
      </c>
      <c r="O618" t="s">
        <v>153</v>
      </c>
      <c r="P618" t="s">
        <v>157</v>
      </c>
      <c r="Q618" t="s">
        <v>164</v>
      </c>
    </row>
    <row r="619" spans="1:17" x14ac:dyDescent="0.25">
      <c r="A619" t="s">
        <v>21</v>
      </c>
      <c r="B619" t="s">
        <v>33</v>
      </c>
      <c r="C619" t="s">
        <v>48</v>
      </c>
      <c r="D619" t="s">
        <v>58</v>
      </c>
      <c r="E619">
        <v>60453</v>
      </c>
      <c r="F619">
        <v>0</v>
      </c>
      <c r="G619" t="s">
        <v>64</v>
      </c>
      <c r="J619" t="s">
        <v>81</v>
      </c>
      <c r="K619" t="s">
        <v>103</v>
      </c>
      <c r="L619" t="s">
        <v>140</v>
      </c>
      <c r="M619">
        <v>10</v>
      </c>
      <c r="N619">
        <v>10</v>
      </c>
      <c r="O619" t="s">
        <v>152</v>
      </c>
      <c r="P619" t="s">
        <v>154</v>
      </c>
      <c r="Q619" t="s">
        <v>241</v>
      </c>
    </row>
    <row r="620" spans="1:17" x14ac:dyDescent="0.25">
      <c r="A620" t="s">
        <v>18</v>
      </c>
      <c r="B620" t="s">
        <v>35</v>
      </c>
      <c r="C620" t="s">
        <v>51</v>
      </c>
      <c r="D620" t="s">
        <v>61</v>
      </c>
      <c r="E620">
        <v>70472</v>
      </c>
      <c r="F620">
        <v>744</v>
      </c>
      <c r="G620" t="s">
        <v>64</v>
      </c>
      <c r="I620" t="s">
        <v>70</v>
      </c>
      <c r="J620" t="s">
        <v>76</v>
      </c>
      <c r="K620" t="s">
        <v>100</v>
      </c>
      <c r="L620" t="s">
        <v>126</v>
      </c>
      <c r="M620">
        <v>0</v>
      </c>
      <c r="N620">
        <v>0</v>
      </c>
      <c r="O620" t="s">
        <v>153</v>
      </c>
      <c r="P620" t="s">
        <v>154</v>
      </c>
      <c r="Q620" t="s">
        <v>180</v>
      </c>
    </row>
    <row r="621" spans="1:17" x14ac:dyDescent="0.25">
      <c r="A621" t="s">
        <v>17</v>
      </c>
      <c r="B621" t="s">
        <v>22</v>
      </c>
      <c r="C621" t="s">
        <v>37</v>
      </c>
      <c r="D621" t="s">
        <v>58</v>
      </c>
      <c r="E621">
        <v>106328</v>
      </c>
      <c r="F621">
        <v>0</v>
      </c>
      <c r="G621" t="s">
        <v>64</v>
      </c>
      <c r="I621" t="s">
        <v>69</v>
      </c>
      <c r="J621" t="s">
        <v>81</v>
      </c>
      <c r="K621" t="s">
        <v>98</v>
      </c>
      <c r="L621" t="s">
        <v>123</v>
      </c>
      <c r="M621">
        <v>20</v>
      </c>
      <c r="N621">
        <v>17</v>
      </c>
      <c r="O621" t="s">
        <v>148</v>
      </c>
      <c r="P621" t="s">
        <v>157</v>
      </c>
      <c r="Q621" t="s">
        <v>169</v>
      </c>
    </row>
    <row r="622" spans="1:17" x14ac:dyDescent="0.25">
      <c r="A622" t="s">
        <v>19</v>
      </c>
      <c r="B622" t="s">
        <v>24</v>
      </c>
      <c r="C622" t="s">
        <v>37</v>
      </c>
      <c r="D622" t="s">
        <v>62</v>
      </c>
      <c r="E622">
        <v>89855</v>
      </c>
      <c r="F622">
        <v>11706</v>
      </c>
      <c r="G622" t="s">
        <v>67</v>
      </c>
      <c r="I622" t="s">
        <v>71</v>
      </c>
      <c r="J622" t="s">
        <v>72</v>
      </c>
      <c r="K622" t="s">
        <v>82</v>
      </c>
      <c r="L622" t="s">
        <v>112</v>
      </c>
      <c r="M622">
        <v>10</v>
      </c>
      <c r="N622">
        <v>9</v>
      </c>
      <c r="O622" t="s">
        <v>152</v>
      </c>
      <c r="P622" t="s">
        <v>157</v>
      </c>
      <c r="Q622" t="s">
        <v>261</v>
      </c>
    </row>
    <row r="623" spans="1:17" x14ac:dyDescent="0.25">
      <c r="A623" t="s">
        <v>19</v>
      </c>
      <c r="B623" t="s">
        <v>32</v>
      </c>
      <c r="C623" t="s">
        <v>45</v>
      </c>
      <c r="D623" t="s">
        <v>59</v>
      </c>
      <c r="E623">
        <v>56604</v>
      </c>
      <c r="F623">
        <v>3182</v>
      </c>
      <c r="G623" t="s">
        <v>63</v>
      </c>
      <c r="J623" t="s">
        <v>81</v>
      </c>
      <c r="K623" t="s">
        <v>94</v>
      </c>
      <c r="L623" t="s">
        <v>129</v>
      </c>
      <c r="M623">
        <v>5</v>
      </c>
      <c r="N623">
        <v>5</v>
      </c>
      <c r="O623" t="s">
        <v>152</v>
      </c>
      <c r="P623" t="s">
        <v>154</v>
      </c>
      <c r="Q623" t="s">
        <v>187</v>
      </c>
    </row>
    <row r="624" spans="1:17" x14ac:dyDescent="0.25">
      <c r="A624" t="s">
        <v>21</v>
      </c>
      <c r="B624" t="s">
        <v>28</v>
      </c>
      <c r="C624" t="s">
        <v>45</v>
      </c>
      <c r="D624" t="s">
        <v>59</v>
      </c>
      <c r="E624">
        <v>920618</v>
      </c>
      <c r="F624">
        <v>124262</v>
      </c>
      <c r="G624" t="s">
        <v>66</v>
      </c>
      <c r="I624" t="s">
        <v>71</v>
      </c>
      <c r="J624" t="s">
        <v>73</v>
      </c>
      <c r="K624" t="s">
        <v>102</v>
      </c>
      <c r="L624" t="s">
        <v>102</v>
      </c>
      <c r="M624">
        <v>12</v>
      </c>
      <c r="N624">
        <v>12</v>
      </c>
      <c r="O624" t="s">
        <v>153</v>
      </c>
      <c r="P624" t="s">
        <v>155</v>
      </c>
      <c r="Q624" t="s">
        <v>190</v>
      </c>
    </row>
    <row r="625" spans="1:17" x14ac:dyDescent="0.25">
      <c r="A625" t="s">
        <v>19</v>
      </c>
      <c r="B625" t="s">
        <v>23</v>
      </c>
      <c r="C625" t="s">
        <v>47</v>
      </c>
      <c r="D625" t="s">
        <v>55</v>
      </c>
      <c r="E625">
        <v>110886</v>
      </c>
      <c r="F625">
        <v>0</v>
      </c>
      <c r="G625" t="s">
        <v>68</v>
      </c>
      <c r="I625" t="s">
        <v>71</v>
      </c>
      <c r="J625" t="s">
        <v>75</v>
      </c>
      <c r="K625" t="s">
        <v>108</v>
      </c>
      <c r="L625" t="s">
        <v>135</v>
      </c>
      <c r="M625">
        <v>18</v>
      </c>
      <c r="N625">
        <v>15</v>
      </c>
      <c r="O625" t="s">
        <v>151</v>
      </c>
      <c r="P625" t="s">
        <v>155</v>
      </c>
      <c r="Q625" t="s">
        <v>167</v>
      </c>
    </row>
    <row r="626" spans="1:17" x14ac:dyDescent="0.25">
      <c r="A626" t="s">
        <v>17</v>
      </c>
      <c r="B626" t="s">
        <v>25</v>
      </c>
      <c r="C626" t="s">
        <v>47</v>
      </c>
      <c r="D626" t="s">
        <v>54</v>
      </c>
      <c r="E626">
        <v>490484</v>
      </c>
      <c r="F626">
        <v>19766</v>
      </c>
      <c r="G626" t="s">
        <v>66</v>
      </c>
      <c r="I626" t="s">
        <v>69</v>
      </c>
      <c r="J626" t="s">
        <v>79</v>
      </c>
      <c r="K626" t="s">
        <v>91</v>
      </c>
      <c r="L626" t="s">
        <v>118</v>
      </c>
      <c r="M626">
        <v>25</v>
      </c>
      <c r="N626">
        <v>25</v>
      </c>
      <c r="O626" t="s">
        <v>153</v>
      </c>
      <c r="P626" t="s">
        <v>156</v>
      </c>
      <c r="Q626" t="s">
        <v>166</v>
      </c>
    </row>
    <row r="627" spans="1:17" x14ac:dyDescent="0.25">
      <c r="A627" t="s">
        <v>19</v>
      </c>
      <c r="B627" t="s">
        <v>27</v>
      </c>
      <c r="C627" t="s">
        <v>41</v>
      </c>
      <c r="D627" t="s">
        <v>58</v>
      </c>
      <c r="E627">
        <v>88770</v>
      </c>
      <c r="F627">
        <v>0</v>
      </c>
      <c r="G627" t="s">
        <v>63</v>
      </c>
      <c r="I627" t="s">
        <v>69</v>
      </c>
      <c r="J627" t="s">
        <v>72</v>
      </c>
      <c r="K627" t="s">
        <v>82</v>
      </c>
      <c r="L627" t="s">
        <v>112</v>
      </c>
      <c r="M627">
        <v>3</v>
      </c>
      <c r="N627">
        <v>3</v>
      </c>
      <c r="O627" t="s">
        <v>149</v>
      </c>
      <c r="P627" t="s">
        <v>157</v>
      </c>
      <c r="Q627" t="s">
        <v>188</v>
      </c>
    </row>
    <row r="628" spans="1:17" x14ac:dyDescent="0.25">
      <c r="A628" t="s">
        <v>19</v>
      </c>
      <c r="B628" t="s">
        <v>34</v>
      </c>
      <c r="C628" t="s">
        <v>46</v>
      </c>
      <c r="D628" t="s">
        <v>58</v>
      </c>
      <c r="E628">
        <v>63194</v>
      </c>
      <c r="F628">
        <v>870</v>
      </c>
      <c r="G628" t="s">
        <v>65</v>
      </c>
      <c r="I628" t="s">
        <v>56</v>
      </c>
      <c r="J628" t="s">
        <v>81</v>
      </c>
      <c r="K628" t="s">
        <v>101</v>
      </c>
      <c r="L628" t="s">
        <v>127</v>
      </c>
      <c r="M628">
        <v>15</v>
      </c>
      <c r="N628">
        <v>14</v>
      </c>
      <c r="O628" t="s">
        <v>153</v>
      </c>
      <c r="P628" t="s">
        <v>157</v>
      </c>
      <c r="Q628" t="s">
        <v>212</v>
      </c>
    </row>
    <row r="629" spans="1:17" x14ac:dyDescent="0.25">
      <c r="A629" t="s">
        <v>19</v>
      </c>
      <c r="B629" t="s">
        <v>31</v>
      </c>
      <c r="C629" t="s">
        <v>38</v>
      </c>
      <c r="D629" t="s">
        <v>55</v>
      </c>
      <c r="E629">
        <v>26590</v>
      </c>
      <c r="F629">
        <v>1109</v>
      </c>
      <c r="G629" t="s">
        <v>68</v>
      </c>
      <c r="J629" t="s">
        <v>75</v>
      </c>
      <c r="K629" t="s">
        <v>85</v>
      </c>
      <c r="L629" t="s">
        <v>114</v>
      </c>
      <c r="M629">
        <v>6</v>
      </c>
      <c r="N629">
        <v>5</v>
      </c>
      <c r="O629" t="s">
        <v>151</v>
      </c>
      <c r="P629" t="s">
        <v>157</v>
      </c>
      <c r="Q629" t="s">
        <v>305</v>
      </c>
    </row>
    <row r="630" spans="1:17" x14ac:dyDescent="0.25">
      <c r="A630" t="s">
        <v>19</v>
      </c>
      <c r="B630" t="s">
        <v>25</v>
      </c>
      <c r="C630" t="s">
        <v>43</v>
      </c>
      <c r="D630" t="s">
        <v>54</v>
      </c>
      <c r="E630">
        <v>68807</v>
      </c>
      <c r="F630">
        <v>4856</v>
      </c>
      <c r="G630" t="s">
        <v>64</v>
      </c>
      <c r="I630" t="s">
        <v>56</v>
      </c>
      <c r="J630" t="s">
        <v>75</v>
      </c>
      <c r="K630" t="s">
        <v>108</v>
      </c>
      <c r="L630" t="s">
        <v>135</v>
      </c>
      <c r="M630">
        <v>9</v>
      </c>
      <c r="N630">
        <v>6</v>
      </c>
      <c r="O630" t="s">
        <v>153</v>
      </c>
      <c r="P630" t="s">
        <v>155</v>
      </c>
      <c r="Q630" t="s">
        <v>376</v>
      </c>
    </row>
    <row r="631" spans="1:17" x14ac:dyDescent="0.25">
      <c r="A631" t="s">
        <v>19</v>
      </c>
      <c r="B631" t="s">
        <v>32</v>
      </c>
      <c r="C631" t="s">
        <v>40</v>
      </c>
      <c r="D631" t="s">
        <v>61</v>
      </c>
      <c r="E631">
        <v>100431</v>
      </c>
      <c r="F631">
        <v>2090</v>
      </c>
      <c r="G631" t="s">
        <v>63</v>
      </c>
      <c r="I631" t="s">
        <v>56</v>
      </c>
      <c r="J631" t="s">
        <v>80</v>
      </c>
      <c r="K631" t="s">
        <v>106</v>
      </c>
      <c r="L631" t="s">
        <v>106</v>
      </c>
      <c r="M631">
        <v>6</v>
      </c>
      <c r="N631">
        <v>6</v>
      </c>
      <c r="O631" t="s">
        <v>153</v>
      </c>
      <c r="P631" t="s">
        <v>154</v>
      </c>
      <c r="Q631" t="s">
        <v>377</v>
      </c>
    </row>
    <row r="632" spans="1:17" x14ac:dyDescent="0.25">
      <c r="A632" t="s">
        <v>19</v>
      </c>
      <c r="B632" t="s">
        <v>32</v>
      </c>
      <c r="C632" t="s">
        <v>43</v>
      </c>
      <c r="D632" t="s">
        <v>54</v>
      </c>
      <c r="E632">
        <v>163865</v>
      </c>
      <c r="F632">
        <v>465</v>
      </c>
      <c r="G632" t="s">
        <v>67</v>
      </c>
      <c r="I632" t="s">
        <v>69</v>
      </c>
      <c r="J632" t="s">
        <v>77</v>
      </c>
      <c r="K632" t="s">
        <v>97</v>
      </c>
      <c r="L632" t="s">
        <v>122</v>
      </c>
      <c r="M632">
        <v>4</v>
      </c>
      <c r="N632">
        <v>4</v>
      </c>
      <c r="O632" t="s">
        <v>150</v>
      </c>
      <c r="P632" t="s">
        <v>154</v>
      </c>
      <c r="Q632" t="s">
        <v>335</v>
      </c>
    </row>
    <row r="633" spans="1:17" x14ac:dyDescent="0.25">
      <c r="A633" t="s">
        <v>19</v>
      </c>
      <c r="B633" t="s">
        <v>22</v>
      </c>
      <c r="C633" t="s">
        <v>47</v>
      </c>
      <c r="D633" t="s">
        <v>56</v>
      </c>
      <c r="E633">
        <v>83775</v>
      </c>
      <c r="F633">
        <v>12624</v>
      </c>
      <c r="G633" t="s">
        <v>63</v>
      </c>
      <c r="I633" t="s">
        <v>56</v>
      </c>
      <c r="J633" t="s">
        <v>75</v>
      </c>
      <c r="K633" t="s">
        <v>108</v>
      </c>
      <c r="L633" t="s">
        <v>135</v>
      </c>
      <c r="M633">
        <v>7</v>
      </c>
      <c r="N633">
        <v>4</v>
      </c>
      <c r="O633" t="s">
        <v>150</v>
      </c>
      <c r="P633" t="s">
        <v>157</v>
      </c>
      <c r="Q633" t="s">
        <v>166</v>
      </c>
    </row>
    <row r="634" spans="1:17" x14ac:dyDescent="0.25">
      <c r="A634" t="s">
        <v>17</v>
      </c>
      <c r="B634" t="s">
        <v>35</v>
      </c>
      <c r="C634" t="s">
        <v>47</v>
      </c>
      <c r="D634" t="s">
        <v>56</v>
      </c>
      <c r="E634">
        <v>55673</v>
      </c>
      <c r="F634">
        <v>1306</v>
      </c>
      <c r="G634" t="s">
        <v>64</v>
      </c>
      <c r="I634" t="s">
        <v>69</v>
      </c>
      <c r="J634" t="s">
        <v>73</v>
      </c>
      <c r="K634" t="s">
        <v>102</v>
      </c>
      <c r="L634" t="s">
        <v>102</v>
      </c>
      <c r="M634">
        <v>20</v>
      </c>
      <c r="N634">
        <v>20</v>
      </c>
      <c r="O634" t="s">
        <v>150</v>
      </c>
      <c r="P634" t="s">
        <v>154</v>
      </c>
      <c r="Q634" t="s">
        <v>235</v>
      </c>
    </row>
    <row r="635" spans="1:17" x14ac:dyDescent="0.25">
      <c r="A635" t="s">
        <v>21</v>
      </c>
      <c r="B635" t="s">
        <v>27</v>
      </c>
      <c r="C635" t="s">
        <v>44</v>
      </c>
      <c r="D635" t="s">
        <v>59</v>
      </c>
      <c r="E635">
        <v>106009</v>
      </c>
      <c r="F635">
        <v>19704</v>
      </c>
      <c r="G635" t="s">
        <v>64</v>
      </c>
      <c r="J635" t="s">
        <v>80</v>
      </c>
      <c r="K635" t="s">
        <v>93</v>
      </c>
      <c r="L635" t="s">
        <v>93</v>
      </c>
      <c r="M635">
        <v>25</v>
      </c>
      <c r="N635">
        <v>25</v>
      </c>
      <c r="O635" t="s">
        <v>149</v>
      </c>
      <c r="P635" t="s">
        <v>157</v>
      </c>
      <c r="Q635" t="s">
        <v>178</v>
      </c>
    </row>
    <row r="636" spans="1:17" x14ac:dyDescent="0.25">
      <c r="A636" t="s">
        <v>20</v>
      </c>
      <c r="B636" t="s">
        <v>34</v>
      </c>
      <c r="C636" t="s">
        <v>36</v>
      </c>
      <c r="D636" t="s">
        <v>58</v>
      </c>
      <c r="E636">
        <v>43404</v>
      </c>
      <c r="F636">
        <v>0</v>
      </c>
      <c r="G636" t="s">
        <v>68</v>
      </c>
      <c r="I636" t="s">
        <v>56</v>
      </c>
      <c r="J636" t="s">
        <v>79</v>
      </c>
      <c r="K636" t="s">
        <v>91</v>
      </c>
      <c r="L636" t="s">
        <v>118</v>
      </c>
      <c r="M636">
        <v>7</v>
      </c>
      <c r="N636">
        <v>6</v>
      </c>
      <c r="O636" t="s">
        <v>152</v>
      </c>
      <c r="P636" t="s">
        <v>154</v>
      </c>
      <c r="Q636" t="s">
        <v>324</v>
      </c>
    </row>
    <row r="637" spans="1:17" x14ac:dyDescent="0.25">
      <c r="A637" t="s">
        <v>20</v>
      </c>
      <c r="B637" t="s">
        <v>28</v>
      </c>
      <c r="C637" t="s">
        <v>45</v>
      </c>
      <c r="D637" t="s">
        <v>54</v>
      </c>
      <c r="E637">
        <v>63232</v>
      </c>
      <c r="F637">
        <v>0</v>
      </c>
      <c r="G637" t="s">
        <v>65</v>
      </c>
      <c r="I637" t="s">
        <v>69</v>
      </c>
      <c r="J637" t="s">
        <v>80</v>
      </c>
      <c r="K637" t="s">
        <v>106</v>
      </c>
      <c r="L637" t="s">
        <v>106</v>
      </c>
      <c r="M637">
        <v>2</v>
      </c>
      <c r="N637">
        <v>0</v>
      </c>
      <c r="O637" t="s">
        <v>151</v>
      </c>
      <c r="P637" t="s">
        <v>156</v>
      </c>
      <c r="Q637" t="s">
        <v>188</v>
      </c>
    </row>
    <row r="638" spans="1:17" x14ac:dyDescent="0.25">
      <c r="A638" t="s">
        <v>17</v>
      </c>
      <c r="B638" t="s">
        <v>34</v>
      </c>
      <c r="C638" t="s">
        <v>36</v>
      </c>
      <c r="D638" t="s">
        <v>61</v>
      </c>
      <c r="E638">
        <v>99214</v>
      </c>
      <c r="F638">
        <v>13964</v>
      </c>
      <c r="G638" t="s">
        <v>64</v>
      </c>
      <c r="I638" t="s">
        <v>70</v>
      </c>
      <c r="J638" t="s">
        <v>76</v>
      </c>
      <c r="K638" t="s">
        <v>92</v>
      </c>
      <c r="L638" t="s">
        <v>119</v>
      </c>
      <c r="M638">
        <v>15</v>
      </c>
      <c r="N638">
        <v>15</v>
      </c>
      <c r="O638" t="s">
        <v>152</v>
      </c>
      <c r="P638" t="s">
        <v>154</v>
      </c>
      <c r="Q638" t="s">
        <v>229</v>
      </c>
    </row>
    <row r="639" spans="1:17" x14ac:dyDescent="0.25">
      <c r="A639" t="s">
        <v>20</v>
      </c>
      <c r="B639" t="s">
        <v>31</v>
      </c>
      <c r="C639" t="s">
        <v>36</v>
      </c>
      <c r="D639" t="s">
        <v>56</v>
      </c>
      <c r="E639">
        <v>569744</v>
      </c>
      <c r="F639">
        <v>0</v>
      </c>
      <c r="G639" t="s">
        <v>66</v>
      </c>
      <c r="J639" t="s">
        <v>72</v>
      </c>
      <c r="K639" t="s">
        <v>95</v>
      </c>
      <c r="L639" t="s">
        <v>120</v>
      </c>
      <c r="M639">
        <v>0</v>
      </c>
      <c r="N639">
        <v>0</v>
      </c>
      <c r="O639" t="s">
        <v>149</v>
      </c>
      <c r="P639" t="s">
        <v>157</v>
      </c>
      <c r="Q639" t="s">
        <v>216</v>
      </c>
    </row>
    <row r="640" spans="1:17" x14ac:dyDescent="0.25">
      <c r="A640" t="s">
        <v>19</v>
      </c>
      <c r="B640" t="s">
        <v>32</v>
      </c>
      <c r="C640" t="s">
        <v>39</v>
      </c>
      <c r="D640" t="s">
        <v>62</v>
      </c>
      <c r="E640">
        <v>473675</v>
      </c>
      <c r="F640">
        <v>49366</v>
      </c>
      <c r="G640" t="s">
        <v>66</v>
      </c>
      <c r="I640" t="s">
        <v>70</v>
      </c>
      <c r="J640" t="s">
        <v>75</v>
      </c>
      <c r="K640" t="s">
        <v>108</v>
      </c>
      <c r="L640" t="s">
        <v>135</v>
      </c>
      <c r="M640">
        <v>15</v>
      </c>
      <c r="N640">
        <v>15</v>
      </c>
      <c r="O640" t="s">
        <v>152</v>
      </c>
      <c r="P640" t="s">
        <v>154</v>
      </c>
      <c r="Q640" t="s">
        <v>297</v>
      </c>
    </row>
    <row r="641" spans="1:17" x14ac:dyDescent="0.25">
      <c r="A641" t="s">
        <v>20</v>
      </c>
      <c r="B641" t="s">
        <v>25</v>
      </c>
      <c r="C641" t="s">
        <v>43</v>
      </c>
      <c r="D641" t="s">
        <v>56</v>
      </c>
      <c r="E641">
        <v>394867</v>
      </c>
      <c r="F641">
        <v>0</v>
      </c>
      <c r="G641" t="s">
        <v>66</v>
      </c>
      <c r="I641" t="s">
        <v>56</v>
      </c>
      <c r="J641" t="s">
        <v>75</v>
      </c>
      <c r="K641" t="s">
        <v>108</v>
      </c>
      <c r="L641" t="s">
        <v>135</v>
      </c>
      <c r="M641">
        <v>1</v>
      </c>
      <c r="N641">
        <v>0</v>
      </c>
      <c r="O641" t="s">
        <v>153</v>
      </c>
      <c r="P641" t="s">
        <v>157</v>
      </c>
      <c r="Q641" t="s">
        <v>378</v>
      </c>
    </row>
    <row r="642" spans="1:17" x14ac:dyDescent="0.25">
      <c r="A642" t="s">
        <v>20</v>
      </c>
      <c r="B642" t="s">
        <v>22</v>
      </c>
      <c r="C642" t="s">
        <v>47</v>
      </c>
      <c r="D642" t="s">
        <v>57</v>
      </c>
      <c r="E642">
        <v>83492</v>
      </c>
      <c r="F642">
        <v>4330</v>
      </c>
      <c r="G642" t="s">
        <v>64</v>
      </c>
      <c r="J642" t="s">
        <v>75</v>
      </c>
      <c r="K642" t="s">
        <v>108</v>
      </c>
      <c r="L642" t="s">
        <v>135</v>
      </c>
      <c r="M642">
        <v>3</v>
      </c>
      <c r="N642">
        <v>2</v>
      </c>
      <c r="O642" t="s">
        <v>153</v>
      </c>
      <c r="P642" t="s">
        <v>156</v>
      </c>
      <c r="Q642" t="s">
        <v>189</v>
      </c>
    </row>
    <row r="643" spans="1:17" x14ac:dyDescent="0.25">
      <c r="A643" t="s">
        <v>19</v>
      </c>
      <c r="B643" t="s">
        <v>26</v>
      </c>
      <c r="C643" t="s">
        <v>45</v>
      </c>
      <c r="E643">
        <v>90308</v>
      </c>
      <c r="F643">
        <v>6298</v>
      </c>
      <c r="G643" t="s">
        <v>65</v>
      </c>
      <c r="I643" t="s">
        <v>70</v>
      </c>
      <c r="J643" t="s">
        <v>75</v>
      </c>
      <c r="K643" t="s">
        <v>85</v>
      </c>
      <c r="L643" t="s">
        <v>114</v>
      </c>
      <c r="M643">
        <v>4</v>
      </c>
      <c r="N643">
        <v>1</v>
      </c>
      <c r="O643" t="s">
        <v>153</v>
      </c>
      <c r="P643" t="s">
        <v>157</v>
      </c>
      <c r="Q643" t="s">
        <v>379</v>
      </c>
    </row>
    <row r="644" spans="1:17" x14ac:dyDescent="0.25">
      <c r="A644" t="s">
        <v>19</v>
      </c>
      <c r="B644" t="s">
        <v>27</v>
      </c>
      <c r="C644" t="s">
        <v>52</v>
      </c>
      <c r="D644" t="s">
        <v>58</v>
      </c>
      <c r="E644">
        <v>8330</v>
      </c>
      <c r="F644">
        <v>753</v>
      </c>
      <c r="G644" t="s">
        <v>67</v>
      </c>
      <c r="J644" t="s">
        <v>73</v>
      </c>
      <c r="K644" t="s">
        <v>102</v>
      </c>
      <c r="L644" t="s">
        <v>102</v>
      </c>
      <c r="M644">
        <v>15</v>
      </c>
      <c r="N644">
        <v>15</v>
      </c>
      <c r="O644" t="s">
        <v>153</v>
      </c>
      <c r="P644" t="s">
        <v>157</v>
      </c>
      <c r="Q644" t="s">
        <v>277</v>
      </c>
    </row>
    <row r="645" spans="1:17" x14ac:dyDescent="0.25">
      <c r="A645" t="s">
        <v>19</v>
      </c>
      <c r="B645" t="s">
        <v>26</v>
      </c>
      <c r="C645" t="s">
        <v>39</v>
      </c>
      <c r="E645">
        <v>988566</v>
      </c>
      <c r="F645">
        <v>91181</v>
      </c>
      <c r="G645" t="s">
        <v>66</v>
      </c>
      <c r="I645" t="s">
        <v>56</v>
      </c>
      <c r="J645" t="s">
        <v>76</v>
      </c>
      <c r="K645" t="s">
        <v>86</v>
      </c>
      <c r="L645" t="s">
        <v>115</v>
      </c>
      <c r="M645">
        <v>7</v>
      </c>
      <c r="N645">
        <v>4</v>
      </c>
      <c r="O645" t="s">
        <v>150</v>
      </c>
      <c r="P645" t="s">
        <v>155</v>
      </c>
      <c r="Q645" t="s">
        <v>165</v>
      </c>
    </row>
    <row r="646" spans="1:17" x14ac:dyDescent="0.25">
      <c r="A646" t="s">
        <v>21</v>
      </c>
      <c r="B646" t="s">
        <v>26</v>
      </c>
      <c r="C646" t="s">
        <v>37</v>
      </c>
      <c r="E646">
        <v>92661</v>
      </c>
      <c r="F646">
        <v>0</v>
      </c>
      <c r="G646" t="s">
        <v>63</v>
      </c>
      <c r="I646" t="s">
        <v>70</v>
      </c>
      <c r="J646" t="s">
        <v>80</v>
      </c>
      <c r="K646" t="s">
        <v>93</v>
      </c>
      <c r="L646" t="s">
        <v>93</v>
      </c>
      <c r="M646">
        <v>18</v>
      </c>
      <c r="N646">
        <v>17</v>
      </c>
      <c r="O646" t="s">
        <v>149</v>
      </c>
      <c r="P646" t="s">
        <v>154</v>
      </c>
      <c r="Q646" t="s">
        <v>180</v>
      </c>
    </row>
    <row r="647" spans="1:17" x14ac:dyDescent="0.25">
      <c r="A647" t="s">
        <v>17</v>
      </c>
      <c r="B647" t="s">
        <v>27</v>
      </c>
      <c r="C647" t="s">
        <v>38</v>
      </c>
      <c r="D647" t="s">
        <v>57</v>
      </c>
      <c r="E647">
        <v>91574</v>
      </c>
      <c r="F647">
        <v>3334</v>
      </c>
      <c r="G647" t="s">
        <v>64</v>
      </c>
      <c r="I647" t="s">
        <v>70</v>
      </c>
      <c r="J647" t="s">
        <v>79</v>
      </c>
      <c r="K647" t="s">
        <v>91</v>
      </c>
      <c r="L647" t="s">
        <v>118</v>
      </c>
      <c r="M647">
        <v>25</v>
      </c>
      <c r="N647">
        <v>25</v>
      </c>
      <c r="O647" t="s">
        <v>148</v>
      </c>
      <c r="P647" t="s">
        <v>154</v>
      </c>
      <c r="Q647" t="s">
        <v>178</v>
      </c>
    </row>
    <row r="648" spans="1:17" x14ac:dyDescent="0.25">
      <c r="A648" t="s">
        <v>21</v>
      </c>
      <c r="B648" t="s">
        <v>30</v>
      </c>
      <c r="C648" t="s">
        <v>43</v>
      </c>
      <c r="D648" t="s">
        <v>54</v>
      </c>
      <c r="E648">
        <v>61162</v>
      </c>
      <c r="F648">
        <v>735</v>
      </c>
      <c r="G648" t="s">
        <v>68</v>
      </c>
      <c r="I648" t="s">
        <v>70</v>
      </c>
      <c r="J648" t="s">
        <v>80</v>
      </c>
      <c r="K648" t="s">
        <v>106</v>
      </c>
      <c r="L648" t="s">
        <v>106</v>
      </c>
      <c r="M648">
        <v>9</v>
      </c>
      <c r="N648">
        <v>8</v>
      </c>
      <c r="O648" t="s">
        <v>152</v>
      </c>
      <c r="P648" t="s">
        <v>157</v>
      </c>
      <c r="Q648" t="s">
        <v>166</v>
      </c>
    </row>
    <row r="649" spans="1:17" x14ac:dyDescent="0.25">
      <c r="A649" t="s">
        <v>20</v>
      </c>
      <c r="B649" t="s">
        <v>34</v>
      </c>
      <c r="C649" t="s">
        <v>40</v>
      </c>
      <c r="E649">
        <v>27865</v>
      </c>
      <c r="F649">
        <v>2772</v>
      </c>
      <c r="G649" t="s">
        <v>68</v>
      </c>
      <c r="I649" t="s">
        <v>56</v>
      </c>
      <c r="J649" t="s">
        <v>74</v>
      </c>
      <c r="K649" t="s">
        <v>84</v>
      </c>
      <c r="L649" t="s">
        <v>74</v>
      </c>
      <c r="M649">
        <v>2</v>
      </c>
      <c r="N649">
        <v>2</v>
      </c>
      <c r="O649" t="s">
        <v>150</v>
      </c>
      <c r="P649" t="s">
        <v>154</v>
      </c>
      <c r="Q649" t="s">
        <v>167</v>
      </c>
    </row>
    <row r="650" spans="1:17" x14ac:dyDescent="0.25">
      <c r="A650" t="s">
        <v>21</v>
      </c>
      <c r="B650" t="s">
        <v>30</v>
      </c>
      <c r="C650" t="s">
        <v>47</v>
      </c>
      <c r="D650" t="s">
        <v>56</v>
      </c>
      <c r="E650">
        <v>115874</v>
      </c>
      <c r="F650">
        <v>10289</v>
      </c>
      <c r="G650" t="s">
        <v>64</v>
      </c>
      <c r="J650" t="s">
        <v>78</v>
      </c>
      <c r="K650" t="s">
        <v>90</v>
      </c>
      <c r="L650" t="s">
        <v>138</v>
      </c>
      <c r="M650">
        <v>15</v>
      </c>
      <c r="N650">
        <v>13</v>
      </c>
      <c r="O650" t="s">
        <v>152</v>
      </c>
      <c r="P650" t="s">
        <v>154</v>
      </c>
      <c r="Q650" t="s">
        <v>212</v>
      </c>
    </row>
    <row r="651" spans="1:17" x14ac:dyDescent="0.25">
      <c r="A651" t="s">
        <v>19</v>
      </c>
      <c r="B651" t="s">
        <v>24</v>
      </c>
      <c r="C651" t="s">
        <v>49</v>
      </c>
      <c r="D651" t="s">
        <v>56</v>
      </c>
      <c r="E651">
        <v>97745</v>
      </c>
      <c r="F651">
        <v>10823</v>
      </c>
      <c r="G651" t="s">
        <v>68</v>
      </c>
      <c r="I651" t="s">
        <v>71</v>
      </c>
      <c r="J651" t="s">
        <v>75</v>
      </c>
      <c r="K651" t="s">
        <v>96</v>
      </c>
      <c r="L651" t="s">
        <v>121</v>
      </c>
      <c r="M651">
        <v>8</v>
      </c>
      <c r="N651">
        <v>5</v>
      </c>
      <c r="O651" t="s">
        <v>153</v>
      </c>
      <c r="P651" t="s">
        <v>155</v>
      </c>
      <c r="Q651" t="s">
        <v>165</v>
      </c>
    </row>
    <row r="652" spans="1:17" x14ac:dyDescent="0.25">
      <c r="A652" t="s">
        <v>20</v>
      </c>
      <c r="B652" t="s">
        <v>23</v>
      </c>
      <c r="C652" t="s">
        <v>47</v>
      </c>
      <c r="D652" t="s">
        <v>55</v>
      </c>
      <c r="E652">
        <v>102668</v>
      </c>
      <c r="F652">
        <v>21206</v>
      </c>
      <c r="G652" t="s">
        <v>63</v>
      </c>
      <c r="I652" t="s">
        <v>69</v>
      </c>
      <c r="J652" t="s">
        <v>74</v>
      </c>
      <c r="K652" t="s">
        <v>84</v>
      </c>
      <c r="L652" t="s">
        <v>74</v>
      </c>
      <c r="M652">
        <v>4</v>
      </c>
      <c r="N652">
        <v>4</v>
      </c>
      <c r="O652" t="s">
        <v>149</v>
      </c>
      <c r="P652" t="s">
        <v>156</v>
      </c>
      <c r="Q652" t="s">
        <v>180</v>
      </c>
    </row>
    <row r="653" spans="1:17" x14ac:dyDescent="0.25">
      <c r="A653" t="s">
        <v>20</v>
      </c>
      <c r="B653" t="s">
        <v>24</v>
      </c>
      <c r="C653" t="s">
        <v>50</v>
      </c>
      <c r="D653" t="s">
        <v>55</v>
      </c>
      <c r="E653">
        <v>50470</v>
      </c>
      <c r="F653">
        <v>3342</v>
      </c>
      <c r="G653" t="s">
        <v>64</v>
      </c>
      <c r="J653" t="s">
        <v>75</v>
      </c>
      <c r="K653" t="s">
        <v>85</v>
      </c>
      <c r="L653" t="s">
        <v>114</v>
      </c>
      <c r="M653">
        <v>0</v>
      </c>
      <c r="N653">
        <v>0</v>
      </c>
      <c r="O653" t="s">
        <v>150</v>
      </c>
      <c r="P653" t="s">
        <v>154</v>
      </c>
      <c r="Q653" t="s">
        <v>180</v>
      </c>
    </row>
    <row r="654" spans="1:17" x14ac:dyDescent="0.25">
      <c r="A654" t="s">
        <v>19</v>
      </c>
      <c r="B654" t="s">
        <v>32</v>
      </c>
      <c r="C654" t="s">
        <v>53</v>
      </c>
      <c r="D654" t="s">
        <v>57</v>
      </c>
      <c r="E654">
        <v>85849</v>
      </c>
      <c r="F654">
        <v>0</v>
      </c>
      <c r="G654" t="s">
        <v>64</v>
      </c>
      <c r="I654" t="s">
        <v>71</v>
      </c>
      <c r="J654" t="s">
        <v>78</v>
      </c>
      <c r="K654" t="s">
        <v>90</v>
      </c>
      <c r="L654" t="s">
        <v>138</v>
      </c>
      <c r="M654">
        <v>12</v>
      </c>
      <c r="N654">
        <v>10</v>
      </c>
      <c r="O654" t="s">
        <v>150</v>
      </c>
      <c r="P654" t="s">
        <v>156</v>
      </c>
      <c r="Q654" t="s">
        <v>171</v>
      </c>
    </row>
    <row r="655" spans="1:17" x14ac:dyDescent="0.25">
      <c r="A655" t="s">
        <v>20</v>
      </c>
      <c r="B655" t="s">
        <v>30</v>
      </c>
      <c r="C655" t="s">
        <v>42</v>
      </c>
      <c r="E655">
        <v>34795</v>
      </c>
      <c r="F655">
        <v>1908</v>
      </c>
      <c r="G655" t="s">
        <v>67</v>
      </c>
      <c r="I655" t="s">
        <v>69</v>
      </c>
      <c r="J655" t="s">
        <v>73</v>
      </c>
      <c r="K655" t="s">
        <v>83</v>
      </c>
      <c r="L655" t="s">
        <v>113</v>
      </c>
      <c r="M655">
        <v>1</v>
      </c>
      <c r="N655">
        <v>1</v>
      </c>
      <c r="O655" t="s">
        <v>150</v>
      </c>
      <c r="P655" t="s">
        <v>157</v>
      </c>
      <c r="Q655" t="s">
        <v>166</v>
      </c>
    </row>
    <row r="656" spans="1:17" x14ac:dyDescent="0.25">
      <c r="A656" t="s">
        <v>19</v>
      </c>
      <c r="B656" t="s">
        <v>30</v>
      </c>
      <c r="C656" t="s">
        <v>38</v>
      </c>
      <c r="D656" t="s">
        <v>56</v>
      </c>
      <c r="E656">
        <v>27076</v>
      </c>
      <c r="F656">
        <v>87</v>
      </c>
      <c r="G656" t="s">
        <v>63</v>
      </c>
      <c r="J656" t="s">
        <v>75</v>
      </c>
      <c r="K656" t="s">
        <v>108</v>
      </c>
      <c r="L656" t="s">
        <v>135</v>
      </c>
      <c r="M656">
        <v>2</v>
      </c>
      <c r="N656">
        <v>1</v>
      </c>
      <c r="O656" t="s">
        <v>149</v>
      </c>
      <c r="P656" t="s">
        <v>157</v>
      </c>
      <c r="Q656" t="s">
        <v>297</v>
      </c>
    </row>
    <row r="657" spans="1:17" x14ac:dyDescent="0.25">
      <c r="A657" t="s">
        <v>20</v>
      </c>
      <c r="B657" t="s">
        <v>22</v>
      </c>
      <c r="C657" t="s">
        <v>40</v>
      </c>
      <c r="D657" t="s">
        <v>55</v>
      </c>
      <c r="E657">
        <v>90704</v>
      </c>
      <c r="F657">
        <v>5973</v>
      </c>
      <c r="G657" t="s">
        <v>63</v>
      </c>
      <c r="I657" t="s">
        <v>71</v>
      </c>
      <c r="J657" t="s">
        <v>79</v>
      </c>
      <c r="K657" t="s">
        <v>107</v>
      </c>
      <c r="L657" t="s">
        <v>134</v>
      </c>
      <c r="M657">
        <v>4</v>
      </c>
      <c r="N657">
        <v>4</v>
      </c>
      <c r="O657" t="s">
        <v>151</v>
      </c>
      <c r="P657" t="s">
        <v>155</v>
      </c>
      <c r="Q657" t="s">
        <v>162</v>
      </c>
    </row>
    <row r="658" spans="1:17" x14ac:dyDescent="0.25">
      <c r="A658" t="s">
        <v>19</v>
      </c>
      <c r="B658" t="s">
        <v>27</v>
      </c>
      <c r="C658" t="s">
        <v>46</v>
      </c>
      <c r="D658" t="s">
        <v>60</v>
      </c>
      <c r="E658">
        <v>85387</v>
      </c>
      <c r="F658">
        <v>3125</v>
      </c>
      <c r="G658" t="s">
        <v>68</v>
      </c>
      <c r="I658" t="s">
        <v>69</v>
      </c>
      <c r="J658" t="s">
        <v>73</v>
      </c>
      <c r="K658" t="s">
        <v>102</v>
      </c>
      <c r="L658" t="s">
        <v>102</v>
      </c>
      <c r="M658">
        <v>2</v>
      </c>
      <c r="N658">
        <v>2</v>
      </c>
      <c r="O658" t="s">
        <v>149</v>
      </c>
      <c r="P658" t="s">
        <v>157</v>
      </c>
      <c r="Q658" t="s">
        <v>229</v>
      </c>
    </row>
    <row r="659" spans="1:17" x14ac:dyDescent="0.25">
      <c r="A659" t="s">
        <v>17</v>
      </c>
      <c r="B659" t="s">
        <v>34</v>
      </c>
      <c r="C659" t="s">
        <v>47</v>
      </c>
      <c r="D659" t="s">
        <v>58</v>
      </c>
      <c r="E659">
        <v>16131</v>
      </c>
      <c r="F659">
        <v>1723</v>
      </c>
      <c r="G659" t="s">
        <v>66</v>
      </c>
      <c r="I659" t="s">
        <v>70</v>
      </c>
      <c r="J659" t="s">
        <v>79</v>
      </c>
      <c r="K659" t="s">
        <v>91</v>
      </c>
      <c r="L659" t="s">
        <v>118</v>
      </c>
      <c r="M659">
        <v>15</v>
      </c>
      <c r="N659">
        <v>13</v>
      </c>
      <c r="O659" t="s">
        <v>149</v>
      </c>
      <c r="P659" t="s">
        <v>157</v>
      </c>
      <c r="Q659" t="s">
        <v>169</v>
      </c>
    </row>
    <row r="660" spans="1:17" x14ac:dyDescent="0.25">
      <c r="A660" t="s">
        <v>20</v>
      </c>
      <c r="B660" t="s">
        <v>34</v>
      </c>
      <c r="C660" t="s">
        <v>40</v>
      </c>
      <c r="D660" t="s">
        <v>58</v>
      </c>
      <c r="E660">
        <v>43665</v>
      </c>
      <c r="F660">
        <v>0</v>
      </c>
      <c r="G660" t="s">
        <v>67</v>
      </c>
      <c r="I660" t="s">
        <v>71</v>
      </c>
      <c r="J660" t="s">
        <v>80</v>
      </c>
      <c r="K660" t="s">
        <v>93</v>
      </c>
      <c r="L660" t="s">
        <v>93</v>
      </c>
      <c r="M660">
        <v>3</v>
      </c>
      <c r="N660">
        <v>1</v>
      </c>
      <c r="O660" t="s">
        <v>149</v>
      </c>
      <c r="P660" t="s">
        <v>155</v>
      </c>
      <c r="Q660" t="s">
        <v>169</v>
      </c>
    </row>
    <row r="661" spans="1:17" x14ac:dyDescent="0.25">
      <c r="A661" t="s">
        <v>17</v>
      </c>
      <c r="B661" t="s">
        <v>25</v>
      </c>
      <c r="C661" t="s">
        <v>45</v>
      </c>
      <c r="D661" t="s">
        <v>55</v>
      </c>
      <c r="E661">
        <v>134595</v>
      </c>
      <c r="F661">
        <v>9827</v>
      </c>
      <c r="G661" t="s">
        <v>63</v>
      </c>
      <c r="I661" t="s">
        <v>69</v>
      </c>
      <c r="J661" t="s">
        <v>81</v>
      </c>
      <c r="K661" t="s">
        <v>94</v>
      </c>
      <c r="L661" t="s">
        <v>129</v>
      </c>
      <c r="M661">
        <v>20</v>
      </c>
      <c r="N661">
        <v>20</v>
      </c>
      <c r="O661" t="s">
        <v>150</v>
      </c>
      <c r="P661" t="s">
        <v>157</v>
      </c>
      <c r="Q661" t="s">
        <v>162</v>
      </c>
    </row>
    <row r="662" spans="1:17" x14ac:dyDescent="0.25">
      <c r="A662" t="s">
        <v>19</v>
      </c>
      <c r="B662" t="s">
        <v>31</v>
      </c>
      <c r="C662" t="s">
        <v>46</v>
      </c>
      <c r="D662" t="s">
        <v>60</v>
      </c>
      <c r="E662">
        <v>52725</v>
      </c>
      <c r="F662">
        <v>6571</v>
      </c>
      <c r="G662" t="s">
        <v>63</v>
      </c>
      <c r="I662" t="s">
        <v>70</v>
      </c>
      <c r="J662" t="s">
        <v>72</v>
      </c>
      <c r="K662" t="s">
        <v>95</v>
      </c>
      <c r="L662" t="s">
        <v>120</v>
      </c>
      <c r="M662">
        <v>2</v>
      </c>
      <c r="N662">
        <v>0</v>
      </c>
      <c r="O662" t="s">
        <v>148</v>
      </c>
      <c r="P662" t="s">
        <v>155</v>
      </c>
      <c r="Q662" t="s">
        <v>380</v>
      </c>
    </row>
    <row r="663" spans="1:17" x14ac:dyDescent="0.25">
      <c r="A663" t="s">
        <v>18</v>
      </c>
      <c r="B663" t="s">
        <v>32</v>
      </c>
      <c r="C663" t="s">
        <v>48</v>
      </c>
      <c r="D663" t="s">
        <v>61</v>
      </c>
      <c r="E663">
        <v>1150944</v>
      </c>
      <c r="F663">
        <v>0</v>
      </c>
      <c r="G663" t="s">
        <v>66</v>
      </c>
      <c r="I663" t="s">
        <v>69</v>
      </c>
      <c r="J663" t="s">
        <v>72</v>
      </c>
      <c r="K663" t="s">
        <v>95</v>
      </c>
      <c r="L663" t="s">
        <v>120</v>
      </c>
      <c r="M663">
        <v>0</v>
      </c>
      <c r="N663">
        <v>0</v>
      </c>
      <c r="O663" t="s">
        <v>148</v>
      </c>
      <c r="P663" t="s">
        <v>157</v>
      </c>
      <c r="Q663" t="s">
        <v>180</v>
      </c>
    </row>
    <row r="664" spans="1:17" x14ac:dyDescent="0.25">
      <c r="A664" t="s">
        <v>20</v>
      </c>
      <c r="B664" t="s">
        <v>34</v>
      </c>
      <c r="C664" t="s">
        <v>43</v>
      </c>
      <c r="D664" t="s">
        <v>54</v>
      </c>
      <c r="E664">
        <v>95033</v>
      </c>
      <c r="F664">
        <v>0</v>
      </c>
      <c r="G664" t="s">
        <v>64</v>
      </c>
      <c r="I664" t="s">
        <v>70</v>
      </c>
      <c r="J664" t="s">
        <v>77</v>
      </c>
      <c r="K664" t="s">
        <v>97</v>
      </c>
      <c r="L664" t="s">
        <v>122</v>
      </c>
      <c r="M664">
        <v>3</v>
      </c>
      <c r="N664">
        <v>3</v>
      </c>
      <c r="O664" t="s">
        <v>152</v>
      </c>
      <c r="P664" t="s">
        <v>157</v>
      </c>
      <c r="Q664" t="s">
        <v>173</v>
      </c>
    </row>
    <row r="665" spans="1:17" x14ac:dyDescent="0.25">
      <c r="A665" t="s">
        <v>17</v>
      </c>
      <c r="B665" t="s">
        <v>30</v>
      </c>
      <c r="C665" t="s">
        <v>49</v>
      </c>
      <c r="D665" t="s">
        <v>59</v>
      </c>
      <c r="E665">
        <v>84364</v>
      </c>
      <c r="F665">
        <v>2785</v>
      </c>
      <c r="G665" t="s">
        <v>68</v>
      </c>
      <c r="J665" t="s">
        <v>78</v>
      </c>
      <c r="K665" t="s">
        <v>104</v>
      </c>
      <c r="L665" t="s">
        <v>131</v>
      </c>
      <c r="M665">
        <v>9</v>
      </c>
      <c r="N665">
        <v>9</v>
      </c>
      <c r="O665" t="s">
        <v>149</v>
      </c>
      <c r="P665" t="s">
        <v>156</v>
      </c>
      <c r="Q665" t="s">
        <v>165</v>
      </c>
    </row>
    <row r="666" spans="1:17" x14ac:dyDescent="0.25">
      <c r="A666" t="s">
        <v>19</v>
      </c>
      <c r="B666" t="s">
        <v>32</v>
      </c>
      <c r="C666" t="s">
        <v>44</v>
      </c>
      <c r="D666" t="s">
        <v>57</v>
      </c>
      <c r="E666">
        <v>288169</v>
      </c>
      <c r="F666">
        <v>52265</v>
      </c>
      <c r="G666" t="s">
        <v>66</v>
      </c>
      <c r="I666" t="s">
        <v>70</v>
      </c>
      <c r="J666" t="s">
        <v>72</v>
      </c>
      <c r="K666" t="s">
        <v>95</v>
      </c>
      <c r="L666" t="s">
        <v>120</v>
      </c>
      <c r="M666">
        <v>7</v>
      </c>
      <c r="N666">
        <v>5</v>
      </c>
      <c r="O666" t="s">
        <v>150</v>
      </c>
      <c r="P666" t="s">
        <v>154</v>
      </c>
      <c r="Q666" t="s">
        <v>173</v>
      </c>
    </row>
    <row r="667" spans="1:17" x14ac:dyDescent="0.25">
      <c r="A667" t="s">
        <v>18</v>
      </c>
      <c r="B667" t="s">
        <v>23</v>
      </c>
      <c r="C667" t="s">
        <v>41</v>
      </c>
      <c r="E667">
        <v>96927</v>
      </c>
      <c r="F667">
        <v>2138</v>
      </c>
      <c r="G667" t="s">
        <v>67</v>
      </c>
      <c r="I667" t="s">
        <v>69</v>
      </c>
      <c r="J667" t="s">
        <v>77</v>
      </c>
      <c r="K667" t="s">
        <v>87</v>
      </c>
      <c r="L667" t="s">
        <v>144</v>
      </c>
      <c r="M667">
        <v>0</v>
      </c>
      <c r="N667">
        <v>0</v>
      </c>
      <c r="O667" t="s">
        <v>149</v>
      </c>
      <c r="P667" t="s">
        <v>155</v>
      </c>
      <c r="Q667" t="s">
        <v>196</v>
      </c>
    </row>
    <row r="668" spans="1:17" x14ac:dyDescent="0.25">
      <c r="A668" t="s">
        <v>17</v>
      </c>
      <c r="B668" t="s">
        <v>23</v>
      </c>
      <c r="C668" t="s">
        <v>46</v>
      </c>
      <c r="D668" t="s">
        <v>62</v>
      </c>
      <c r="E668">
        <v>93200</v>
      </c>
      <c r="F668">
        <v>13089</v>
      </c>
      <c r="G668" t="s">
        <v>65</v>
      </c>
      <c r="I668" t="s">
        <v>69</v>
      </c>
      <c r="J668" t="s">
        <v>72</v>
      </c>
      <c r="K668" t="s">
        <v>95</v>
      </c>
      <c r="L668" t="s">
        <v>120</v>
      </c>
      <c r="M668">
        <v>15</v>
      </c>
      <c r="N668">
        <v>13</v>
      </c>
      <c r="O668" t="s">
        <v>150</v>
      </c>
      <c r="P668" t="s">
        <v>154</v>
      </c>
      <c r="Q668" t="s">
        <v>211</v>
      </c>
    </row>
    <row r="669" spans="1:17" x14ac:dyDescent="0.25">
      <c r="A669" t="s">
        <v>19</v>
      </c>
      <c r="B669" t="s">
        <v>34</v>
      </c>
      <c r="C669" t="s">
        <v>43</v>
      </c>
      <c r="D669" t="s">
        <v>60</v>
      </c>
      <c r="E669">
        <v>54073</v>
      </c>
      <c r="F669">
        <v>1846</v>
      </c>
      <c r="G669" t="s">
        <v>63</v>
      </c>
      <c r="I669" t="s">
        <v>56</v>
      </c>
      <c r="J669" t="s">
        <v>73</v>
      </c>
      <c r="K669" t="s">
        <v>102</v>
      </c>
      <c r="L669" t="s">
        <v>102</v>
      </c>
      <c r="M669">
        <v>12</v>
      </c>
      <c r="N669">
        <v>12</v>
      </c>
      <c r="O669" t="s">
        <v>149</v>
      </c>
      <c r="P669" t="s">
        <v>154</v>
      </c>
      <c r="Q669" t="s">
        <v>209</v>
      </c>
    </row>
    <row r="670" spans="1:17" x14ac:dyDescent="0.25">
      <c r="A670" t="s">
        <v>18</v>
      </c>
      <c r="B670" t="s">
        <v>29</v>
      </c>
      <c r="C670" t="s">
        <v>36</v>
      </c>
      <c r="D670" t="s">
        <v>58</v>
      </c>
      <c r="E670">
        <v>101889</v>
      </c>
      <c r="F670">
        <v>6054</v>
      </c>
      <c r="G670" t="s">
        <v>64</v>
      </c>
      <c r="I670" t="s">
        <v>56</v>
      </c>
      <c r="J670" t="s">
        <v>81</v>
      </c>
      <c r="K670" t="s">
        <v>103</v>
      </c>
      <c r="L670" t="s">
        <v>140</v>
      </c>
      <c r="M670">
        <v>0</v>
      </c>
      <c r="N670">
        <v>0</v>
      </c>
      <c r="O670" t="s">
        <v>149</v>
      </c>
      <c r="P670" t="s">
        <v>156</v>
      </c>
      <c r="Q670" t="s">
        <v>381</v>
      </c>
    </row>
    <row r="671" spans="1:17" x14ac:dyDescent="0.25">
      <c r="A671" t="s">
        <v>19</v>
      </c>
      <c r="B671" t="s">
        <v>28</v>
      </c>
      <c r="C671" t="s">
        <v>45</v>
      </c>
      <c r="D671" t="s">
        <v>61</v>
      </c>
      <c r="E671">
        <v>810754</v>
      </c>
      <c r="F671">
        <v>79691</v>
      </c>
      <c r="G671" t="s">
        <v>66</v>
      </c>
      <c r="I671" t="s">
        <v>69</v>
      </c>
      <c r="J671" t="s">
        <v>78</v>
      </c>
      <c r="K671" t="s">
        <v>88</v>
      </c>
      <c r="L671" t="s">
        <v>128</v>
      </c>
      <c r="M671">
        <v>12</v>
      </c>
      <c r="N671">
        <v>9</v>
      </c>
      <c r="O671" t="s">
        <v>151</v>
      </c>
      <c r="P671" t="s">
        <v>154</v>
      </c>
      <c r="Q671" t="s">
        <v>243</v>
      </c>
    </row>
    <row r="672" spans="1:17" x14ac:dyDescent="0.25">
      <c r="A672" t="s">
        <v>19</v>
      </c>
      <c r="B672" t="s">
        <v>28</v>
      </c>
      <c r="C672" t="s">
        <v>37</v>
      </c>
      <c r="D672" t="s">
        <v>60</v>
      </c>
      <c r="E672">
        <v>158659</v>
      </c>
      <c r="F672">
        <v>4326</v>
      </c>
      <c r="G672" t="s">
        <v>64</v>
      </c>
      <c r="I672" t="s">
        <v>71</v>
      </c>
      <c r="J672" t="s">
        <v>75</v>
      </c>
      <c r="K672" t="s">
        <v>96</v>
      </c>
      <c r="L672" t="s">
        <v>121</v>
      </c>
      <c r="M672">
        <v>18</v>
      </c>
      <c r="N672">
        <v>18</v>
      </c>
      <c r="O672" t="s">
        <v>148</v>
      </c>
      <c r="P672" t="s">
        <v>155</v>
      </c>
      <c r="Q672" t="s">
        <v>238</v>
      </c>
    </row>
    <row r="673" spans="1:17" x14ac:dyDescent="0.25">
      <c r="A673" t="s">
        <v>17</v>
      </c>
      <c r="B673" t="s">
        <v>34</v>
      </c>
      <c r="C673" t="s">
        <v>39</v>
      </c>
      <c r="D673" t="s">
        <v>55</v>
      </c>
      <c r="E673">
        <v>1257501</v>
      </c>
      <c r="F673">
        <v>54729</v>
      </c>
      <c r="G673" t="s">
        <v>66</v>
      </c>
      <c r="I673" t="s">
        <v>56</v>
      </c>
      <c r="J673" t="s">
        <v>81</v>
      </c>
      <c r="K673" t="s">
        <v>98</v>
      </c>
      <c r="L673" t="s">
        <v>123</v>
      </c>
      <c r="M673">
        <v>9</v>
      </c>
      <c r="N673">
        <v>8</v>
      </c>
      <c r="O673" t="s">
        <v>149</v>
      </c>
      <c r="P673" t="s">
        <v>156</v>
      </c>
      <c r="Q673" t="s">
        <v>188</v>
      </c>
    </row>
    <row r="674" spans="1:17" x14ac:dyDescent="0.25">
      <c r="A674" t="s">
        <v>20</v>
      </c>
      <c r="B674" t="s">
        <v>30</v>
      </c>
      <c r="C674" t="s">
        <v>46</v>
      </c>
      <c r="D674" t="s">
        <v>54</v>
      </c>
      <c r="E674">
        <v>58371</v>
      </c>
      <c r="F674">
        <v>11737</v>
      </c>
      <c r="G674" t="s">
        <v>68</v>
      </c>
      <c r="I674" t="s">
        <v>56</v>
      </c>
      <c r="J674" t="s">
        <v>76</v>
      </c>
      <c r="K674" t="s">
        <v>100</v>
      </c>
      <c r="L674" t="s">
        <v>132</v>
      </c>
      <c r="M674">
        <v>0</v>
      </c>
      <c r="N674">
        <v>0</v>
      </c>
      <c r="O674" t="s">
        <v>148</v>
      </c>
      <c r="P674" t="s">
        <v>157</v>
      </c>
      <c r="Q674" t="s">
        <v>298</v>
      </c>
    </row>
    <row r="675" spans="1:17" x14ac:dyDescent="0.25">
      <c r="A675" t="s">
        <v>20</v>
      </c>
      <c r="B675" t="s">
        <v>23</v>
      </c>
      <c r="C675" t="s">
        <v>36</v>
      </c>
      <c r="E675">
        <v>136343</v>
      </c>
      <c r="F675">
        <v>15042</v>
      </c>
      <c r="G675" t="s">
        <v>67</v>
      </c>
      <c r="I675" t="s">
        <v>56</v>
      </c>
      <c r="J675" t="s">
        <v>73</v>
      </c>
      <c r="K675" t="s">
        <v>99</v>
      </c>
      <c r="L675" t="s">
        <v>125</v>
      </c>
      <c r="M675">
        <v>0</v>
      </c>
      <c r="N675">
        <v>0</v>
      </c>
      <c r="O675" t="s">
        <v>151</v>
      </c>
      <c r="P675" t="s">
        <v>154</v>
      </c>
      <c r="Q675" t="s">
        <v>174</v>
      </c>
    </row>
    <row r="676" spans="1:17" x14ac:dyDescent="0.25">
      <c r="A676" t="s">
        <v>19</v>
      </c>
      <c r="B676" t="s">
        <v>29</v>
      </c>
      <c r="C676" t="s">
        <v>45</v>
      </c>
      <c r="D676" t="s">
        <v>55</v>
      </c>
      <c r="E676">
        <v>74509</v>
      </c>
      <c r="F676">
        <v>21994</v>
      </c>
      <c r="G676" t="s">
        <v>63</v>
      </c>
      <c r="I676" t="s">
        <v>69</v>
      </c>
      <c r="J676" t="s">
        <v>78</v>
      </c>
      <c r="K676" t="s">
        <v>104</v>
      </c>
      <c r="L676" t="s">
        <v>131</v>
      </c>
      <c r="M676">
        <v>25</v>
      </c>
      <c r="N676">
        <v>22</v>
      </c>
      <c r="O676" t="s">
        <v>152</v>
      </c>
      <c r="P676" t="s">
        <v>157</v>
      </c>
      <c r="Q676" t="s">
        <v>174</v>
      </c>
    </row>
    <row r="677" spans="1:17" x14ac:dyDescent="0.25">
      <c r="A677" t="s">
        <v>20</v>
      </c>
      <c r="B677" t="s">
        <v>34</v>
      </c>
      <c r="C677" t="s">
        <v>45</v>
      </c>
      <c r="D677" t="s">
        <v>55</v>
      </c>
      <c r="E677">
        <v>44599</v>
      </c>
      <c r="F677">
        <v>1203</v>
      </c>
      <c r="G677" t="s">
        <v>68</v>
      </c>
      <c r="I677" t="s">
        <v>69</v>
      </c>
      <c r="J677" t="s">
        <v>80</v>
      </c>
      <c r="K677" t="s">
        <v>93</v>
      </c>
      <c r="L677" t="s">
        <v>93</v>
      </c>
      <c r="M677">
        <v>1</v>
      </c>
      <c r="N677">
        <v>1</v>
      </c>
      <c r="O677" t="s">
        <v>150</v>
      </c>
      <c r="P677" t="s">
        <v>154</v>
      </c>
      <c r="Q677" t="s">
        <v>382</v>
      </c>
    </row>
    <row r="678" spans="1:17" x14ac:dyDescent="0.25">
      <c r="A678" t="s">
        <v>19</v>
      </c>
      <c r="B678" t="s">
        <v>31</v>
      </c>
      <c r="C678" t="s">
        <v>44</v>
      </c>
      <c r="D678" t="s">
        <v>54</v>
      </c>
      <c r="E678">
        <v>79783</v>
      </c>
      <c r="F678">
        <v>6795</v>
      </c>
      <c r="G678" t="s">
        <v>63</v>
      </c>
      <c r="I678" t="s">
        <v>69</v>
      </c>
      <c r="J678" t="s">
        <v>78</v>
      </c>
      <c r="K678" t="s">
        <v>109</v>
      </c>
      <c r="L678" t="s">
        <v>137</v>
      </c>
      <c r="M678">
        <v>10</v>
      </c>
      <c r="N678">
        <v>10</v>
      </c>
      <c r="O678" t="s">
        <v>148</v>
      </c>
      <c r="P678" t="s">
        <v>156</v>
      </c>
      <c r="Q678" t="s">
        <v>383</v>
      </c>
    </row>
    <row r="679" spans="1:17" x14ac:dyDescent="0.25">
      <c r="A679" t="s">
        <v>20</v>
      </c>
      <c r="B679" t="s">
        <v>22</v>
      </c>
      <c r="C679" t="s">
        <v>38</v>
      </c>
      <c r="D679" t="s">
        <v>56</v>
      </c>
      <c r="E679">
        <v>134132</v>
      </c>
      <c r="F679">
        <v>31519</v>
      </c>
      <c r="G679" t="s">
        <v>67</v>
      </c>
      <c r="I679" t="s">
        <v>56</v>
      </c>
      <c r="J679" t="s">
        <v>81</v>
      </c>
      <c r="K679" t="s">
        <v>101</v>
      </c>
      <c r="L679" t="s">
        <v>127</v>
      </c>
      <c r="M679">
        <v>0</v>
      </c>
      <c r="N679">
        <v>0</v>
      </c>
      <c r="O679" t="s">
        <v>150</v>
      </c>
      <c r="P679" t="s">
        <v>156</v>
      </c>
      <c r="Q679" t="s">
        <v>180</v>
      </c>
    </row>
    <row r="680" spans="1:17" x14ac:dyDescent="0.25">
      <c r="A680" t="s">
        <v>19</v>
      </c>
      <c r="B680" t="s">
        <v>25</v>
      </c>
      <c r="C680" t="s">
        <v>49</v>
      </c>
      <c r="D680" t="s">
        <v>56</v>
      </c>
      <c r="E680">
        <v>116965</v>
      </c>
      <c r="F680">
        <v>4136</v>
      </c>
      <c r="G680" t="s">
        <v>63</v>
      </c>
      <c r="I680" t="s">
        <v>69</v>
      </c>
      <c r="J680" t="s">
        <v>72</v>
      </c>
      <c r="K680" t="s">
        <v>95</v>
      </c>
      <c r="L680" t="s">
        <v>120</v>
      </c>
      <c r="M680">
        <v>8</v>
      </c>
      <c r="N680">
        <v>7</v>
      </c>
      <c r="O680" t="s">
        <v>150</v>
      </c>
      <c r="P680" t="s">
        <v>154</v>
      </c>
      <c r="Q680" t="s">
        <v>384</v>
      </c>
    </row>
    <row r="681" spans="1:17" x14ac:dyDescent="0.25">
      <c r="A681" t="s">
        <v>21</v>
      </c>
      <c r="B681" t="s">
        <v>26</v>
      </c>
      <c r="C681" t="s">
        <v>42</v>
      </c>
      <c r="E681">
        <v>84204</v>
      </c>
      <c r="F681">
        <v>2300</v>
      </c>
      <c r="G681" t="s">
        <v>64</v>
      </c>
      <c r="I681" t="s">
        <v>71</v>
      </c>
      <c r="J681" t="s">
        <v>75</v>
      </c>
      <c r="K681" t="s">
        <v>85</v>
      </c>
      <c r="L681" t="s">
        <v>114</v>
      </c>
      <c r="M681">
        <v>12</v>
      </c>
      <c r="N681">
        <v>11</v>
      </c>
      <c r="O681" t="s">
        <v>149</v>
      </c>
      <c r="P681" t="s">
        <v>156</v>
      </c>
      <c r="Q681" t="s">
        <v>198</v>
      </c>
    </row>
    <row r="682" spans="1:17" x14ac:dyDescent="0.25">
      <c r="A682" t="s">
        <v>19</v>
      </c>
      <c r="B682" t="s">
        <v>23</v>
      </c>
      <c r="C682" t="s">
        <v>49</v>
      </c>
      <c r="D682" t="s">
        <v>58</v>
      </c>
      <c r="E682">
        <v>825712</v>
      </c>
      <c r="F682">
        <v>61543</v>
      </c>
      <c r="G682" t="s">
        <v>66</v>
      </c>
      <c r="I682" t="s">
        <v>70</v>
      </c>
      <c r="J682" t="s">
        <v>80</v>
      </c>
      <c r="K682" t="s">
        <v>106</v>
      </c>
      <c r="L682" t="s">
        <v>106</v>
      </c>
      <c r="M682">
        <v>7</v>
      </c>
      <c r="N682">
        <v>7</v>
      </c>
      <c r="O682" t="s">
        <v>150</v>
      </c>
      <c r="P682" t="s">
        <v>157</v>
      </c>
      <c r="Q682" t="s">
        <v>172</v>
      </c>
    </row>
    <row r="683" spans="1:17" x14ac:dyDescent="0.25">
      <c r="A683" t="s">
        <v>17</v>
      </c>
      <c r="B683" t="s">
        <v>28</v>
      </c>
      <c r="C683" t="s">
        <v>37</v>
      </c>
      <c r="E683">
        <v>42746</v>
      </c>
      <c r="F683">
        <v>1674</v>
      </c>
      <c r="G683" t="s">
        <v>64</v>
      </c>
      <c r="I683" t="s">
        <v>69</v>
      </c>
      <c r="J683" t="s">
        <v>81</v>
      </c>
      <c r="K683" t="s">
        <v>103</v>
      </c>
      <c r="L683" t="s">
        <v>140</v>
      </c>
      <c r="M683">
        <v>20</v>
      </c>
      <c r="N683">
        <v>17</v>
      </c>
      <c r="O683" t="s">
        <v>152</v>
      </c>
      <c r="P683" t="s">
        <v>155</v>
      </c>
      <c r="Q683" t="s">
        <v>385</v>
      </c>
    </row>
    <row r="684" spans="1:17" x14ac:dyDescent="0.25">
      <c r="A684" t="s">
        <v>20</v>
      </c>
      <c r="B684" t="s">
        <v>35</v>
      </c>
      <c r="C684" t="s">
        <v>36</v>
      </c>
      <c r="D684" t="s">
        <v>54</v>
      </c>
      <c r="E684">
        <v>55931</v>
      </c>
      <c r="F684">
        <v>0</v>
      </c>
      <c r="G684" t="s">
        <v>65</v>
      </c>
      <c r="I684" t="s">
        <v>56</v>
      </c>
      <c r="J684" t="s">
        <v>80</v>
      </c>
      <c r="K684" t="s">
        <v>93</v>
      </c>
      <c r="L684" t="s">
        <v>93</v>
      </c>
      <c r="M684">
        <v>3</v>
      </c>
      <c r="N684">
        <v>3</v>
      </c>
      <c r="O684" t="s">
        <v>150</v>
      </c>
      <c r="P684" t="s">
        <v>154</v>
      </c>
      <c r="Q684" t="s">
        <v>386</v>
      </c>
    </row>
    <row r="685" spans="1:17" x14ac:dyDescent="0.25">
      <c r="A685" t="s">
        <v>18</v>
      </c>
      <c r="B685" t="s">
        <v>27</v>
      </c>
      <c r="C685" t="s">
        <v>45</v>
      </c>
      <c r="D685" t="s">
        <v>60</v>
      </c>
      <c r="E685">
        <v>117660</v>
      </c>
      <c r="F685">
        <v>672</v>
      </c>
      <c r="G685" t="s">
        <v>68</v>
      </c>
      <c r="I685" t="s">
        <v>71</v>
      </c>
      <c r="J685" t="s">
        <v>72</v>
      </c>
      <c r="K685" t="s">
        <v>95</v>
      </c>
      <c r="L685" t="s">
        <v>120</v>
      </c>
      <c r="M685">
        <v>1</v>
      </c>
      <c r="N685">
        <v>1</v>
      </c>
      <c r="O685" t="s">
        <v>153</v>
      </c>
      <c r="P685" t="s">
        <v>155</v>
      </c>
      <c r="Q685" t="s">
        <v>173</v>
      </c>
    </row>
    <row r="686" spans="1:17" x14ac:dyDescent="0.25">
      <c r="A686" t="s">
        <v>20</v>
      </c>
      <c r="B686" t="s">
        <v>27</v>
      </c>
      <c r="C686" t="s">
        <v>42</v>
      </c>
      <c r="D686" t="s">
        <v>58</v>
      </c>
      <c r="E686">
        <v>92700</v>
      </c>
      <c r="F686">
        <v>12180</v>
      </c>
      <c r="G686" t="s">
        <v>67</v>
      </c>
      <c r="I686" t="s">
        <v>70</v>
      </c>
      <c r="J686" t="s">
        <v>75</v>
      </c>
      <c r="K686" t="s">
        <v>96</v>
      </c>
      <c r="L686" t="s">
        <v>121</v>
      </c>
      <c r="M686">
        <v>6</v>
      </c>
      <c r="N686">
        <v>6</v>
      </c>
      <c r="O686" t="s">
        <v>150</v>
      </c>
      <c r="P686" t="s">
        <v>157</v>
      </c>
      <c r="Q686" t="s">
        <v>366</v>
      </c>
    </row>
    <row r="687" spans="1:17" x14ac:dyDescent="0.25">
      <c r="A687" t="s">
        <v>17</v>
      </c>
      <c r="B687" t="s">
        <v>22</v>
      </c>
      <c r="C687" t="s">
        <v>51</v>
      </c>
      <c r="E687">
        <v>65867</v>
      </c>
      <c r="F687">
        <v>1456</v>
      </c>
      <c r="G687" t="s">
        <v>64</v>
      </c>
      <c r="I687" t="s">
        <v>56</v>
      </c>
      <c r="J687" t="s">
        <v>72</v>
      </c>
      <c r="K687" t="s">
        <v>82</v>
      </c>
      <c r="L687" t="s">
        <v>112</v>
      </c>
      <c r="M687">
        <v>9</v>
      </c>
      <c r="N687">
        <v>6</v>
      </c>
      <c r="O687" t="s">
        <v>151</v>
      </c>
      <c r="P687" t="s">
        <v>156</v>
      </c>
      <c r="Q687" t="s">
        <v>387</v>
      </c>
    </row>
    <row r="688" spans="1:17" x14ac:dyDescent="0.25">
      <c r="A688" t="s">
        <v>19</v>
      </c>
      <c r="B688" t="s">
        <v>25</v>
      </c>
      <c r="C688" t="s">
        <v>38</v>
      </c>
      <c r="D688" t="s">
        <v>59</v>
      </c>
      <c r="E688">
        <v>71625</v>
      </c>
      <c r="F688">
        <v>1053</v>
      </c>
      <c r="G688" t="s">
        <v>67</v>
      </c>
      <c r="I688" t="s">
        <v>69</v>
      </c>
      <c r="J688" t="s">
        <v>72</v>
      </c>
      <c r="K688" t="s">
        <v>82</v>
      </c>
      <c r="L688" t="s">
        <v>112</v>
      </c>
      <c r="M688">
        <v>15</v>
      </c>
      <c r="N688">
        <v>15</v>
      </c>
      <c r="O688" t="s">
        <v>149</v>
      </c>
      <c r="P688" t="s">
        <v>157</v>
      </c>
      <c r="Q688" t="s">
        <v>388</v>
      </c>
    </row>
    <row r="689" spans="1:17" x14ac:dyDescent="0.25">
      <c r="A689" t="s">
        <v>20</v>
      </c>
      <c r="B689" t="s">
        <v>31</v>
      </c>
      <c r="C689" t="s">
        <v>37</v>
      </c>
      <c r="D689" t="s">
        <v>58</v>
      </c>
      <c r="E689">
        <v>63813</v>
      </c>
      <c r="F689">
        <v>2495</v>
      </c>
      <c r="G689" t="s">
        <v>68</v>
      </c>
      <c r="J689" t="s">
        <v>73</v>
      </c>
      <c r="K689" t="s">
        <v>102</v>
      </c>
      <c r="L689" t="s">
        <v>102</v>
      </c>
      <c r="M689">
        <v>1</v>
      </c>
      <c r="N689">
        <v>1</v>
      </c>
      <c r="O689" t="s">
        <v>149</v>
      </c>
      <c r="P689" t="s">
        <v>155</v>
      </c>
      <c r="Q689" t="s">
        <v>207</v>
      </c>
    </row>
    <row r="690" spans="1:17" x14ac:dyDescent="0.25">
      <c r="A690" t="s">
        <v>20</v>
      </c>
      <c r="B690" t="s">
        <v>27</v>
      </c>
      <c r="C690" t="s">
        <v>44</v>
      </c>
      <c r="D690" t="s">
        <v>62</v>
      </c>
      <c r="E690">
        <v>69719</v>
      </c>
      <c r="F690">
        <v>16968</v>
      </c>
      <c r="G690" t="s">
        <v>65</v>
      </c>
      <c r="I690" t="s">
        <v>69</v>
      </c>
      <c r="J690" t="s">
        <v>72</v>
      </c>
      <c r="K690" t="s">
        <v>95</v>
      </c>
      <c r="L690" t="s">
        <v>120</v>
      </c>
      <c r="M690">
        <v>7</v>
      </c>
      <c r="N690">
        <v>4</v>
      </c>
      <c r="O690" t="s">
        <v>150</v>
      </c>
      <c r="P690" t="s">
        <v>154</v>
      </c>
      <c r="Q690" t="s">
        <v>175</v>
      </c>
    </row>
    <row r="691" spans="1:17" x14ac:dyDescent="0.25">
      <c r="A691" t="s">
        <v>17</v>
      </c>
      <c r="B691" t="s">
        <v>32</v>
      </c>
      <c r="C691" t="s">
        <v>53</v>
      </c>
      <c r="D691" t="s">
        <v>60</v>
      </c>
      <c r="E691">
        <v>102557</v>
      </c>
      <c r="F691">
        <v>0</v>
      </c>
      <c r="G691" t="s">
        <v>65</v>
      </c>
      <c r="I691" t="s">
        <v>56</v>
      </c>
      <c r="J691" t="s">
        <v>80</v>
      </c>
      <c r="K691" t="s">
        <v>106</v>
      </c>
      <c r="L691" t="s">
        <v>106</v>
      </c>
      <c r="M691">
        <v>15</v>
      </c>
      <c r="N691">
        <v>12</v>
      </c>
      <c r="O691" t="s">
        <v>148</v>
      </c>
      <c r="P691" t="s">
        <v>156</v>
      </c>
      <c r="Q691" t="s">
        <v>216</v>
      </c>
    </row>
    <row r="692" spans="1:17" x14ac:dyDescent="0.25">
      <c r="A692" t="s">
        <v>17</v>
      </c>
      <c r="B692" t="s">
        <v>23</v>
      </c>
      <c r="C692" t="s">
        <v>40</v>
      </c>
      <c r="D692" t="s">
        <v>56</v>
      </c>
      <c r="E692">
        <v>1044670</v>
      </c>
      <c r="F692">
        <v>0</v>
      </c>
      <c r="G692" t="s">
        <v>66</v>
      </c>
      <c r="J692" t="s">
        <v>78</v>
      </c>
      <c r="K692" t="s">
        <v>104</v>
      </c>
      <c r="L692" t="s">
        <v>131</v>
      </c>
      <c r="M692">
        <v>9</v>
      </c>
      <c r="N692">
        <v>7</v>
      </c>
      <c r="O692" t="s">
        <v>151</v>
      </c>
      <c r="P692" t="s">
        <v>154</v>
      </c>
      <c r="Q692" t="s">
        <v>327</v>
      </c>
    </row>
    <row r="693" spans="1:17" x14ac:dyDescent="0.25">
      <c r="A693" t="s">
        <v>18</v>
      </c>
      <c r="B693" t="s">
        <v>34</v>
      </c>
      <c r="C693" t="s">
        <v>49</v>
      </c>
      <c r="E693">
        <v>95393</v>
      </c>
      <c r="F693">
        <v>8798</v>
      </c>
      <c r="G693" t="s">
        <v>64</v>
      </c>
      <c r="I693" t="s">
        <v>70</v>
      </c>
      <c r="J693" t="s">
        <v>81</v>
      </c>
      <c r="K693" t="s">
        <v>101</v>
      </c>
      <c r="L693" t="s">
        <v>127</v>
      </c>
      <c r="M693">
        <v>0</v>
      </c>
      <c r="N693">
        <v>0</v>
      </c>
      <c r="O693" t="s">
        <v>153</v>
      </c>
      <c r="P693" t="s">
        <v>157</v>
      </c>
      <c r="Q693" t="s">
        <v>180</v>
      </c>
    </row>
    <row r="694" spans="1:17" x14ac:dyDescent="0.25">
      <c r="A694" t="s">
        <v>19</v>
      </c>
      <c r="B694" t="s">
        <v>35</v>
      </c>
      <c r="C694" t="s">
        <v>36</v>
      </c>
      <c r="D694" t="s">
        <v>54</v>
      </c>
      <c r="E694">
        <v>91879</v>
      </c>
      <c r="F694">
        <v>8848</v>
      </c>
      <c r="G694" t="s">
        <v>67</v>
      </c>
      <c r="I694" t="s">
        <v>56</v>
      </c>
      <c r="J694" t="s">
        <v>80</v>
      </c>
      <c r="K694" t="s">
        <v>106</v>
      </c>
      <c r="L694" t="s">
        <v>106</v>
      </c>
      <c r="M694">
        <v>2</v>
      </c>
      <c r="N694">
        <v>2</v>
      </c>
      <c r="O694" t="s">
        <v>148</v>
      </c>
      <c r="P694" t="s">
        <v>157</v>
      </c>
      <c r="Q694" t="s">
        <v>193</v>
      </c>
    </row>
    <row r="695" spans="1:17" x14ac:dyDescent="0.25">
      <c r="A695" t="s">
        <v>20</v>
      </c>
      <c r="B695" t="s">
        <v>24</v>
      </c>
      <c r="C695" t="s">
        <v>48</v>
      </c>
      <c r="D695" t="s">
        <v>62</v>
      </c>
      <c r="E695">
        <v>1083601</v>
      </c>
      <c r="F695">
        <v>45777</v>
      </c>
      <c r="G695" t="s">
        <v>66</v>
      </c>
      <c r="J695" t="s">
        <v>79</v>
      </c>
      <c r="K695" t="s">
        <v>91</v>
      </c>
      <c r="L695" t="s">
        <v>118</v>
      </c>
      <c r="M695">
        <v>2</v>
      </c>
      <c r="N695">
        <v>1</v>
      </c>
      <c r="O695" t="s">
        <v>149</v>
      </c>
      <c r="P695" t="s">
        <v>154</v>
      </c>
      <c r="Q695" t="s">
        <v>389</v>
      </c>
    </row>
    <row r="696" spans="1:17" x14ac:dyDescent="0.25">
      <c r="A696" t="s">
        <v>21</v>
      </c>
      <c r="B696" t="s">
        <v>25</v>
      </c>
      <c r="C696" t="s">
        <v>47</v>
      </c>
      <c r="E696">
        <v>95413</v>
      </c>
      <c r="F696">
        <v>21200</v>
      </c>
      <c r="G696" t="s">
        <v>65</v>
      </c>
      <c r="I696" t="s">
        <v>71</v>
      </c>
      <c r="J696" t="s">
        <v>72</v>
      </c>
      <c r="K696" t="s">
        <v>82</v>
      </c>
      <c r="L696" t="s">
        <v>112</v>
      </c>
      <c r="M696">
        <v>18</v>
      </c>
      <c r="N696">
        <v>18</v>
      </c>
      <c r="O696" t="s">
        <v>150</v>
      </c>
      <c r="P696" t="s">
        <v>156</v>
      </c>
      <c r="Q696" t="s">
        <v>216</v>
      </c>
    </row>
    <row r="697" spans="1:17" x14ac:dyDescent="0.25">
      <c r="A697" t="s">
        <v>17</v>
      </c>
      <c r="B697" t="s">
        <v>30</v>
      </c>
      <c r="C697" t="s">
        <v>49</v>
      </c>
      <c r="D697" t="s">
        <v>60</v>
      </c>
      <c r="E697">
        <v>879233</v>
      </c>
      <c r="F697">
        <v>0</v>
      </c>
      <c r="G697" t="s">
        <v>66</v>
      </c>
      <c r="I697" t="s">
        <v>71</v>
      </c>
      <c r="J697" t="s">
        <v>75</v>
      </c>
      <c r="K697" t="s">
        <v>96</v>
      </c>
      <c r="L697" t="s">
        <v>121</v>
      </c>
      <c r="M697">
        <v>9</v>
      </c>
      <c r="N697">
        <v>9</v>
      </c>
      <c r="O697" t="s">
        <v>150</v>
      </c>
      <c r="P697" t="s">
        <v>154</v>
      </c>
      <c r="Q697" t="s">
        <v>162</v>
      </c>
    </row>
    <row r="698" spans="1:17" x14ac:dyDescent="0.25">
      <c r="A698" t="s">
        <v>20</v>
      </c>
      <c r="B698" t="s">
        <v>22</v>
      </c>
      <c r="C698" t="s">
        <v>47</v>
      </c>
      <c r="E698">
        <v>1212737</v>
      </c>
      <c r="F698">
        <v>5538</v>
      </c>
      <c r="G698" t="s">
        <v>66</v>
      </c>
      <c r="J698" t="s">
        <v>80</v>
      </c>
      <c r="K698" t="s">
        <v>106</v>
      </c>
      <c r="L698" t="s">
        <v>106</v>
      </c>
      <c r="M698">
        <v>4</v>
      </c>
      <c r="N698">
        <v>4</v>
      </c>
      <c r="O698" t="s">
        <v>148</v>
      </c>
      <c r="P698" t="s">
        <v>157</v>
      </c>
      <c r="Q698" t="s">
        <v>311</v>
      </c>
    </row>
    <row r="699" spans="1:17" x14ac:dyDescent="0.25">
      <c r="A699" t="s">
        <v>21</v>
      </c>
      <c r="B699" t="s">
        <v>30</v>
      </c>
      <c r="C699" t="s">
        <v>49</v>
      </c>
      <c r="D699" t="s">
        <v>62</v>
      </c>
      <c r="E699">
        <v>87022</v>
      </c>
      <c r="F699">
        <v>8220</v>
      </c>
      <c r="G699" t="s">
        <v>67</v>
      </c>
      <c r="I699" t="s">
        <v>71</v>
      </c>
      <c r="J699" t="s">
        <v>78</v>
      </c>
      <c r="K699" t="s">
        <v>105</v>
      </c>
      <c r="L699" t="s">
        <v>133</v>
      </c>
      <c r="M699">
        <v>20</v>
      </c>
      <c r="N699">
        <v>20</v>
      </c>
      <c r="O699" t="s">
        <v>150</v>
      </c>
      <c r="P699" t="s">
        <v>154</v>
      </c>
      <c r="Q699" t="s">
        <v>176</v>
      </c>
    </row>
    <row r="700" spans="1:17" x14ac:dyDescent="0.25">
      <c r="A700" t="s">
        <v>19</v>
      </c>
      <c r="B700" t="s">
        <v>27</v>
      </c>
      <c r="C700" t="s">
        <v>52</v>
      </c>
      <c r="D700" t="s">
        <v>55</v>
      </c>
      <c r="E700">
        <v>612210</v>
      </c>
      <c r="F700">
        <v>298</v>
      </c>
      <c r="G700" t="s">
        <v>66</v>
      </c>
      <c r="I700" t="s">
        <v>56</v>
      </c>
      <c r="J700" t="s">
        <v>75</v>
      </c>
      <c r="K700" t="s">
        <v>96</v>
      </c>
      <c r="L700" t="s">
        <v>121</v>
      </c>
      <c r="M700">
        <v>8</v>
      </c>
      <c r="N700">
        <v>6</v>
      </c>
      <c r="O700" t="s">
        <v>151</v>
      </c>
      <c r="P700" t="s">
        <v>157</v>
      </c>
      <c r="Q700" t="s">
        <v>170</v>
      </c>
    </row>
    <row r="701" spans="1:17" x14ac:dyDescent="0.25">
      <c r="A701" t="s">
        <v>18</v>
      </c>
      <c r="B701" t="s">
        <v>34</v>
      </c>
      <c r="C701" t="s">
        <v>39</v>
      </c>
      <c r="D701" t="s">
        <v>60</v>
      </c>
      <c r="E701">
        <v>56634</v>
      </c>
      <c r="F701">
        <v>7097</v>
      </c>
      <c r="G701" t="s">
        <v>63</v>
      </c>
      <c r="J701" t="s">
        <v>78</v>
      </c>
      <c r="K701" t="s">
        <v>88</v>
      </c>
      <c r="L701" t="s">
        <v>128</v>
      </c>
      <c r="M701">
        <v>0</v>
      </c>
      <c r="N701">
        <v>0</v>
      </c>
      <c r="O701" t="s">
        <v>150</v>
      </c>
      <c r="P701" t="s">
        <v>154</v>
      </c>
      <c r="Q701" t="s">
        <v>161</v>
      </c>
    </row>
    <row r="702" spans="1:17" x14ac:dyDescent="0.25">
      <c r="A702" t="s">
        <v>20</v>
      </c>
      <c r="B702" t="s">
        <v>32</v>
      </c>
      <c r="C702" t="s">
        <v>37</v>
      </c>
      <c r="D702" t="s">
        <v>55</v>
      </c>
      <c r="E702">
        <v>86265</v>
      </c>
      <c r="F702">
        <v>19011</v>
      </c>
      <c r="G702" t="s">
        <v>65</v>
      </c>
      <c r="J702" t="s">
        <v>77</v>
      </c>
      <c r="K702" t="s">
        <v>110</v>
      </c>
      <c r="L702" t="s">
        <v>145</v>
      </c>
      <c r="M702">
        <v>7</v>
      </c>
      <c r="N702">
        <v>6</v>
      </c>
      <c r="O702" t="s">
        <v>152</v>
      </c>
      <c r="P702" t="s">
        <v>156</v>
      </c>
      <c r="Q702" t="s">
        <v>372</v>
      </c>
    </row>
    <row r="703" spans="1:17" x14ac:dyDescent="0.25">
      <c r="A703" t="s">
        <v>17</v>
      </c>
      <c r="B703" t="s">
        <v>22</v>
      </c>
      <c r="C703" t="s">
        <v>38</v>
      </c>
      <c r="E703">
        <v>405709</v>
      </c>
      <c r="F703">
        <v>12178</v>
      </c>
      <c r="G703" t="s">
        <v>66</v>
      </c>
      <c r="I703" t="s">
        <v>69</v>
      </c>
      <c r="J703" t="s">
        <v>75</v>
      </c>
      <c r="K703" t="s">
        <v>108</v>
      </c>
      <c r="L703" t="s">
        <v>135</v>
      </c>
      <c r="M703">
        <v>25</v>
      </c>
      <c r="N703">
        <v>25</v>
      </c>
      <c r="O703" t="s">
        <v>149</v>
      </c>
      <c r="P703" t="s">
        <v>154</v>
      </c>
      <c r="Q703" t="s">
        <v>195</v>
      </c>
    </row>
    <row r="704" spans="1:17" x14ac:dyDescent="0.25">
      <c r="A704" t="s">
        <v>20</v>
      </c>
      <c r="B704" t="s">
        <v>24</v>
      </c>
      <c r="C704" t="s">
        <v>44</v>
      </c>
      <c r="D704" t="s">
        <v>61</v>
      </c>
      <c r="E704">
        <v>103796</v>
      </c>
      <c r="F704">
        <v>0</v>
      </c>
      <c r="G704" t="s">
        <v>63</v>
      </c>
      <c r="I704" t="s">
        <v>71</v>
      </c>
      <c r="J704" t="s">
        <v>75</v>
      </c>
      <c r="K704" t="s">
        <v>108</v>
      </c>
      <c r="L704" t="s">
        <v>135</v>
      </c>
      <c r="M704">
        <v>0</v>
      </c>
      <c r="N704">
        <v>0</v>
      </c>
      <c r="O704" t="s">
        <v>150</v>
      </c>
      <c r="P704" t="s">
        <v>154</v>
      </c>
      <c r="Q704" t="s">
        <v>290</v>
      </c>
    </row>
    <row r="705" spans="1:17" x14ac:dyDescent="0.25">
      <c r="A705" t="s">
        <v>19</v>
      </c>
      <c r="B705" t="s">
        <v>35</v>
      </c>
      <c r="C705" t="s">
        <v>46</v>
      </c>
      <c r="D705" t="s">
        <v>62</v>
      </c>
      <c r="E705">
        <v>1212986</v>
      </c>
      <c r="F705">
        <v>0</v>
      </c>
      <c r="G705" t="s">
        <v>66</v>
      </c>
      <c r="I705" t="s">
        <v>70</v>
      </c>
      <c r="J705" t="s">
        <v>76</v>
      </c>
      <c r="K705" t="s">
        <v>92</v>
      </c>
      <c r="L705" t="s">
        <v>119</v>
      </c>
      <c r="M705">
        <v>7</v>
      </c>
      <c r="N705">
        <v>7</v>
      </c>
      <c r="O705" t="s">
        <v>152</v>
      </c>
      <c r="P705" t="s">
        <v>155</v>
      </c>
      <c r="Q705" t="s">
        <v>178</v>
      </c>
    </row>
    <row r="706" spans="1:17" x14ac:dyDescent="0.25">
      <c r="A706" t="s">
        <v>21</v>
      </c>
      <c r="B706" t="s">
        <v>33</v>
      </c>
      <c r="C706" t="s">
        <v>45</v>
      </c>
      <c r="D706" t="s">
        <v>62</v>
      </c>
      <c r="E706">
        <v>83311</v>
      </c>
      <c r="F706">
        <v>3909</v>
      </c>
      <c r="G706" t="s">
        <v>68</v>
      </c>
      <c r="I706" t="s">
        <v>69</v>
      </c>
      <c r="J706" t="s">
        <v>79</v>
      </c>
      <c r="K706" t="s">
        <v>91</v>
      </c>
      <c r="L706" t="s">
        <v>118</v>
      </c>
      <c r="M706">
        <v>25</v>
      </c>
      <c r="N706">
        <v>24</v>
      </c>
      <c r="O706" t="s">
        <v>151</v>
      </c>
      <c r="P706" t="s">
        <v>157</v>
      </c>
      <c r="Q706" t="s">
        <v>390</v>
      </c>
    </row>
    <row r="707" spans="1:17" x14ac:dyDescent="0.25">
      <c r="A707" t="s">
        <v>18</v>
      </c>
      <c r="B707" t="s">
        <v>22</v>
      </c>
      <c r="C707" t="s">
        <v>44</v>
      </c>
      <c r="D707" t="s">
        <v>62</v>
      </c>
      <c r="E707">
        <v>156802</v>
      </c>
      <c r="F707">
        <v>0</v>
      </c>
      <c r="G707" t="s">
        <v>65</v>
      </c>
      <c r="I707" t="s">
        <v>69</v>
      </c>
      <c r="J707" t="s">
        <v>76</v>
      </c>
      <c r="K707" t="s">
        <v>100</v>
      </c>
      <c r="L707" t="s">
        <v>132</v>
      </c>
      <c r="M707">
        <v>0</v>
      </c>
      <c r="N707">
        <v>0</v>
      </c>
      <c r="O707" t="s">
        <v>153</v>
      </c>
      <c r="P707" t="s">
        <v>157</v>
      </c>
      <c r="Q707" t="s">
        <v>173</v>
      </c>
    </row>
    <row r="708" spans="1:17" x14ac:dyDescent="0.25">
      <c r="A708" t="s">
        <v>20</v>
      </c>
      <c r="B708" t="s">
        <v>31</v>
      </c>
      <c r="C708" t="s">
        <v>38</v>
      </c>
      <c r="D708" t="s">
        <v>60</v>
      </c>
      <c r="E708">
        <v>115293</v>
      </c>
      <c r="F708">
        <v>1531</v>
      </c>
      <c r="G708" t="s">
        <v>68</v>
      </c>
      <c r="I708" t="s">
        <v>69</v>
      </c>
      <c r="J708" t="s">
        <v>72</v>
      </c>
      <c r="K708" t="s">
        <v>82</v>
      </c>
      <c r="L708" t="s">
        <v>112</v>
      </c>
      <c r="M708">
        <v>2</v>
      </c>
      <c r="N708">
        <v>2</v>
      </c>
      <c r="O708" t="s">
        <v>152</v>
      </c>
      <c r="P708" t="s">
        <v>157</v>
      </c>
      <c r="Q708" t="s">
        <v>391</v>
      </c>
    </row>
    <row r="709" spans="1:17" x14ac:dyDescent="0.25">
      <c r="A709" t="s">
        <v>17</v>
      </c>
      <c r="B709" t="s">
        <v>25</v>
      </c>
      <c r="C709" t="s">
        <v>45</v>
      </c>
      <c r="D709" t="s">
        <v>57</v>
      </c>
      <c r="E709">
        <v>120362</v>
      </c>
      <c r="F709">
        <v>12222</v>
      </c>
      <c r="G709" t="s">
        <v>65</v>
      </c>
      <c r="J709" t="s">
        <v>78</v>
      </c>
      <c r="K709" t="s">
        <v>90</v>
      </c>
      <c r="L709" t="s">
        <v>138</v>
      </c>
      <c r="M709">
        <v>18</v>
      </c>
      <c r="N709">
        <v>18</v>
      </c>
      <c r="O709" t="s">
        <v>149</v>
      </c>
      <c r="P709" t="s">
        <v>156</v>
      </c>
      <c r="Q709" t="s">
        <v>298</v>
      </c>
    </row>
    <row r="710" spans="1:17" x14ac:dyDescent="0.25">
      <c r="A710" t="s">
        <v>18</v>
      </c>
      <c r="B710" t="s">
        <v>33</v>
      </c>
      <c r="C710" t="s">
        <v>47</v>
      </c>
      <c r="D710" t="s">
        <v>61</v>
      </c>
      <c r="E710">
        <v>48433</v>
      </c>
      <c r="F710">
        <v>13984</v>
      </c>
      <c r="G710" t="s">
        <v>68</v>
      </c>
      <c r="I710" t="s">
        <v>70</v>
      </c>
      <c r="J710" t="s">
        <v>78</v>
      </c>
      <c r="K710" t="s">
        <v>104</v>
      </c>
      <c r="L710" t="s">
        <v>131</v>
      </c>
      <c r="M710">
        <v>0</v>
      </c>
      <c r="N710">
        <v>0</v>
      </c>
      <c r="O710" t="s">
        <v>149</v>
      </c>
      <c r="P710" t="s">
        <v>156</v>
      </c>
      <c r="Q710" t="s">
        <v>392</v>
      </c>
    </row>
    <row r="711" spans="1:17" x14ac:dyDescent="0.25">
      <c r="A711" t="s">
        <v>19</v>
      </c>
      <c r="B711" t="s">
        <v>31</v>
      </c>
      <c r="C711" t="s">
        <v>48</v>
      </c>
      <c r="D711" t="s">
        <v>61</v>
      </c>
      <c r="E711">
        <v>44249</v>
      </c>
      <c r="F711">
        <v>0</v>
      </c>
      <c r="G711" t="s">
        <v>63</v>
      </c>
      <c r="I711" t="s">
        <v>56</v>
      </c>
      <c r="J711" t="s">
        <v>77</v>
      </c>
      <c r="K711" t="s">
        <v>87</v>
      </c>
      <c r="L711" t="s">
        <v>116</v>
      </c>
      <c r="M711">
        <v>10</v>
      </c>
      <c r="N711">
        <v>7</v>
      </c>
      <c r="O711" t="s">
        <v>150</v>
      </c>
      <c r="P711" t="s">
        <v>156</v>
      </c>
      <c r="Q711" t="s">
        <v>167</v>
      </c>
    </row>
    <row r="712" spans="1:17" x14ac:dyDescent="0.25">
      <c r="A712" t="s">
        <v>18</v>
      </c>
      <c r="B712" t="s">
        <v>34</v>
      </c>
      <c r="C712" t="s">
        <v>36</v>
      </c>
      <c r="D712" t="s">
        <v>55</v>
      </c>
      <c r="E712">
        <v>12238</v>
      </c>
      <c r="F712">
        <v>69</v>
      </c>
      <c r="G712" t="s">
        <v>64</v>
      </c>
      <c r="I712" t="s">
        <v>69</v>
      </c>
      <c r="J712" t="s">
        <v>72</v>
      </c>
      <c r="K712" t="s">
        <v>82</v>
      </c>
      <c r="L712" t="s">
        <v>112</v>
      </c>
      <c r="M712">
        <v>1</v>
      </c>
      <c r="N712">
        <v>1</v>
      </c>
      <c r="O712" t="s">
        <v>148</v>
      </c>
      <c r="P712" t="s">
        <v>156</v>
      </c>
      <c r="Q712" t="s">
        <v>393</v>
      </c>
    </row>
    <row r="713" spans="1:17" x14ac:dyDescent="0.25">
      <c r="A713" t="s">
        <v>19</v>
      </c>
      <c r="B713" t="s">
        <v>31</v>
      </c>
      <c r="C713" t="s">
        <v>45</v>
      </c>
      <c r="D713" t="s">
        <v>54</v>
      </c>
      <c r="E713">
        <v>89630</v>
      </c>
      <c r="F713">
        <v>0</v>
      </c>
      <c r="G713" t="s">
        <v>63</v>
      </c>
      <c r="I713" t="s">
        <v>71</v>
      </c>
      <c r="J713" t="s">
        <v>73</v>
      </c>
      <c r="K713" t="s">
        <v>83</v>
      </c>
      <c r="L713" t="s">
        <v>113</v>
      </c>
      <c r="M713">
        <v>15</v>
      </c>
      <c r="N713">
        <v>12</v>
      </c>
      <c r="O713" t="s">
        <v>153</v>
      </c>
      <c r="P713" t="s">
        <v>157</v>
      </c>
      <c r="Q713" t="s">
        <v>394</v>
      </c>
    </row>
    <row r="714" spans="1:17" x14ac:dyDescent="0.25">
      <c r="A714" t="s">
        <v>20</v>
      </c>
      <c r="B714" t="s">
        <v>24</v>
      </c>
      <c r="C714" t="s">
        <v>42</v>
      </c>
      <c r="D714" t="s">
        <v>58</v>
      </c>
      <c r="E714">
        <v>74218</v>
      </c>
      <c r="F714">
        <v>97</v>
      </c>
      <c r="G714" t="s">
        <v>68</v>
      </c>
      <c r="I714" t="s">
        <v>71</v>
      </c>
      <c r="J714" t="s">
        <v>79</v>
      </c>
      <c r="K714" t="s">
        <v>107</v>
      </c>
      <c r="L714" t="s">
        <v>134</v>
      </c>
      <c r="M714">
        <v>4</v>
      </c>
      <c r="N714">
        <v>3</v>
      </c>
      <c r="O714" t="s">
        <v>150</v>
      </c>
      <c r="P714" t="s">
        <v>157</v>
      </c>
      <c r="Q714" t="s">
        <v>250</v>
      </c>
    </row>
    <row r="715" spans="1:17" x14ac:dyDescent="0.25">
      <c r="A715" t="s">
        <v>20</v>
      </c>
      <c r="B715" t="s">
        <v>34</v>
      </c>
      <c r="C715" t="s">
        <v>46</v>
      </c>
      <c r="D715" t="s">
        <v>56</v>
      </c>
      <c r="E715">
        <v>932925</v>
      </c>
      <c r="F715">
        <v>0</v>
      </c>
      <c r="G715" t="s">
        <v>66</v>
      </c>
      <c r="I715" t="s">
        <v>71</v>
      </c>
      <c r="J715" t="s">
        <v>72</v>
      </c>
      <c r="K715" t="s">
        <v>82</v>
      </c>
      <c r="L715" t="s">
        <v>112</v>
      </c>
      <c r="M715">
        <v>1</v>
      </c>
      <c r="N715">
        <v>0</v>
      </c>
      <c r="O715" t="s">
        <v>152</v>
      </c>
      <c r="P715" t="s">
        <v>157</v>
      </c>
      <c r="Q715" t="s">
        <v>395</v>
      </c>
    </row>
    <row r="716" spans="1:17" x14ac:dyDescent="0.25">
      <c r="A716" t="s">
        <v>21</v>
      </c>
      <c r="B716" t="s">
        <v>33</v>
      </c>
      <c r="C716" t="s">
        <v>38</v>
      </c>
      <c r="E716">
        <v>77514</v>
      </c>
      <c r="F716">
        <v>7830</v>
      </c>
      <c r="G716" t="s">
        <v>63</v>
      </c>
      <c r="I716" t="s">
        <v>71</v>
      </c>
      <c r="J716" t="s">
        <v>74</v>
      </c>
      <c r="K716" t="s">
        <v>84</v>
      </c>
      <c r="L716" t="s">
        <v>74</v>
      </c>
      <c r="M716">
        <v>18</v>
      </c>
      <c r="N716">
        <v>16</v>
      </c>
      <c r="O716" t="s">
        <v>150</v>
      </c>
      <c r="P716" t="s">
        <v>155</v>
      </c>
      <c r="Q716" t="s">
        <v>396</v>
      </c>
    </row>
    <row r="717" spans="1:17" x14ac:dyDescent="0.25">
      <c r="A717" t="s">
        <v>19</v>
      </c>
      <c r="B717" t="s">
        <v>32</v>
      </c>
      <c r="C717" t="s">
        <v>36</v>
      </c>
      <c r="D717" t="s">
        <v>61</v>
      </c>
      <c r="E717">
        <v>24527</v>
      </c>
      <c r="F717">
        <v>0</v>
      </c>
      <c r="G717" t="s">
        <v>63</v>
      </c>
      <c r="I717" t="s">
        <v>71</v>
      </c>
      <c r="J717" t="s">
        <v>73</v>
      </c>
      <c r="K717" t="s">
        <v>99</v>
      </c>
      <c r="L717" t="s">
        <v>125</v>
      </c>
      <c r="M717">
        <v>2</v>
      </c>
      <c r="N717">
        <v>1</v>
      </c>
      <c r="O717" t="s">
        <v>150</v>
      </c>
      <c r="P717" t="s">
        <v>154</v>
      </c>
      <c r="Q717" t="s">
        <v>382</v>
      </c>
    </row>
    <row r="718" spans="1:17" x14ac:dyDescent="0.25">
      <c r="A718" t="s">
        <v>21</v>
      </c>
      <c r="B718" t="s">
        <v>27</v>
      </c>
      <c r="C718" t="s">
        <v>42</v>
      </c>
      <c r="D718" t="s">
        <v>60</v>
      </c>
      <c r="E718">
        <v>69926</v>
      </c>
      <c r="F718">
        <v>6660</v>
      </c>
      <c r="G718" t="s">
        <v>65</v>
      </c>
      <c r="I718" t="s">
        <v>71</v>
      </c>
      <c r="J718" t="s">
        <v>74</v>
      </c>
      <c r="K718" t="s">
        <v>84</v>
      </c>
      <c r="L718" t="s">
        <v>74</v>
      </c>
      <c r="M718">
        <v>18</v>
      </c>
      <c r="N718">
        <v>17</v>
      </c>
      <c r="O718" t="s">
        <v>150</v>
      </c>
      <c r="P718" t="s">
        <v>154</v>
      </c>
      <c r="Q718" t="s">
        <v>189</v>
      </c>
    </row>
    <row r="719" spans="1:17" x14ac:dyDescent="0.25">
      <c r="A719" t="s">
        <v>20</v>
      </c>
      <c r="B719" t="s">
        <v>32</v>
      </c>
      <c r="C719" t="s">
        <v>44</v>
      </c>
      <c r="D719" t="s">
        <v>60</v>
      </c>
      <c r="E719">
        <v>256057</v>
      </c>
      <c r="F719">
        <v>31588</v>
      </c>
      <c r="G719" t="s">
        <v>66</v>
      </c>
      <c r="I719" t="s">
        <v>56</v>
      </c>
      <c r="J719" t="s">
        <v>80</v>
      </c>
      <c r="K719" t="s">
        <v>93</v>
      </c>
      <c r="L719" t="s">
        <v>93</v>
      </c>
      <c r="M719">
        <v>7</v>
      </c>
      <c r="N719">
        <v>6</v>
      </c>
      <c r="O719" t="s">
        <v>149</v>
      </c>
      <c r="P719" t="s">
        <v>156</v>
      </c>
      <c r="Q719" t="s">
        <v>244</v>
      </c>
    </row>
    <row r="720" spans="1:17" x14ac:dyDescent="0.25">
      <c r="A720" t="s">
        <v>21</v>
      </c>
      <c r="B720" t="s">
        <v>26</v>
      </c>
      <c r="C720" t="s">
        <v>36</v>
      </c>
      <c r="D720" t="s">
        <v>59</v>
      </c>
      <c r="E720">
        <v>834635</v>
      </c>
      <c r="F720">
        <v>0</v>
      </c>
      <c r="G720" t="s">
        <v>66</v>
      </c>
      <c r="I720" t="s">
        <v>56</v>
      </c>
      <c r="J720" t="s">
        <v>72</v>
      </c>
      <c r="K720" t="s">
        <v>82</v>
      </c>
      <c r="L720" t="s">
        <v>112</v>
      </c>
      <c r="M720">
        <v>15</v>
      </c>
      <c r="N720">
        <v>15</v>
      </c>
      <c r="O720" t="s">
        <v>151</v>
      </c>
      <c r="P720" t="s">
        <v>156</v>
      </c>
      <c r="Q720" t="s">
        <v>188</v>
      </c>
    </row>
    <row r="721" spans="1:17" x14ac:dyDescent="0.25">
      <c r="A721" t="s">
        <v>19</v>
      </c>
      <c r="B721" t="s">
        <v>24</v>
      </c>
      <c r="C721" t="s">
        <v>41</v>
      </c>
      <c r="D721" t="s">
        <v>58</v>
      </c>
      <c r="E721">
        <v>65637</v>
      </c>
      <c r="F721">
        <v>11271</v>
      </c>
      <c r="G721" t="s">
        <v>65</v>
      </c>
      <c r="I721" t="s">
        <v>69</v>
      </c>
      <c r="J721" t="s">
        <v>72</v>
      </c>
      <c r="K721" t="s">
        <v>82</v>
      </c>
      <c r="L721" t="s">
        <v>112</v>
      </c>
      <c r="M721">
        <v>2</v>
      </c>
      <c r="N721">
        <v>2</v>
      </c>
      <c r="O721" t="s">
        <v>149</v>
      </c>
      <c r="P721" t="s">
        <v>157</v>
      </c>
      <c r="Q721" t="s">
        <v>316</v>
      </c>
    </row>
    <row r="722" spans="1:17" x14ac:dyDescent="0.25">
      <c r="A722" t="s">
        <v>17</v>
      </c>
      <c r="B722" t="s">
        <v>32</v>
      </c>
      <c r="C722" t="s">
        <v>44</v>
      </c>
      <c r="E722">
        <v>120614</v>
      </c>
      <c r="F722">
        <v>0</v>
      </c>
      <c r="G722" t="s">
        <v>63</v>
      </c>
      <c r="J722" t="s">
        <v>81</v>
      </c>
      <c r="K722" t="s">
        <v>98</v>
      </c>
      <c r="L722" t="s">
        <v>123</v>
      </c>
      <c r="M722">
        <v>25</v>
      </c>
      <c r="N722">
        <v>24</v>
      </c>
      <c r="O722" t="s">
        <v>148</v>
      </c>
      <c r="P722" t="s">
        <v>154</v>
      </c>
      <c r="Q722" t="s">
        <v>397</v>
      </c>
    </row>
    <row r="723" spans="1:17" x14ac:dyDescent="0.25">
      <c r="A723" t="s">
        <v>17</v>
      </c>
      <c r="B723" t="s">
        <v>32</v>
      </c>
      <c r="C723" t="s">
        <v>43</v>
      </c>
      <c r="D723" t="s">
        <v>58</v>
      </c>
      <c r="E723">
        <v>71330</v>
      </c>
      <c r="F723">
        <v>4533</v>
      </c>
      <c r="G723" t="s">
        <v>68</v>
      </c>
      <c r="I723" t="s">
        <v>69</v>
      </c>
      <c r="J723" t="s">
        <v>80</v>
      </c>
      <c r="K723" t="s">
        <v>106</v>
      </c>
      <c r="L723" t="s">
        <v>106</v>
      </c>
      <c r="M723">
        <v>8</v>
      </c>
      <c r="N723">
        <v>8</v>
      </c>
      <c r="O723" t="s">
        <v>153</v>
      </c>
      <c r="P723" t="s">
        <v>156</v>
      </c>
      <c r="Q723" t="s">
        <v>398</v>
      </c>
    </row>
    <row r="724" spans="1:17" x14ac:dyDescent="0.25">
      <c r="A724" t="s">
        <v>21</v>
      </c>
      <c r="B724" t="s">
        <v>29</v>
      </c>
      <c r="C724" t="s">
        <v>40</v>
      </c>
      <c r="D724" t="s">
        <v>62</v>
      </c>
      <c r="E724">
        <v>25386</v>
      </c>
      <c r="F724">
        <v>2147</v>
      </c>
      <c r="G724" t="s">
        <v>68</v>
      </c>
      <c r="I724" t="s">
        <v>71</v>
      </c>
      <c r="J724" t="s">
        <v>74</v>
      </c>
      <c r="K724" t="s">
        <v>84</v>
      </c>
      <c r="L724" t="s">
        <v>74</v>
      </c>
      <c r="M724">
        <v>20</v>
      </c>
      <c r="N724">
        <v>17</v>
      </c>
      <c r="O724" t="s">
        <v>149</v>
      </c>
      <c r="P724" t="s">
        <v>157</v>
      </c>
      <c r="Q724" t="s">
        <v>399</v>
      </c>
    </row>
    <row r="725" spans="1:17" x14ac:dyDescent="0.25">
      <c r="A725" t="s">
        <v>19</v>
      </c>
      <c r="B725" t="s">
        <v>35</v>
      </c>
      <c r="C725" t="s">
        <v>53</v>
      </c>
      <c r="D725" t="s">
        <v>62</v>
      </c>
      <c r="E725">
        <v>305219</v>
      </c>
      <c r="F725">
        <v>32759</v>
      </c>
      <c r="G725" t="s">
        <v>66</v>
      </c>
      <c r="J725" t="s">
        <v>78</v>
      </c>
      <c r="K725" t="s">
        <v>104</v>
      </c>
      <c r="L725" t="s">
        <v>131</v>
      </c>
      <c r="M725">
        <v>5</v>
      </c>
      <c r="N725">
        <v>5</v>
      </c>
      <c r="O725" t="s">
        <v>153</v>
      </c>
      <c r="P725" t="s">
        <v>155</v>
      </c>
      <c r="Q725" t="s">
        <v>198</v>
      </c>
    </row>
    <row r="726" spans="1:17" x14ac:dyDescent="0.25">
      <c r="A726" t="s">
        <v>20</v>
      </c>
      <c r="B726" t="s">
        <v>29</v>
      </c>
      <c r="C726" t="s">
        <v>52</v>
      </c>
      <c r="D726" t="s">
        <v>57</v>
      </c>
      <c r="E726">
        <v>77680</v>
      </c>
      <c r="F726">
        <v>0</v>
      </c>
      <c r="G726" t="s">
        <v>63</v>
      </c>
      <c r="J726" t="s">
        <v>80</v>
      </c>
      <c r="K726" t="s">
        <v>93</v>
      </c>
      <c r="L726" t="s">
        <v>93</v>
      </c>
      <c r="M726">
        <v>6</v>
      </c>
      <c r="N726">
        <v>6</v>
      </c>
      <c r="O726" t="s">
        <v>153</v>
      </c>
      <c r="P726" t="s">
        <v>156</v>
      </c>
      <c r="Q726" t="s">
        <v>188</v>
      </c>
    </row>
    <row r="727" spans="1:17" x14ac:dyDescent="0.25">
      <c r="A727" t="s">
        <v>19</v>
      </c>
      <c r="B727" t="s">
        <v>25</v>
      </c>
      <c r="C727" t="s">
        <v>52</v>
      </c>
      <c r="D727" t="s">
        <v>60</v>
      </c>
      <c r="E727">
        <v>72300</v>
      </c>
      <c r="F727">
        <v>6376</v>
      </c>
      <c r="G727" t="s">
        <v>68</v>
      </c>
      <c r="J727" t="s">
        <v>74</v>
      </c>
      <c r="K727" t="s">
        <v>84</v>
      </c>
      <c r="L727" t="s">
        <v>74</v>
      </c>
      <c r="M727">
        <v>12</v>
      </c>
      <c r="N727">
        <v>9</v>
      </c>
      <c r="O727" t="s">
        <v>148</v>
      </c>
      <c r="P727" t="s">
        <v>154</v>
      </c>
      <c r="Q727" t="s">
        <v>165</v>
      </c>
    </row>
    <row r="728" spans="1:17" x14ac:dyDescent="0.25">
      <c r="A728" t="s">
        <v>19</v>
      </c>
      <c r="B728" t="s">
        <v>33</v>
      </c>
      <c r="C728" t="s">
        <v>43</v>
      </c>
      <c r="D728" t="s">
        <v>59</v>
      </c>
      <c r="E728">
        <v>143971</v>
      </c>
      <c r="F728">
        <v>10138</v>
      </c>
      <c r="G728" t="s">
        <v>68</v>
      </c>
      <c r="I728" t="s">
        <v>56</v>
      </c>
      <c r="J728" t="s">
        <v>74</v>
      </c>
      <c r="K728" t="s">
        <v>84</v>
      </c>
      <c r="L728" t="s">
        <v>74</v>
      </c>
      <c r="M728">
        <v>4</v>
      </c>
      <c r="N728">
        <v>4</v>
      </c>
      <c r="O728" t="s">
        <v>148</v>
      </c>
      <c r="P728" t="s">
        <v>156</v>
      </c>
      <c r="Q728" t="s">
        <v>167</v>
      </c>
    </row>
    <row r="729" spans="1:17" x14ac:dyDescent="0.25">
      <c r="A729" t="s">
        <v>19</v>
      </c>
      <c r="B729" t="s">
        <v>30</v>
      </c>
      <c r="C729" t="s">
        <v>49</v>
      </c>
      <c r="E729">
        <v>80669</v>
      </c>
      <c r="F729">
        <v>5103</v>
      </c>
      <c r="G729" t="s">
        <v>64</v>
      </c>
      <c r="I729" t="s">
        <v>70</v>
      </c>
      <c r="J729" t="s">
        <v>77</v>
      </c>
      <c r="K729" t="s">
        <v>111</v>
      </c>
      <c r="L729" t="s">
        <v>141</v>
      </c>
      <c r="M729">
        <v>12</v>
      </c>
      <c r="N729">
        <v>12</v>
      </c>
      <c r="O729" t="s">
        <v>149</v>
      </c>
      <c r="P729" t="s">
        <v>154</v>
      </c>
      <c r="Q729" t="s">
        <v>162</v>
      </c>
    </row>
    <row r="730" spans="1:17" x14ac:dyDescent="0.25">
      <c r="A730" t="s">
        <v>21</v>
      </c>
      <c r="B730" t="s">
        <v>30</v>
      </c>
      <c r="C730" t="s">
        <v>37</v>
      </c>
      <c r="D730" t="s">
        <v>62</v>
      </c>
      <c r="E730">
        <v>48446</v>
      </c>
      <c r="F730">
        <v>2298</v>
      </c>
      <c r="G730" t="s">
        <v>63</v>
      </c>
      <c r="I730" t="s">
        <v>70</v>
      </c>
      <c r="J730" t="s">
        <v>78</v>
      </c>
      <c r="K730" t="s">
        <v>105</v>
      </c>
      <c r="L730" t="s">
        <v>142</v>
      </c>
      <c r="M730">
        <v>20</v>
      </c>
      <c r="N730">
        <v>20</v>
      </c>
      <c r="O730" t="s">
        <v>151</v>
      </c>
      <c r="P730" t="s">
        <v>154</v>
      </c>
      <c r="Q730" t="s">
        <v>354</v>
      </c>
    </row>
    <row r="731" spans="1:17" x14ac:dyDescent="0.25">
      <c r="A731" t="s">
        <v>20</v>
      </c>
      <c r="B731" t="s">
        <v>29</v>
      </c>
      <c r="C731" t="s">
        <v>49</v>
      </c>
      <c r="D731" t="s">
        <v>60</v>
      </c>
      <c r="E731">
        <v>76419</v>
      </c>
      <c r="F731">
        <v>4861</v>
      </c>
      <c r="G731" t="s">
        <v>63</v>
      </c>
      <c r="J731" t="s">
        <v>72</v>
      </c>
      <c r="K731" t="s">
        <v>82</v>
      </c>
      <c r="L731" t="s">
        <v>112</v>
      </c>
      <c r="M731">
        <v>7</v>
      </c>
      <c r="N731">
        <v>6</v>
      </c>
      <c r="O731" t="s">
        <v>152</v>
      </c>
      <c r="P731" t="s">
        <v>157</v>
      </c>
      <c r="Q731" t="s">
        <v>190</v>
      </c>
    </row>
    <row r="732" spans="1:17" x14ac:dyDescent="0.25">
      <c r="A732" t="s">
        <v>17</v>
      </c>
      <c r="B732" t="s">
        <v>34</v>
      </c>
      <c r="C732" t="s">
        <v>48</v>
      </c>
      <c r="D732" t="s">
        <v>59</v>
      </c>
      <c r="E732">
        <v>48574</v>
      </c>
      <c r="F732">
        <v>1976</v>
      </c>
      <c r="G732" t="s">
        <v>64</v>
      </c>
      <c r="I732" t="s">
        <v>69</v>
      </c>
      <c r="J732" t="s">
        <v>73</v>
      </c>
      <c r="K732" t="s">
        <v>83</v>
      </c>
      <c r="L732" t="s">
        <v>113</v>
      </c>
      <c r="M732">
        <v>20</v>
      </c>
      <c r="N732">
        <v>20</v>
      </c>
      <c r="O732" t="s">
        <v>151</v>
      </c>
      <c r="P732" t="s">
        <v>156</v>
      </c>
      <c r="Q732" t="s">
        <v>361</v>
      </c>
    </row>
    <row r="733" spans="1:17" x14ac:dyDescent="0.25">
      <c r="A733" t="s">
        <v>17</v>
      </c>
      <c r="B733" t="s">
        <v>33</v>
      </c>
      <c r="C733" t="s">
        <v>42</v>
      </c>
      <c r="E733">
        <v>79197</v>
      </c>
      <c r="F733">
        <v>772</v>
      </c>
      <c r="G733" t="s">
        <v>68</v>
      </c>
      <c r="I733" t="s">
        <v>70</v>
      </c>
      <c r="J733" t="s">
        <v>73</v>
      </c>
      <c r="K733" t="s">
        <v>102</v>
      </c>
      <c r="L733" t="s">
        <v>102</v>
      </c>
      <c r="M733">
        <v>15</v>
      </c>
      <c r="N733">
        <v>13</v>
      </c>
      <c r="O733" t="s">
        <v>149</v>
      </c>
      <c r="P733" t="s">
        <v>156</v>
      </c>
      <c r="Q733" t="s">
        <v>334</v>
      </c>
    </row>
    <row r="734" spans="1:17" x14ac:dyDescent="0.25">
      <c r="A734" t="s">
        <v>21</v>
      </c>
      <c r="B734" t="s">
        <v>32</v>
      </c>
      <c r="C734" t="s">
        <v>44</v>
      </c>
      <c r="D734" t="s">
        <v>59</v>
      </c>
      <c r="E734">
        <v>42944</v>
      </c>
      <c r="F734">
        <v>0</v>
      </c>
      <c r="G734" t="s">
        <v>64</v>
      </c>
      <c r="I734" t="s">
        <v>71</v>
      </c>
      <c r="J734" t="s">
        <v>75</v>
      </c>
      <c r="K734" t="s">
        <v>96</v>
      </c>
      <c r="L734" t="s">
        <v>121</v>
      </c>
      <c r="M734">
        <v>9</v>
      </c>
      <c r="N734">
        <v>6</v>
      </c>
      <c r="O734" t="s">
        <v>148</v>
      </c>
      <c r="P734" t="s">
        <v>155</v>
      </c>
      <c r="Q734" t="s">
        <v>315</v>
      </c>
    </row>
    <row r="735" spans="1:17" x14ac:dyDescent="0.25">
      <c r="A735" t="s">
        <v>19</v>
      </c>
      <c r="B735" t="s">
        <v>29</v>
      </c>
      <c r="C735" t="s">
        <v>39</v>
      </c>
      <c r="D735" t="s">
        <v>58</v>
      </c>
      <c r="E735">
        <v>729221</v>
      </c>
      <c r="F735">
        <v>0</v>
      </c>
      <c r="G735" t="s">
        <v>66</v>
      </c>
      <c r="J735" t="s">
        <v>76</v>
      </c>
      <c r="K735" t="s">
        <v>86</v>
      </c>
      <c r="L735" t="s">
        <v>115</v>
      </c>
      <c r="M735">
        <v>6</v>
      </c>
      <c r="N735">
        <v>4</v>
      </c>
      <c r="O735" t="s">
        <v>152</v>
      </c>
      <c r="P735" t="s">
        <v>157</v>
      </c>
      <c r="Q735" t="s">
        <v>400</v>
      </c>
    </row>
    <row r="736" spans="1:17" x14ac:dyDescent="0.25">
      <c r="A736" t="s">
        <v>20</v>
      </c>
      <c r="B736" t="s">
        <v>24</v>
      </c>
      <c r="C736" t="s">
        <v>38</v>
      </c>
      <c r="D736" t="s">
        <v>59</v>
      </c>
      <c r="E736">
        <v>88511</v>
      </c>
      <c r="F736">
        <v>6441</v>
      </c>
      <c r="G736" t="s">
        <v>66</v>
      </c>
      <c r="J736" t="s">
        <v>78</v>
      </c>
      <c r="K736" t="s">
        <v>90</v>
      </c>
      <c r="L736" t="s">
        <v>147</v>
      </c>
      <c r="M736">
        <v>3</v>
      </c>
      <c r="N736">
        <v>3</v>
      </c>
      <c r="O736" t="s">
        <v>152</v>
      </c>
      <c r="P736" t="s">
        <v>157</v>
      </c>
      <c r="Q736" t="s">
        <v>180</v>
      </c>
    </row>
    <row r="737" spans="1:17" x14ac:dyDescent="0.25">
      <c r="A737" t="s">
        <v>20</v>
      </c>
      <c r="B737" t="s">
        <v>29</v>
      </c>
      <c r="C737" t="s">
        <v>48</v>
      </c>
      <c r="D737" t="s">
        <v>54</v>
      </c>
      <c r="E737">
        <v>75539</v>
      </c>
      <c r="F737">
        <v>10921</v>
      </c>
      <c r="G737" t="s">
        <v>63</v>
      </c>
      <c r="J737" t="s">
        <v>75</v>
      </c>
      <c r="K737" t="s">
        <v>108</v>
      </c>
      <c r="L737" t="s">
        <v>135</v>
      </c>
      <c r="M737">
        <v>0</v>
      </c>
      <c r="N737">
        <v>0</v>
      </c>
      <c r="O737" t="s">
        <v>149</v>
      </c>
      <c r="P737" t="s">
        <v>155</v>
      </c>
      <c r="Q737" t="s">
        <v>173</v>
      </c>
    </row>
    <row r="738" spans="1:17" x14ac:dyDescent="0.25">
      <c r="A738" t="s">
        <v>19</v>
      </c>
      <c r="B738" t="s">
        <v>33</v>
      </c>
      <c r="C738" t="s">
        <v>51</v>
      </c>
      <c r="D738" t="s">
        <v>58</v>
      </c>
      <c r="E738">
        <v>32482</v>
      </c>
      <c r="F738">
        <v>4339</v>
      </c>
      <c r="G738" t="s">
        <v>65</v>
      </c>
      <c r="J738" t="s">
        <v>80</v>
      </c>
      <c r="K738" t="s">
        <v>93</v>
      </c>
      <c r="L738" t="s">
        <v>93</v>
      </c>
      <c r="M738">
        <v>10</v>
      </c>
      <c r="N738">
        <v>8</v>
      </c>
      <c r="O738" t="s">
        <v>148</v>
      </c>
      <c r="P738" t="s">
        <v>155</v>
      </c>
      <c r="Q738" t="s">
        <v>184</v>
      </c>
    </row>
    <row r="739" spans="1:17" x14ac:dyDescent="0.25">
      <c r="A739" t="s">
        <v>19</v>
      </c>
      <c r="B739" t="s">
        <v>22</v>
      </c>
      <c r="C739" t="s">
        <v>37</v>
      </c>
      <c r="D739" t="s">
        <v>57</v>
      </c>
      <c r="E739">
        <v>89611</v>
      </c>
      <c r="F739">
        <v>0</v>
      </c>
      <c r="G739" t="s">
        <v>64</v>
      </c>
      <c r="J739" t="s">
        <v>81</v>
      </c>
      <c r="K739" t="s">
        <v>98</v>
      </c>
      <c r="L739" t="s">
        <v>123</v>
      </c>
      <c r="M739">
        <v>12</v>
      </c>
      <c r="N739">
        <v>12</v>
      </c>
      <c r="O739" t="s">
        <v>148</v>
      </c>
      <c r="P739" t="s">
        <v>155</v>
      </c>
      <c r="Q739" t="s">
        <v>165</v>
      </c>
    </row>
    <row r="740" spans="1:17" x14ac:dyDescent="0.25">
      <c r="A740" t="s">
        <v>21</v>
      </c>
      <c r="B740" t="s">
        <v>31</v>
      </c>
      <c r="C740" t="s">
        <v>50</v>
      </c>
      <c r="D740" t="s">
        <v>56</v>
      </c>
      <c r="E740">
        <v>109881</v>
      </c>
      <c r="F740">
        <v>12475</v>
      </c>
      <c r="G740" t="s">
        <v>68</v>
      </c>
      <c r="I740" t="s">
        <v>69</v>
      </c>
      <c r="J740" t="s">
        <v>76</v>
      </c>
      <c r="K740" t="s">
        <v>92</v>
      </c>
      <c r="L740" t="s">
        <v>119</v>
      </c>
      <c r="M740">
        <v>18</v>
      </c>
      <c r="N740">
        <v>18</v>
      </c>
      <c r="O740" t="s">
        <v>149</v>
      </c>
      <c r="P740" t="s">
        <v>154</v>
      </c>
      <c r="Q740" t="s">
        <v>334</v>
      </c>
    </row>
    <row r="741" spans="1:17" x14ac:dyDescent="0.25">
      <c r="A741" t="s">
        <v>19</v>
      </c>
      <c r="B741" t="s">
        <v>32</v>
      </c>
      <c r="C741" t="s">
        <v>46</v>
      </c>
      <c r="D741" t="s">
        <v>62</v>
      </c>
      <c r="E741">
        <v>645874</v>
      </c>
      <c r="F741">
        <v>16812</v>
      </c>
      <c r="G741" t="s">
        <v>66</v>
      </c>
      <c r="I741" t="s">
        <v>69</v>
      </c>
      <c r="J741" t="s">
        <v>80</v>
      </c>
      <c r="K741" t="s">
        <v>106</v>
      </c>
      <c r="L741" t="s">
        <v>106</v>
      </c>
      <c r="M741">
        <v>5</v>
      </c>
      <c r="N741">
        <v>4</v>
      </c>
      <c r="O741" t="s">
        <v>153</v>
      </c>
      <c r="P741" t="s">
        <v>154</v>
      </c>
      <c r="Q741" t="s">
        <v>171</v>
      </c>
    </row>
    <row r="742" spans="1:17" x14ac:dyDescent="0.25">
      <c r="A742" t="s">
        <v>19</v>
      </c>
      <c r="B742" t="s">
        <v>31</v>
      </c>
      <c r="C742" t="s">
        <v>51</v>
      </c>
      <c r="D742" t="s">
        <v>59</v>
      </c>
      <c r="E742">
        <v>110488</v>
      </c>
      <c r="F742">
        <v>1479</v>
      </c>
      <c r="G742" t="s">
        <v>64</v>
      </c>
      <c r="I742" t="s">
        <v>56</v>
      </c>
      <c r="J742" t="s">
        <v>72</v>
      </c>
      <c r="K742" t="s">
        <v>95</v>
      </c>
      <c r="L742" t="s">
        <v>120</v>
      </c>
      <c r="M742">
        <v>2</v>
      </c>
      <c r="N742">
        <v>1</v>
      </c>
      <c r="O742" t="s">
        <v>151</v>
      </c>
      <c r="P742" t="s">
        <v>157</v>
      </c>
      <c r="Q742" t="s">
        <v>401</v>
      </c>
    </row>
    <row r="743" spans="1:17" x14ac:dyDescent="0.25">
      <c r="A743" t="s">
        <v>19</v>
      </c>
      <c r="B743" t="s">
        <v>29</v>
      </c>
      <c r="C743" t="s">
        <v>40</v>
      </c>
      <c r="D743" t="s">
        <v>61</v>
      </c>
      <c r="E743">
        <v>32167</v>
      </c>
      <c r="F743">
        <v>4069</v>
      </c>
      <c r="G743" t="s">
        <v>65</v>
      </c>
      <c r="J743" t="s">
        <v>79</v>
      </c>
      <c r="K743" t="s">
        <v>107</v>
      </c>
      <c r="L743" t="s">
        <v>134</v>
      </c>
      <c r="M743">
        <v>12</v>
      </c>
      <c r="N743">
        <v>11</v>
      </c>
      <c r="O743" t="s">
        <v>152</v>
      </c>
      <c r="P743" t="s">
        <v>155</v>
      </c>
      <c r="Q743" t="s">
        <v>162</v>
      </c>
    </row>
    <row r="744" spans="1:17" x14ac:dyDescent="0.25">
      <c r="A744" t="s">
        <v>19</v>
      </c>
      <c r="B744" t="s">
        <v>28</v>
      </c>
      <c r="C744" t="s">
        <v>40</v>
      </c>
      <c r="D744" t="s">
        <v>60</v>
      </c>
      <c r="E744">
        <v>127083</v>
      </c>
      <c r="F744">
        <v>18316</v>
      </c>
      <c r="G744" t="s">
        <v>64</v>
      </c>
      <c r="I744" t="s">
        <v>56</v>
      </c>
      <c r="J744" t="s">
        <v>80</v>
      </c>
      <c r="K744" t="s">
        <v>93</v>
      </c>
      <c r="L744" t="s">
        <v>93</v>
      </c>
      <c r="M744">
        <v>10</v>
      </c>
      <c r="N744">
        <v>8</v>
      </c>
      <c r="O744" t="s">
        <v>153</v>
      </c>
      <c r="P744" t="s">
        <v>157</v>
      </c>
      <c r="Q744" t="s">
        <v>180</v>
      </c>
    </row>
    <row r="745" spans="1:17" x14ac:dyDescent="0.25">
      <c r="A745" t="s">
        <v>19</v>
      </c>
      <c r="B745" t="s">
        <v>26</v>
      </c>
      <c r="C745" t="s">
        <v>36</v>
      </c>
      <c r="D745" t="s">
        <v>62</v>
      </c>
      <c r="E745">
        <v>99474</v>
      </c>
      <c r="F745">
        <v>5938</v>
      </c>
      <c r="G745" t="s">
        <v>64</v>
      </c>
      <c r="I745" t="s">
        <v>56</v>
      </c>
      <c r="J745" t="s">
        <v>76</v>
      </c>
      <c r="K745" t="s">
        <v>86</v>
      </c>
      <c r="L745" t="s">
        <v>115</v>
      </c>
      <c r="M745">
        <v>15</v>
      </c>
      <c r="N745">
        <v>13</v>
      </c>
      <c r="O745" t="s">
        <v>152</v>
      </c>
      <c r="P745" t="s">
        <v>154</v>
      </c>
      <c r="Q745" t="s">
        <v>319</v>
      </c>
    </row>
    <row r="746" spans="1:17" x14ac:dyDescent="0.25">
      <c r="A746" t="s">
        <v>20</v>
      </c>
      <c r="B746" t="s">
        <v>31</v>
      </c>
      <c r="C746" t="s">
        <v>37</v>
      </c>
      <c r="D746" t="s">
        <v>57</v>
      </c>
      <c r="E746">
        <v>117491</v>
      </c>
      <c r="F746">
        <v>12633</v>
      </c>
      <c r="G746" t="s">
        <v>64</v>
      </c>
      <c r="I746" t="s">
        <v>69</v>
      </c>
      <c r="J746" t="s">
        <v>74</v>
      </c>
      <c r="K746" t="s">
        <v>84</v>
      </c>
      <c r="L746" t="s">
        <v>74</v>
      </c>
      <c r="M746">
        <v>4</v>
      </c>
      <c r="N746">
        <v>4</v>
      </c>
      <c r="O746" t="s">
        <v>152</v>
      </c>
      <c r="P746" t="s">
        <v>157</v>
      </c>
      <c r="Q746" t="s">
        <v>402</v>
      </c>
    </row>
    <row r="747" spans="1:17" x14ac:dyDescent="0.25">
      <c r="A747" t="s">
        <v>19</v>
      </c>
      <c r="B747" t="s">
        <v>23</v>
      </c>
      <c r="C747" t="s">
        <v>36</v>
      </c>
      <c r="D747" t="s">
        <v>59</v>
      </c>
      <c r="E747">
        <v>33898</v>
      </c>
      <c r="F747">
        <v>1276</v>
      </c>
      <c r="G747" t="s">
        <v>64</v>
      </c>
      <c r="J747" t="s">
        <v>73</v>
      </c>
      <c r="K747" t="s">
        <v>99</v>
      </c>
      <c r="L747" t="s">
        <v>125</v>
      </c>
      <c r="M747">
        <v>7</v>
      </c>
      <c r="N747">
        <v>7</v>
      </c>
      <c r="O747" t="s">
        <v>152</v>
      </c>
      <c r="P747" t="s">
        <v>156</v>
      </c>
      <c r="Q747" t="s">
        <v>403</v>
      </c>
    </row>
    <row r="748" spans="1:17" x14ac:dyDescent="0.25">
      <c r="A748" t="s">
        <v>19</v>
      </c>
      <c r="B748" t="s">
        <v>24</v>
      </c>
      <c r="C748" t="s">
        <v>48</v>
      </c>
      <c r="D748" t="s">
        <v>54</v>
      </c>
      <c r="E748">
        <v>55751</v>
      </c>
      <c r="F748">
        <v>3657</v>
      </c>
      <c r="G748" t="s">
        <v>63</v>
      </c>
      <c r="I748" t="s">
        <v>56</v>
      </c>
      <c r="J748" t="s">
        <v>78</v>
      </c>
      <c r="K748" t="s">
        <v>109</v>
      </c>
      <c r="L748" t="s">
        <v>137</v>
      </c>
      <c r="M748">
        <v>9</v>
      </c>
      <c r="N748">
        <v>9</v>
      </c>
      <c r="O748" t="s">
        <v>151</v>
      </c>
      <c r="P748" t="s">
        <v>155</v>
      </c>
      <c r="Q748" t="s">
        <v>173</v>
      </c>
    </row>
    <row r="749" spans="1:17" x14ac:dyDescent="0.25">
      <c r="A749" t="s">
        <v>19</v>
      </c>
      <c r="B749" t="s">
        <v>29</v>
      </c>
      <c r="C749" t="s">
        <v>43</v>
      </c>
      <c r="D749" t="s">
        <v>59</v>
      </c>
      <c r="E749">
        <v>42545</v>
      </c>
      <c r="F749">
        <v>1373</v>
      </c>
      <c r="G749" t="s">
        <v>68</v>
      </c>
      <c r="I749" t="s">
        <v>71</v>
      </c>
      <c r="J749" t="s">
        <v>81</v>
      </c>
      <c r="K749" t="s">
        <v>98</v>
      </c>
      <c r="L749" t="s">
        <v>123</v>
      </c>
      <c r="M749">
        <v>3</v>
      </c>
      <c r="N749">
        <v>3</v>
      </c>
      <c r="O749" t="s">
        <v>150</v>
      </c>
      <c r="P749" t="s">
        <v>157</v>
      </c>
      <c r="Q749" t="s">
        <v>404</v>
      </c>
    </row>
    <row r="750" spans="1:17" x14ac:dyDescent="0.25">
      <c r="A750" t="s">
        <v>20</v>
      </c>
      <c r="B750" t="s">
        <v>30</v>
      </c>
      <c r="C750" t="s">
        <v>43</v>
      </c>
      <c r="E750">
        <v>73147</v>
      </c>
      <c r="F750">
        <v>0</v>
      </c>
      <c r="G750" t="s">
        <v>68</v>
      </c>
      <c r="I750" t="s">
        <v>56</v>
      </c>
      <c r="J750" t="s">
        <v>76</v>
      </c>
      <c r="K750" t="s">
        <v>92</v>
      </c>
      <c r="L750" t="s">
        <v>119</v>
      </c>
      <c r="M750">
        <v>6</v>
      </c>
      <c r="N750">
        <v>3</v>
      </c>
      <c r="O750" t="s">
        <v>153</v>
      </c>
      <c r="P750" t="s">
        <v>156</v>
      </c>
      <c r="Q750" t="s">
        <v>391</v>
      </c>
    </row>
    <row r="751" spans="1:17" x14ac:dyDescent="0.25">
      <c r="A751" t="s">
        <v>19</v>
      </c>
      <c r="B751" t="s">
        <v>31</v>
      </c>
      <c r="C751" t="s">
        <v>44</v>
      </c>
      <c r="D751" t="s">
        <v>62</v>
      </c>
      <c r="E751">
        <v>265862</v>
      </c>
      <c r="F751">
        <v>26277</v>
      </c>
      <c r="G751" t="s">
        <v>66</v>
      </c>
      <c r="I751" t="s">
        <v>70</v>
      </c>
      <c r="J751" t="s">
        <v>73</v>
      </c>
      <c r="K751" t="s">
        <v>99</v>
      </c>
      <c r="L751" t="s">
        <v>125</v>
      </c>
      <c r="M751">
        <v>6</v>
      </c>
      <c r="N751">
        <v>6</v>
      </c>
      <c r="O751" t="s">
        <v>153</v>
      </c>
      <c r="P751" t="s">
        <v>155</v>
      </c>
      <c r="Q751" t="s">
        <v>189</v>
      </c>
    </row>
    <row r="752" spans="1:17" x14ac:dyDescent="0.25">
      <c r="A752" t="s">
        <v>20</v>
      </c>
      <c r="B752" t="s">
        <v>34</v>
      </c>
      <c r="C752" t="s">
        <v>42</v>
      </c>
      <c r="D752" t="s">
        <v>62</v>
      </c>
      <c r="E752">
        <v>519951</v>
      </c>
      <c r="F752">
        <v>20990</v>
      </c>
      <c r="G752" t="s">
        <v>66</v>
      </c>
      <c r="I752" t="s">
        <v>69</v>
      </c>
      <c r="J752" t="s">
        <v>78</v>
      </c>
      <c r="K752" t="s">
        <v>104</v>
      </c>
      <c r="L752" t="s">
        <v>131</v>
      </c>
      <c r="M752">
        <v>1</v>
      </c>
      <c r="N752">
        <v>0</v>
      </c>
      <c r="O752" t="s">
        <v>148</v>
      </c>
      <c r="P752" t="s">
        <v>156</v>
      </c>
      <c r="Q752" t="s">
        <v>167</v>
      </c>
    </row>
    <row r="753" spans="1:17" x14ac:dyDescent="0.25">
      <c r="A753" t="s">
        <v>20</v>
      </c>
      <c r="B753" t="s">
        <v>32</v>
      </c>
      <c r="C753" t="s">
        <v>36</v>
      </c>
      <c r="D753" t="s">
        <v>60</v>
      </c>
      <c r="E753">
        <v>101793</v>
      </c>
      <c r="F753">
        <v>3683</v>
      </c>
      <c r="G753" t="s">
        <v>64</v>
      </c>
      <c r="I753" t="s">
        <v>70</v>
      </c>
      <c r="J753" t="s">
        <v>72</v>
      </c>
      <c r="K753" t="s">
        <v>82</v>
      </c>
      <c r="L753" t="s">
        <v>112</v>
      </c>
      <c r="M753">
        <v>2</v>
      </c>
      <c r="N753">
        <v>2</v>
      </c>
      <c r="O753" t="s">
        <v>151</v>
      </c>
      <c r="P753" t="s">
        <v>154</v>
      </c>
      <c r="Q753" t="s">
        <v>271</v>
      </c>
    </row>
    <row r="754" spans="1:17" x14ac:dyDescent="0.25">
      <c r="A754" t="s">
        <v>20</v>
      </c>
      <c r="B754" t="s">
        <v>25</v>
      </c>
      <c r="C754" t="s">
        <v>49</v>
      </c>
      <c r="D754" t="s">
        <v>60</v>
      </c>
      <c r="E754">
        <v>90732</v>
      </c>
      <c r="F754">
        <v>23380</v>
      </c>
      <c r="G754" t="s">
        <v>64</v>
      </c>
      <c r="I754" t="s">
        <v>71</v>
      </c>
      <c r="J754" t="s">
        <v>74</v>
      </c>
      <c r="K754" t="s">
        <v>84</v>
      </c>
      <c r="L754" t="s">
        <v>74</v>
      </c>
      <c r="M754">
        <v>7</v>
      </c>
      <c r="N754">
        <v>4</v>
      </c>
      <c r="O754" t="s">
        <v>151</v>
      </c>
      <c r="P754" t="s">
        <v>156</v>
      </c>
      <c r="Q754" t="s">
        <v>212</v>
      </c>
    </row>
    <row r="755" spans="1:17" x14ac:dyDescent="0.25">
      <c r="A755" t="s">
        <v>19</v>
      </c>
      <c r="B755" t="s">
        <v>25</v>
      </c>
      <c r="C755" t="s">
        <v>49</v>
      </c>
      <c r="D755" t="s">
        <v>55</v>
      </c>
      <c r="E755">
        <v>54895</v>
      </c>
      <c r="F755">
        <v>3062</v>
      </c>
      <c r="G755" t="s">
        <v>63</v>
      </c>
      <c r="J755" t="s">
        <v>74</v>
      </c>
      <c r="K755" t="s">
        <v>84</v>
      </c>
      <c r="L755" t="s">
        <v>74</v>
      </c>
      <c r="M755">
        <v>12</v>
      </c>
      <c r="N755">
        <v>12</v>
      </c>
      <c r="O755" t="s">
        <v>151</v>
      </c>
      <c r="P755" t="s">
        <v>156</v>
      </c>
      <c r="Q755" t="s">
        <v>352</v>
      </c>
    </row>
    <row r="756" spans="1:17" x14ac:dyDescent="0.25">
      <c r="A756" t="s">
        <v>19</v>
      </c>
      <c r="B756" t="s">
        <v>26</v>
      </c>
      <c r="C756" t="s">
        <v>44</v>
      </c>
      <c r="D756" t="s">
        <v>62</v>
      </c>
      <c r="E756">
        <v>87199</v>
      </c>
      <c r="F756">
        <v>1330</v>
      </c>
      <c r="G756" t="s">
        <v>64</v>
      </c>
      <c r="J756" t="s">
        <v>73</v>
      </c>
      <c r="K756" t="s">
        <v>102</v>
      </c>
      <c r="L756" t="s">
        <v>102</v>
      </c>
      <c r="M756">
        <v>2</v>
      </c>
      <c r="N756">
        <v>2</v>
      </c>
      <c r="O756" t="s">
        <v>152</v>
      </c>
      <c r="P756" t="s">
        <v>157</v>
      </c>
      <c r="Q756" t="s">
        <v>169</v>
      </c>
    </row>
    <row r="757" spans="1:17" x14ac:dyDescent="0.25">
      <c r="A757" t="s">
        <v>19</v>
      </c>
      <c r="B757" t="s">
        <v>31</v>
      </c>
      <c r="C757" t="s">
        <v>42</v>
      </c>
      <c r="D757" t="s">
        <v>61</v>
      </c>
      <c r="E757">
        <v>802097</v>
      </c>
      <c r="F757">
        <v>72738</v>
      </c>
      <c r="G757" t="s">
        <v>66</v>
      </c>
      <c r="I757" t="s">
        <v>56</v>
      </c>
      <c r="J757" t="s">
        <v>74</v>
      </c>
      <c r="K757" t="s">
        <v>84</v>
      </c>
      <c r="L757" t="s">
        <v>74</v>
      </c>
      <c r="M757">
        <v>25</v>
      </c>
      <c r="N757">
        <v>22</v>
      </c>
      <c r="O757" t="s">
        <v>149</v>
      </c>
      <c r="P757" t="s">
        <v>154</v>
      </c>
      <c r="Q757" t="s">
        <v>256</v>
      </c>
    </row>
    <row r="758" spans="1:17" x14ac:dyDescent="0.25">
      <c r="A758" t="s">
        <v>21</v>
      </c>
      <c r="B758" t="s">
        <v>35</v>
      </c>
      <c r="C758" t="s">
        <v>51</v>
      </c>
      <c r="D758" t="s">
        <v>61</v>
      </c>
      <c r="E758">
        <v>127531</v>
      </c>
      <c r="F758">
        <v>9563</v>
      </c>
      <c r="G758" t="s">
        <v>67</v>
      </c>
      <c r="J758" t="s">
        <v>81</v>
      </c>
      <c r="K758" t="s">
        <v>101</v>
      </c>
      <c r="L758" t="s">
        <v>127</v>
      </c>
      <c r="M758">
        <v>15</v>
      </c>
      <c r="N758">
        <v>12</v>
      </c>
      <c r="O758" t="s">
        <v>150</v>
      </c>
      <c r="P758" t="s">
        <v>154</v>
      </c>
      <c r="Q758" t="s">
        <v>169</v>
      </c>
    </row>
    <row r="759" spans="1:17" x14ac:dyDescent="0.25">
      <c r="A759" t="s">
        <v>21</v>
      </c>
      <c r="B759" t="s">
        <v>33</v>
      </c>
      <c r="C759" t="s">
        <v>43</v>
      </c>
      <c r="D759" t="s">
        <v>55</v>
      </c>
      <c r="E759">
        <v>105017</v>
      </c>
      <c r="F759">
        <v>6039</v>
      </c>
      <c r="G759" t="s">
        <v>65</v>
      </c>
      <c r="I759" t="s">
        <v>71</v>
      </c>
      <c r="J759" t="s">
        <v>81</v>
      </c>
      <c r="K759" t="s">
        <v>94</v>
      </c>
      <c r="L759" t="s">
        <v>129</v>
      </c>
      <c r="M759">
        <v>10</v>
      </c>
      <c r="N759">
        <v>10</v>
      </c>
      <c r="O759" t="s">
        <v>152</v>
      </c>
      <c r="P759" t="s">
        <v>155</v>
      </c>
      <c r="Q759" t="s">
        <v>189</v>
      </c>
    </row>
    <row r="760" spans="1:17" x14ac:dyDescent="0.25">
      <c r="A760" t="s">
        <v>18</v>
      </c>
      <c r="B760" t="s">
        <v>31</v>
      </c>
      <c r="C760" t="s">
        <v>41</v>
      </c>
      <c r="D760" t="s">
        <v>59</v>
      </c>
      <c r="E760">
        <v>84177</v>
      </c>
      <c r="F760">
        <v>927</v>
      </c>
      <c r="G760" t="s">
        <v>63</v>
      </c>
      <c r="I760" t="s">
        <v>71</v>
      </c>
      <c r="J760" t="s">
        <v>80</v>
      </c>
      <c r="K760" t="s">
        <v>106</v>
      </c>
      <c r="L760" t="s">
        <v>106</v>
      </c>
      <c r="M760">
        <v>0</v>
      </c>
      <c r="N760">
        <v>0</v>
      </c>
      <c r="O760" t="s">
        <v>148</v>
      </c>
      <c r="P760" t="s">
        <v>155</v>
      </c>
      <c r="Q760" t="s">
        <v>209</v>
      </c>
    </row>
    <row r="761" spans="1:17" x14ac:dyDescent="0.25">
      <c r="A761" t="s">
        <v>19</v>
      </c>
      <c r="B761" t="s">
        <v>35</v>
      </c>
      <c r="C761" t="s">
        <v>46</v>
      </c>
      <c r="D761" t="s">
        <v>55</v>
      </c>
      <c r="E761">
        <v>53344</v>
      </c>
      <c r="F761">
        <v>0</v>
      </c>
      <c r="G761" t="s">
        <v>63</v>
      </c>
      <c r="I761" t="s">
        <v>56</v>
      </c>
      <c r="J761" t="s">
        <v>77</v>
      </c>
      <c r="K761" t="s">
        <v>97</v>
      </c>
      <c r="L761" t="s">
        <v>122</v>
      </c>
      <c r="M761">
        <v>12</v>
      </c>
      <c r="N761">
        <v>12</v>
      </c>
      <c r="O761" t="s">
        <v>150</v>
      </c>
      <c r="P761" t="s">
        <v>156</v>
      </c>
      <c r="Q761" t="s">
        <v>181</v>
      </c>
    </row>
    <row r="762" spans="1:17" x14ac:dyDescent="0.25">
      <c r="A762" t="s">
        <v>20</v>
      </c>
      <c r="B762" t="s">
        <v>27</v>
      </c>
      <c r="C762" t="s">
        <v>48</v>
      </c>
      <c r="D762" t="s">
        <v>55</v>
      </c>
      <c r="E762">
        <v>832749</v>
      </c>
      <c r="F762">
        <v>24914</v>
      </c>
      <c r="G762" t="s">
        <v>66</v>
      </c>
      <c r="I762" t="s">
        <v>56</v>
      </c>
      <c r="J762" t="s">
        <v>74</v>
      </c>
      <c r="K762" t="s">
        <v>84</v>
      </c>
      <c r="L762" t="s">
        <v>74</v>
      </c>
      <c r="M762">
        <v>7</v>
      </c>
      <c r="N762">
        <v>4</v>
      </c>
      <c r="O762" t="s">
        <v>148</v>
      </c>
      <c r="P762" t="s">
        <v>154</v>
      </c>
      <c r="Q762" t="s">
        <v>405</v>
      </c>
    </row>
    <row r="763" spans="1:17" x14ac:dyDescent="0.25">
      <c r="A763" t="s">
        <v>21</v>
      </c>
      <c r="B763" t="s">
        <v>26</v>
      </c>
      <c r="C763" t="s">
        <v>52</v>
      </c>
      <c r="D763" t="s">
        <v>58</v>
      </c>
      <c r="E763">
        <v>120070</v>
      </c>
      <c r="F763">
        <v>2558</v>
      </c>
      <c r="G763" t="s">
        <v>63</v>
      </c>
      <c r="I763" t="s">
        <v>56</v>
      </c>
      <c r="J763" t="s">
        <v>76</v>
      </c>
      <c r="K763" t="s">
        <v>92</v>
      </c>
      <c r="L763" t="s">
        <v>119</v>
      </c>
      <c r="M763">
        <v>15</v>
      </c>
      <c r="N763">
        <v>15</v>
      </c>
      <c r="O763" t="s">
        <v>149</v>
      </c>
      <c r="P763" t="s">
        <v>157</v>
      </c>
      <c r="Q763" t="s">
        <v>250</v>
      </c>
    </row>
    <row r="764" spans="1:17" x14ac:dyDescent="0.25">
      <c r="A764" t="s">
        <v>19</v>
      </c>
      <c r="B764" t="s">
        <v>32</v>
      </c>
      <c r="C764" t="s">
        <v>52</v>
      </c>
      <c r="D764" t="s">
        <v>56</v>
      </c>
      <c r="E764">
        <v>32079</v>
      </c>
      <c r="F764">
        <v>2191</v>
      </c>
      <c r="G764" t="s">
        <v>67</v>
      </c>
      <c r="I764" t="s">
        <v>70</v>
      </c>
      <c r="J764" t="s">
        <v>80</v>
      </c>
      <c r="K764" t="s">
        <v>93</v>
      </c>
      <c r="L764" t="s">
        <v>93</v>
      </c>
      <c r="M764">
        <v>5</v>
      </c>
      <c r="N764">
        <v>5</v>
      </c>
      <c r="O764" t="s">
        <v>150</v>
      </c>
      <c r="P764" t="s">
        <v>155</v>
      </c>
      <c r="Q764" t="s">
        <v>233</v>
      </c>
    </row>
    <row r="765" spans="1:17" x14ac:dyDescent="0.25">
      <c r="A765" t="s">
        <v>19</v>
      </c>
      <c r="B765" t="s">
        <v>28</v>
      </c>
      <c r="C765" t="s">
        <v>49</v>
      </c>
      <c r="D765" t="s">
        <v>57</v>
      </c>
      <c r="E765">
        <v>45878</v>
      </c>
      <c r="F765">
        <v>484</v>
      </c>
      <c r="G765" t="s">
        <v>68</v>
      </c>
      <c r="I765" t="s">
        <v>56</v>
      </c>
      <c r="J765" t="s">
        <v>74</v>
      </c>
      <c r="K765" t="s">
        <v>84</v>
      </c>
      <c r="L765" t="s">
        <v>74</v>
      </c>
      <c r="M765">
        <v>3</v>
      </c>
      <c r="N765">
        <v>1</v>
      </c>
      <c r="O765" t="s">
        <v>150</v>
      </c>
      <c r="P765" t="s">
        <v>155</v>
      </c>
      <c r="Q765" t="s">
        <v>213</v>
      </c>
    </row>
    <row r="766" spans="1:17" x14ac:dyDescent="0.25">
      <c r="A766" t="s">
        <v>17</v>
      </c>
      <c r="B766" t="s">
        <v>25</v>
      </c>
      <c r="C766" t="s">
        <v>38</v>
      </c>
      <c r="D766" t="s">
        <v>56</v>
      </c>
      <c r="E766">
        <v>59114</v>
      </c>
      <c r="F766">
        <v>4146</v>
      </c>
      <c r="G766" t="s">
        <v>63</v>
      </c>
      <c r="J766" t="s">
        <v>76</v>
      </c>
      <c r="K766" t="s">
        <v>92</v>
      </c>
      <c r="L766" t="s">
        <v>119</v>
      </c>
      <c r="M766">
        <v>10</v>
      </c>
      <c r="N766">
        <v>9</v>
      </c>
      <c r="O766" t="s">
        <v>149</v>
      </c>
      <c r="P766" t="s">
        <v>157</v>
      </c>
      <c r="Q766" t="s">
        <v>351</v>
      </c>
    </row>
    <row r="767" spans="1:17" x14ac:dyDescent="0.25">
      <c r="A767" t="s">
        <v>19</v>
      </c>
      <c r="B767" t="s">
        <v>22</v>
      </c>
      <c r="C767" t="s">
        <v>42</v>
      </c>
      <c r="D767" t="s">
        <v>62</v>
      </c>
      <c r="E767">
        <v>118334</v>
      </c>
      <c r="F767">
        <v>31016</v>
      </c>
      <c r="G767" t="s">
        <v>67</v>
      </c>
      <c r="J767" t="s">
        <v>77</v>
      </c>
      <c r="K767" t="s">
        <v>110</v>
      </c>
      <c r="L767" t="s">
        <v>145</v>
      </c>
      <c r="M767">
        <v>5</v>
      </c>
      <c r="N767">
        <v>3</v>
      </c>
      <c r="O767" t="s">
        <v>149</v>
      </c>
      <c r="P767" t="s">
        <v>157</v>
      </c>
      <c r="Q767" t="s">
        <v>166</v>
      </c>
    </row>
    <row r="768" spans="1:17" x14ac:dyDescent="0.25">
      <c r="A768" t="s">
        <v>19</v>
      </c>
      <c r="B768" t="s">
        <v>29</v>
      </c>
      <c r="C768" t="s">
        <v>52</v>
      </c>
      <c r="D768" t="s">
        <v>59</v>
      </c>
      <c r="E768">
        <v>1437274</v>
      </c>
      <c r="F768">
        <v>321317</v>
      </c>
      <c r="G768" t="s">
        <v>66</v>
      </c>
      <c r="J768" t="s">
        <v>78</v>
      </c>
      <c r="K768" t="s">
        <v>105</v>
      </c>
      <c r="L768" t="s">
        <v>133</v>
      </c>
      <c r="M768">
        <v>2</v>
      </c>
      <c r="N768">
        <v>1</v>
      </c>
      <c r="O768" t="s">
        <v>152</v>
      </c>
      <c r="P768" t="s">
        <v>156</v>
      </c>
      <c r="Q768" t="s">
        <v>406</v>
      </c>
    </row>
    <row r="769" spans="1:17" x14ac:dyDescent="0.25">
      <c r="A769" t="s">
        <v>19</v>
      </c>
      <c r="B769" t="s">
        <v>22</v>
      </c>
      <c r="C769" t="s">
        <v>38</v>
      </c>
      <c r="D769" t="s">
        <v>59</v>
      </c>
      <c r="E769">
        <v>571701</v>
      </c>
      <c r="F769">
        <v>17428</v>
      </c>
      <c r="G769" t="s">
        <v>66</v>
      </c>
      <c r="I769" t="s">
        <v>69</v>
      </c>
      <c r="J769" t="s">
        <v>79</v>
      </c>
      <c r="K769" t="s">
        <v>91</v>
      </c>
      <c r="L769" t="s">
        <v>118</v>
      </c>
      <c r="M769">
        <v>2</v>
      </c>
      <c r="N769">
        <v>0</v>
      </c>
      <c r="O769" t="s">
        <v>153</v>
      </c>
      <c r="P769" t="s">
        <v>154</v>
      </c>
      <c r="Q769" t="s">
        <v>407</v>
      </c>
    </row>
    <row r="770" spans="1:17" x14ac:dyDescent="0.25">
      <c r="A770" t="s">
        <v>17</v>
      </c>
      <c r="B770" t="s">
        <v>31</v>
      </c>
      <c r="C770" t="s">
        <v>40</v>
      </c>
      <c r="D770" t="s">
        <v>54</v>
      </c>
      <c r="E770">
        <v>703505</v>
      </c>
      <c r="F770">
        <v>44441</v>
      </c>
      <c r="G770" t="s">
        <v>66</v>
      </c>
      <c r="I770" t="s">
        <v>70</v>
      </c>
      <c r="J770" t="s">
        <v>72</v>
      </c>
      <c r="K770" t="s">
        <v>82</v>
      </c>
      <c r="L770" t="s">
        <v>112</v>
      </c>
      <c r="M770">
        <v>18</v>
      </c>
      <c r="N770">
        <v>17</v>
      </c>
      <c r="O770" t="s">
        <v>148</v>
      </c>
      <c r="P770" t="s">
        <v>156</v>
      </c>
      <c r="Q770" t="s">
        <v>408</v>
      </c>
    </row>
    <row r="771" spans="1:17" x14ac:dyDescent="0.25">
      <c r="A771" t="s">
        <v>19</v>
      </c>
      <c r="B771" t="s">
        <v>25</v>
      </c>
      <c r="C771" t="s">
        <v>49</v>
      </c>
      <c r="D771" t="s">
        <v>54</v>
      </c>
      <c r="E771">
        <v>103670</v>
      </c>
      <c r="F771">
        <v>4734</v>
      </c>
      <c r="G771" t="s">
        <v>67</v>
      </c>
      <c r="I771" t="s">
        <v>71</v>
      </c>
      <c r="J771" t="s">
        <v>75</v>
      </c>
      <c r="K771" t="s">
        <v>85</v>
      </c>
      <c r="L771" t="s">
        <v>114</v>
      </c>
      <c r="M771">
        <v>20</v>
      </c>
      <c r="N771">
        <v>18</v>
      </c>
      <c r="O771" t="s">
        <v>148</v>
      </c>
      <c r="P771" t="s">
        <v>155</v>
      </c>
      <c r="Q771" t="s">
        <v>212</v>
      </c>
    </row>
    <row r="772" spans="1:17" x14ac:dyDescent="0.25">
      <c r="A772" t="s">
        <v>19</v>
      </c>
      <c r="B772" t="s">
        <v>33</v>
      </c>
      <c r="C772" t="s">
        <v>43</v>
      </c>
      <c r="D772" t="s">
        <v>59</v>
      </c>
      <c r="E772">
        <v>62584</v>
      </c>
      <c r="F772">
        <v>2902</v>
      </c>
      <c r="G772" t="s">
        <v>63</v>
      </c>
      <c r="J772" t="s">
        <v>76</v>
      </c>
      <c r="K772" t="s">
        <v>100</v>
      </c>
      <c r="L772" t="s">
        <v>126</v>
      </c>
      <c r="M772">
        <v>7</v>
      </c>
      <c r="N772">
        <v>5</v>
      </c>
      <c r="O772" t="s">
        <v>150</v>
      </c>
      <c r="P772" t="s">
        <v>157</v>
      </c>
      <c r="Q772" t="s">
        <v>409</v>
      </c>
    </row>
    <row r="773" spans="1:17" x14ac:dyDescent="0.25">
      <c r="A773" t="s">
        <v>17</v>
      </c>
      <c r="B773" t="s">
        <v>35</v>
      </c>
      <c r="C773" t="s">
        <v>50</v>
      </c>
      <c r="D773" t="s">
        <v>57</v>
      </c>
      <c r="E773">
        <v>55071</v>
      </c>
      <c r="F773">
        <v>3411</v>
      </c>
      <c r="G773" t="s">
        <v>65</v>
      </c>
      <c r="I773" t="s">
        <v>71</v>
      </c>
      <c r="J773" t="s">
        <v>77</v>
      </c>
      <c r="K773" t="s">
        <v>97</v>
      </c>
      <c r="L773" t="s">
        <v>122</v>
      </c>
      <c r="M773">
        <v>20</v>
      </c>
      <c r="N773">
        <v>17</v>
      </c>
      <c r="O773" t="s">
        <v>151</v>
      </c>
      <c r="P773" t="s">
        <v>154</v>
      </c>
      <c r="Q773" t="s">
        <v>277</v>
      </c>
    </row>
    <row r="774" spans="1:17" x14ac:dyDescent="0.25">
      <c r="A774" t="s">
        <v>17</v>
      </c>
      <c r="B774" t="s">
        <v>31</v>
      </c>
      <c r="C774" t="s">
        <v>45</v>
      </c>
      <c r="D774" t="s">
        <v>62</v>
      </c>
      <c r="E774">
        <v>37095</v>
      </c>
      <c r="F774">
        <v>0</v>
      </c>
      <c r="G774" t="s">
        <v>65</v>
      </c>
      <c r="I774" t="s">
        <v>71</v>
      </c>
      <c r="J774" t="s">
        <v>77</v>
      </c>
      <c r="K774" t="s">
        <v>87</v>
      </c>
      <c r="L774" t="s">
        <v>116</v>
      </c>
      <c r="M774">
        <v>9</v>
      </c>
      <c r="N774">
        <v>7</v>
      </c>
      <c r="O774" t="s">
        <v>150</v>
      </c>
      <c r="P774" t="s">
        <v>156</v>
      </c>
      <c r="Q774" t="s">
        <v>404</v>
      </c>
    </row>
    <row r="775" spans="1:17" x14ac:dyDescent="0.25">
      <c r="A775" t="s">
        <v>20</v>
      </c>
      <c r="B775" t="s">
        <v>28</v>
      </c>
      <c r="C775" t="s">
        <v>47</v>
      </c>
      <c r="D775" t="s">
        <v>61</v>
      </c>
      <c r="E775">
        <v>116515</v>
      </c>
      <c r="F775">
        <v>3959</v>
      </c>
      <c r="G775" t="s">
        <v>63</v>
      </c>
      <c r="I775" t="s">
        <v>70</v>
      </c>
      <c r="J775" t="s">
        <v>80</v>
      </c>
      <c r="K775" t="s">
        <v>93</v>
      </c>
      <c r="L775" t="s">
        <v>93</v>
      </c>
      <c r="M775">
        <v>0</v>
      </c>
      <c r="N775">
        <v>0</v>
      </c>
      <c r="O775" t="s">
        <v>153</v>
      </c>
      <c r="P775" t="s">
        <v>155</v>
      </c>
      <c r="Q775" t="s">
        <v>162</v>
      </c>
    </row>
    <row r="776" spans="1:17" x14ac:dyDescent="0.25">
      <c r="A776" t="s">
        <v>20</v>
      </c>
      <c r="B776" t="s">
        <v>24</v>
      </c>
      <c r="C776" t="s">
        <v>44</v>
      </c>
      <c r="D776" t="s">
        <v>58</v>
      </c>
      <c r="E776">
        <v>84019</v>
      </c>
      <c r="F776">
        <v>541</v>
      </c>
      <c r="G776" t="s">
        <v>64</v>
      </c>
      <c r="I776" t="s">
        <v>56</v>
      </c>
      <c r="J776" t="s">
        <v>74</v>
      </c>
      <c r="K776" t="s">
        <v>84</v>
      </c>
      <c r="L776" t="s">
        <v>74</v>
      </c>
      <c r="M776">
        <v>6</v>
      </c>
      <c r="N776">
        <v>6</v>
      </c>
      <c r="O776" t="s">
        <v>150</v>
      </c>
      <c r="P776" t="s">
        <v>154</v>
      </c>
      <c r="Q776" t="s">
        <v>283</v>
      </c>
    </row>
    <row r="777" spans="1:17" x14ac:dyDescent="0.25">
      <c r="A777" t="s">
        <v>17</v>
      </c>
      <c r="B777" t="s">
        <v>27</v>
      </c>
      <c r="C777" t="s">
        <v>53</v>
      </c>
      <c r="E777">
        <v>48510</v>
      </c>
      <c r="F777">
        <v>4516</v>
      </c>
      <c r="G777" t="s">
        <v>67</v>
      </c>
      <c r="I777" t="s">
        <v>71</v>
      </c>
      <c r="J777" t="s">
        <v>79</v>
      </c>
      <c r="K777" t="s">
        <v>91</v>
      </c>
      <c r="L777" t="s">
        <v>118</v>
      </c>
      <c r="M777">
        <v>25</v>
      </c>
      <c r="N777">
        <v>25</v>
      </c>
      <c r="O777" t="s">
        <v>149</v>
      </c>
      <c r="P777" t="s">
        <v>157</v>
      </c>
      <c r="Q777" t="s">
        <v>175</v>
      </c>
    </row>
    <row r="778" spans="1:17" x14ac:dyDescent="0.25">
      <c r="A778" t="s">
        <v>19</v>
      </c>
      <c r="B778" t="s">
        <v>24</v>
      </c>
      <c r="C778" t="s">
        <v>50</v>
      </c>
      <c r="D778" t="s">
        <v>56</v>
      </c>
      <c r="E778">
        <v>92409</v>
      </c>
      <c r="F778">
        <v>11768</v>
      </c>
      <c r="G778" t="s">
        <v>67</v>
      </c>
      <c r="J778" t="s">
        <v>81</v>
      </c>
      <c r="K778" t="s">
        <v>98</v>
      </c>
      <c r="L778" t="s">
        <v>123</v>
      </c>
      <c r="M778">
        <v>18</v>
      </c>
      <c r="N778">
        <v>16</v>
      </c>
      <c r="O778" t="s">
        <v>151</v>
      </c>
      <c r="P778" t="s">
        <v>154</v>
      </c>
      <c r="Q778" t="s">
        <v>294</v>
      </c>
    </row>
    <row r="779" spans="1:17" x14ac:dyDescent="0.25">
      <c r="A779" t="s">
        <v>21</v>
      </c>
      <c r="B779" t="s">
        <v>26</v>
      </c>
      <c r="C779" t="s">
        <v>48</v>
      </c>
      <c r="D779" t="s">
        <v>60</v>
      </c>
      <c r="E779">
        <v>136373</v>
      </c>
      <c r="F779">
        <v>472</v>
      </c>
      <c r="G779" t="s">
        <v>67</v>
      </c>
      <c r="I779" t="s">
        <v>56</v>
      </c>
      <c r="J779" t="s">
        <v>76</v>
      </c>
      <c r="K779" t="s">
        <v>100</v>
      </c>
      <c r="L779" t="s">
        <v>126</v>
      </c>
      <c r="M779">
        <v>15</v>
      </c>
      <c r="N779">
        <v>15</v>
      </c>
      <c r="O779" t="s">
        <v>149</v>
      </c>
      <c r="P779" t="s">
        <v>156</v>
      </c>
      <c r="Q779" t="s">
        <v>170</v>
      </c>
    </row>
    <row r="780" spans="1:17" x14ac:dyDescent="0.25">
      <c r="A780" t="s">
        <v>21</v>
      </c>
      <c r="B780" t="s">
        <v>26</v>
      </c>
      <c r="C780" t="s">
        <v>37</v>
      </c>
      <c r="D780" t="s">
        <v>58</v>
      </c>
      <c r="E780">
        <v>66367</v>
      </c>
      <c r="F780">
        <v>5276</v>
      </c>
      <c r="G780" t="s">
        <v>68</v>
      </c>
      <c r="I780" t="s">
        <v>70</v>
      </c>
      <c r="J780" t="s">
        <v>78</v>
      </c>
      <c r="K780" t="s">
        <v>109</v>
      </c>
      <c r="L780" t="s">
        <v>137</v>
      </c>
      <c r="M780">
        <v>15</v>
      </c>
      <c r="N780">
        <v>15</v>
      </c>
      <c r="O780" t="s">
        <v>148</v>
      </c>
      <c r="P780" t="s">
        <v>154</v>
      </c>
      <c r="Q780" t="s">
        <v>181</v>
      </c>
    </row>
    <row r="781" spans="1:17" x14ac:dyDescent="0.25">
      <c r="A781" t="s">
        <v>20</v>
      </c>
      <c r="B781" t="s">
        <v>23</v>
      </c>
      <c r="C781" t="s">
        <v>43</v>
      </c>
      <c r="D781" t="s">
        <v>59</v>
      </c>
      <c r="E781">
        <v>87517</v>
      </c>
      <c r="F781">
        <v>22769</v>
      </c>
      <c r="G781" t="s">
        <v>63</v>
      </c>
      <c r="J781" t="s">
        <v>73</v>
      </c>
      <c r="K781" t="s">
        <v>83</v>
      </c>
      <c r="L781" t="s">
        <v>113</v>
      </c>
      <c r="M781">
        <v>4</v>
      </c>
      <c r="N781">
        <v>4</v>
      </c>
      <c r="O781" t="s">
        <v>150</v>
      </c>
      <c r="P781" t="s">
        <v>154</v>
      </c>
      <c r="Q781" t="s">
        <v>181</v>
      </c>
    </row>
    <row r="782" spans="1:17" x14ac:dyDescent="0.25">
      <c r="A782" t="s">
        <v>20</v>
      </c>
      <c r="B782" t="s">
        <v>32</v>
      </c>
      <c r="C782" t="s">
        <v>43</v>
      </c>
      <c r="D782" t="s">
        <v>56</v>
      </c>
      <c r="E782">
        <v>27660</v>
      </c>
      <c r="F782">
        <v>2600</v>
      </c>
      <c r="G782" t="s">
        <v>68</v>
      </c>
      <c r="I782" t="s">
        <v>70</v>
      </c>
      <c r="J782" t="s">
        <v>76</v>
      </c>
      <c r="K782" t="s">
        <v>100</v>
      </c>
      <c r="L782" t="s">
        <v>132</v>
      </c>
      <c r="M782">
        <v>3</v>
      </c>
      <c r="N782">
        <v>0</v>
      </c>
      <c r="O782" t="s">
        <v>153</v>
      </c>
      <c r="P782" t="s">
        <v>154</v>
      </c>
      <c r="Q782" t="s">
        <v>169</v>
      </c>
    </row>
    <row r="783" spans="1:17" x14ac:dyDescent="0.25">
      <c r="A783" t="s">
        <v>19</v>
      </c>
      <c r="B783" t="s">
        <v>31</v>
      </c>
      <c r="C783" t="s">
        <v>36</v>
      </c>
      <c r="D783" t="s">
        <v>55</v>
      </c>
      <c r="E783">
        <v>17798</v>
      </c>
      <c r="F783">
        <v>1780</v>
      </c>
      <c r="G783" t="s">
        <v>65</v>
      </c>
      <c r="I783" t="s">
        <v>56</v>
      </c>
      <c r="J783" t="s">
        <v>73</v>
      </c>
      <c r="K783" t="s">
        <v>102</v>
      </c>
      <c r="L783" t="s">
        <v>102</v>
      </c>
      <c r="M783">
        <v>7</v>
      </c>
      <c r="N783">
        <v>6</v>
      </c>
      <c r="O783" t="s">
        <v>151</v>
      </c>
      <c r="P783" t="s">
        <v>156</v>
      </c>
      <c r="Q783" t="s">
        <v>348</v>
      </c>
    </row>
    <row r="784" spans="1:17" x14ac:dyDescent="0.25">
      <c r="A784" t="s">
        <v>19</v>
      </c>
      <c r="B784" t="s">
        <v>29</v>
      </c>
      <c r="C784" t="s">
        <v>42</v>
      </c>
      <c r="D784" t="s">
        <v>57</v>
      </c>
      <c r="E784">
        <v>108778</v>
      </c>
      <c r="F784">
        <v>12534</v>
      </c>
      <c r="G784" t="s">
        <v>65</v>
      </c>
      <c r="I784" t="s">
        <v>56</v>
      </c>
      <c r="J784" t="s">
        <v>78</v>
      </c>
      <c r="K784" t="s">
        <v>88</v>
      </c>
      <c r="L784" t="s">
        <v>136</v>
      </c>
      <c r="M784">
        <v>5</v>
      </c>
      <c r="N784">
        <v>4</v>
      </c>
      <c r="O784" t="s">
        <v>153</v>
      </c>
      <c r="P784" t="s">
        <v>155</v>
      </c>
      <c r="Q784" t="s">
        <v>410</v>
      </c>
    </row>
    <row r="785" spans="1:17" x14ac:dyDescent="0.25">
      <c r="A785" t="s">
        <v>17</v>
      </c>
      <c r="B785" t="s">
        <v>28</v>
      </c>
      <c r="C785" t="s">
        <v>41</v>
      </c>
      <c r="D785" t="s">
        <v>58</v>
      </c>
      <c r="E785">
        <v>80281</v>
      </c>
      <c r="F785">
        <v>4220</v>
      </c>
      <c r="G785" t="s">
        <v>63</v>
      </c>
      <c r="I785" t="s">
        <v>70</v>
      </c>
      <c r="J785" t="s">
        <v>73</v>
      </c>
      <c r="K785" t="s">
        <v>83</v>
      </c>
      <c r="L785" t="s">
        <v>113</v>
      </c>
      <c r="M785">
        <v>9</v>
      </c>
      <c r="N785">
        <v>9</v>
      </c>
      <c r="O785" t="s">
        <v>150</v>
      </c>
      <c r="P785" t="s">
        <v>155</v>
      </c>
      <c r="Q785" t="s">
        <v>188</v>
      </c>
    </row>
    <row r="786" spans="1:17" x14ac:dyDescent="0.25">
      <c r="A786" t="s">
        <v>20</v>
      </c>
      <c r="D786" t="s">
        <v>57</v>
      </c>
      <c r="F786">
        <v>13457</v>
      </c>
      <c r="G786" t="s">
        <v>64</v>
      </c>
      <c r="I786" t="s">
        <v>70</v>
      </c>
      <c r="J786" t="s">
        <v>79</v>
      </c>
      <c r="K786" t="s">
        <v>107</v>
      </c>
      <c r="N786">
        <v>0</v>
      </c>
      <c r="O786" t="s">
        <v>149</v>
      </c>
      <c r="Q786" t="s">
        <v>190</v>
      </c>
    </row>
    <row r="787" spans="1:17" x14ac:dyDescent="0.25">
      <c r="A787" t="s">
        <v>19</v>
      </c>
      <c r="B787" t="s">
        <v>29</v>
      </c>
      <c r="C787" t="s">
        <v>48</v>
      </c>
      <c r="D787" t="s">
        <v>61</v>
      </c>
      <c r="E787">
        <v>50451</v>
      </c>
      <c r="F787">
        <v>621</v>
      </c>
      <c r="G787" t="s">
        <v>63</v>
      </c>
      <c r="I787" t="s">
        <v>56</v>
      </c>
      <c r="J787" t="s">
        <v>77</v>
      </c>
      <c r="K787" t="s">
        <v>110</v>
      </c>
      <c r="L787" t="s">
        <v>145</v>
      </c>
      <c r="M787">
        <v>3</v>
      </c>
      <c r="N787">
        <v>3</v>
      </c>
      <c r="O787" t="s">
        <v>151</v>
      </c>
      <c r="P787" t="s">
        <v>156</v>
      </c>
      <c r="Q787" t="s">
        <v>171</v>
      </c>
    </row>
    <row r="788" spans="1:17" x14ac:dyDescent="0.25">
      <c r="A788" t="s">
        <v>17</v>
      </c>
      <c r="B788" t="s">
        <v>35</v>
      </c>
      <c r="C788" t="s">
        <v>38</v>
      </c>
      <c r="D788" t="s">
        <v>62</v>
      </c>
      <c r="E788">
        <v>64518</v>
      </c>
      <c r="F788">
        <v>308</v>
      </c>
      <c r="G788" t="s">
        <v>65</v>
      </c>
      <c r="I788" t="s">
        <v>56</v>
      </c>
      <c r="J788" t="s">
        <v>78</v>
      </c>
      <c r="K788" t="s">
        <v>104</v>
      </c>
      <c r="L788" t="s">
        <v>131</v>
      </c>
      <c r="M788">
        <v>15</v>
      </c>
      <c r="N788">
        <v>15</v>
      </c>
      <c r="O788" t="s">
        <v>152</v>
      </c>
      <c r="P788" t="s">
        <v>154</v>
      </c>
      <c r="Q788" t="s">
        <v>222</v>
      </c>
    </row>
    <row r="789" spans="1:17" x14ac:dyDescent="0.25">
      <c r="A789" t="s">
        <v>18</v>
      </c>
      <c r="B789" t="s">
        <v>29</v>
      </c>
      <c r="C789" t="s">
        <v>38</v>
      </c>
      <c r="D789" t="s">
        <v>56</v>
      </c>
      <c r="E789">
        <v>45576</v>
      </c>
      <c r="F789">
        <v>136</v>
      </c>
      <c r="G789" t="s">
        <v>67</v>
      </c>
      <c r="I789" t="s">
        <v>70</v>
      </c>
      <c r="J789" t="s">
        <v>72</v>
      </c>
      <c r="K789" t="s">
        <v>82</v>
      </c>
      <c r="L789" t="s">
        <v>112</v>
      </c>
      <c r="M789">
        <v>1</v>
      </c>
      <c r="N789">
        <v>0</v>
      </c>
      <c r="O789" t="s">
        <v>151</v>
      </c>
      <c r="P789" t="s">
        <v>155</v>
      </c>
      <c r="Q789" t="s">
        <v>175</v>
      </c>
    </row>
    <row r="790" spans="1:17" x14ac:dyDescent="0.25">
      <c r="A790" t="s">
        <v>19</v>
      </c>
      <c r="B790" t="s">
        <v>32</v>
      </c>
      <c r="C790" t="s">
        <v>50</v>
      </c>
      <c r="D790" t="s">
        <v>56</v>
      </c>
      <c r="E790">
        <v>55691</v>
      </c>
      <c r="F790">
        <v>2088</v>
      </c>
      <c r="G790" t="s">
        <v>68</v>
      </c>
      <c r="I790" t="s">
        <v>71</v>
      </c>
      <c r="J790" t="s">
        <v>75</v>
      </c>
      <c r="K790" t="s">
        <v>108</v>
      </c>
      <c r="L790" t="s">
        <v>135</v>
      </c>
      <c r="M790">
        <v>4</v>
      </c>
      <c r="N790">
        <v>4</v>
      </c>
      <c r="O790" t="s">
        <v>148</v>
      </c>
      <c r="P790" t="s">
        <v>157</v>
      </c>
      <c r="Q790" t="s">
        <v>206</v>
      </c>
    </row>
    <row r="791" spans="1:17" x14ac:dyDescent="0.25">
      <c r="A791" t="s">
        <v>19</v>
      </c>
      <c r="B791" t="s">
        <v>34</v>
      </c>
      <c r="C791" t="s">
        <v>50</v>
      </c>
      <c r="D791" t="s">
        <v>60</v>
      </c>
      <c r="E791">
        <v>707626</v>
      </c>
      <c r="F791">
        <v>54255</v>
      </c>
      <c r="G791" t="s">
        <v>66</v>
      </c>
      <c r="I791" t="s">
        <v>70</v>
      </c>
      <c r="J791" t="s">
        <v>79</v>
      </c>
      <c r="K791" t="s">
        <v>107</v>
      </c>
      <c r="L791" t="s">
        <v>134</v>
      </c>
      <c r="M791">
        <v>8</v>
      </c>
      <c r="N791">
        <v>5</v>
      </c>
      <c r="O791" t="s">
        <v>149</v>
      </c>
      <c r="P791" t="s">
        <v>156</v>
      </c>
      <c r="Q791" t="s">
        <v>212</v>
      </c>
    </row>
    <row r="792" spans="1:17" x14ac:dyDescent="0.25">
      <c r="A792" t="s">
        <v>17</v>
      </c>
      <c r="B792" t="s">
        <v>30</v>
      </c>
      <c r="C792" t="s">
        <v>45</v>
      </c>
      <c r="D792" t="s">
        <v>57</v>
      </c>
      <c r="E792">
        <v>101348</v>
      </c>
      <c r="F792">
        <v>10757</v>
      </c>
      <c r="G792" t="s">
        <v>65</v>
      </c>
      <c r="I792" t="s">
        <v>71</v>
      </c>
      <c r="J792" t="s">
        <v>72</v>
      </c>
      <c r="K792" t="s">
        <v>82</v>
      </c>
      <c r="L792" t="s">
        <v>112</v>
      </c>
      <c r="M792">
        <v>18</v>
      </c>
      <c r="N792">
        <v>16</v>
      </c>
      <c r="O792" t="s">
        <v>152</v>
      </c>
      <c r="P792" t="s">
        <v>154</v>
      </c>
      <c r="Q792" t="s">
        <v>411</v>
      </c>
    </row>
    <row r="793" spans="1:17" x14ac:dyDescent="0.25">
      <c r="A793" t="s">
        <v>21</v>
      </c>
      <c r="B793" t="s">
        <v>22</v>
      </c>
      <c r="C793" t="s">
        <v>53</v>
      </c>
      <c r="D793" t="s">
        <v>62</v>
      </c>
      <c r="E793">
        <v>93370</v>
      </c>
      <c r="F793">
        <v>6915</v>
      </c>
      <c r="G793" t="s">
        <v>64</v>
      </c>
      <c r="I793" t="s">
        <v>56</v>
      </c>
      <c r="J793" t="s">
        <v>72</v>
      </c>
      <c r="K793" t="s">
        <v>82</v>
      </c>
      <c r="L793" t="s">
        <v>112</v>
      </c>
      <c r="M793">
        <v>12</v>
      </c>
      <c r="N793">
        <v>12</v>
      </c>
      <c r="O793" t="s">
        <v>153</v>
      </c>
      <c r="P793" t="s">
        <v>154</v>
      </c>
      <c r="Q793" t="s">
        <v>412</v>
      </c>
    </row>
    <row r="794" spans="1:17" x14ac:dyDescent="0.25">
      <c r="A794" t="s">
        <v>19</v>
      </c>
      <c r="B794" t="s">
        <v>34</v>
      </c>
      <c r="C794" t="s">
        <v>36</v>
      </c>
      <c r="D794" t="s">
        <v>55</v>
      </c>
      <c r="E794">
        <v>130893</v>
      </c>
      <c r="F794">
        <v>18109</v>
      </c>
      <c r="G794" t="s">
        <v>65</v>
      </c>
      <c r="J794" t="s">
        <v>74</v>
      </c>
      <c r="K794" t="s">
        <v>84</v>
      </c>
      <c r="L794" t="s">
        <v>74</v>
      </c>
      <c r="M794">
        <v>8</v>
      </c>
      <c r="N794">
        <v>8</v>
      </c>
      <c r="O794" t="s">
        <v>149</v>
      </c>
      <c r="P794" t="s">
        <v>154</v>
      </c>
      <c r="Q794" t="s">
        <v>190</v>
      </c>
    </row>
    <row r="795" spans="1:17" x14ac:dyDescent="0.25">
      <c r="A795" t="s">
        <v>18</v>
      </c>
      <c r="B795" t="s">
        <v>23</v>
      </c>
      <c r="C795" t="s">
        <v>42</v>
      </c>
      <c r="D795" t="s">
        <v>60</v>
      </c>
      <c r="E795">
        <v>94681</v>
      </c>
      <c r="F795">
        <v>0</v>
      </c>
      <c r="G795" t="s">
        <v>64</v>
      </c>
      <c r="J795" t="s">
        <v>77</v>
      </c>
      <c r="K795" t="s">
        <v>111</v>
      </c>
      <c r="L795" t="s">
        <v>141</v>
      </c>
      <c r="M795">
        <v>1</v>
      </c>
      <c r="N795">
        <v>1</v>
      </c>
      <c r="O795" t="s">
        <v>152</v>
      </c>
      <c r="P795" t="s">
        <v>157</v>
      </c>
      <c r="Q795" t="s">
        <v>249</v>
      </c>
    </row>
    <row r="796" spans="1:17" x14ac:dyDescent="0.25">
      <c r="A796" t="s">
        <v>19</v>
      </c>
      <c r="B796" t="s">
        <v>28</v>
      </c>
      <c r="C796" t="s">
        <v>43</v>
      </c>
      <c r="D796" t="s">
        <v>56</v>
      </c>
      <c r="E796">
        <v>93314</v>
      </c>
      <c r="F796">
        <v>1669</v>
      </c>
      <c r="G796" t="s">
        <v>65</v>
      </c>
      <c r="I796" t="s">
        <v>70</v>
      </c>
      <c r="J796" t="s">
        <v>78</v>
      </c>
      <c r="K796" t="s">
        <v>109</v>
      </c>
      <c r="L796" t="s">
        <v>137</v>
      </c>
      <c r="M796">
        <v>18</v>
      </c>
      <c r="N796">
        <v>18</v>
      </c>
      <c r="O796" t="s">
        <v>153</v>
      </c>
      <c r="P796" t="s">
        <v>156</v>
      </c>
      <c r="Q796" t="s">
        <v>166</v>
      </c>
    </row>
    <row r="797" spans="1:17" x14ac:dyDescent="0.25">
      <c r="A797" t="s">
        <v>20</v>
      </c>
      <c r="B797" t="s">
        <v>27</v>
      </c>
      <c r="C797" t="s">
        <v>39</v>
      </c>
      <c r="E797">
        <v>1007063</v>
      </c>
      <c r="F797">
        <v>177222</v>
      </c>
      <c r="G797" t="s">
        <v>66</v>
      </c>
      <c r="I797" t="s">
        <v>56</v>
      </c>
      <c r="J797" t="s">
        <v>77</v>
      </c>
      <c r="K797" t="s">
        <v>89</v>
      </c>
      <c r="L797" t="s">
        <v>124</v>
      </c>
      <c r="M797">
        <v>3</v>
      </c>
      <c r="N797">
        <v>3</v>
      </c>
      <c r="O797" t="s">
        <v>153</v>
      </c>
      <c r="P797" t="s">
        <v>156</v>
      </c>
      <c r="Q797" t="s">
        <v>174</v>
      </c>
    </row>
    <row r="798" spans="1:17" x14ac:dyDescent="0.25">
      <c r="A798" t="s">
        <v>19</v>
      </c>
      <c r="B798" t="s">
        <v>23</v>
      </c>
      <c r="C798" t="s">
        <v>49</v>
      </c>
      <c r="D798" t="s">
        <v>60</v>
      </c>
      <c r="E798">
        <v>76226</v>
      </c>
      <c r="F798">
        <v>4114</v>
      </c>
      <c r="G798" t="s">
        <v>65</v>
      </c>
      <c r="I798" t="s">
        <v>69</v>
      </c>
      <c r="J798" t="s">
        <v>80</v>
      </c>
      <c r="K798" t="s">
        <v>93</v>
      </c>
      <c r="L798" t="s">
        <v>93</v>
      </c>
      <c r="M798">
        <v>20</v>
      </c>
      <c r="N798">
        <v>20</v>
      </c>
      <c r="O798" t="s">
        <v>153</v>
      </c>
      <c r="P798" t="s">
        <v>155</v>
      </c>
      <c r="Q798" t="s">
        <v>166</v>
      </c>
    </row>
    <row r="799" spans="1:17" x14ac:dyDescent="0.25">
      <c r="A799" t="s">
        <v>21</v>
      </c>
      <c r="B799" t="s">
        <v>28</v>
      </c>
      <c r="C799" t="s">
        <v>50</v>
      </c>
      <c r="D799" t="s">
        <v>59</v>
      </c>
      <c r="E799">
        <v>736796</v>
      </c>
      <c r="F799">
        <v>90799</v>
      </c>
      <c r="G799" t="s">
        <v>66</v>
      </c>
      <c r="I799" t="s">
        <v>71</v>
      </c>
      <c r="J799" t="s">
        <v>76</v>
      </c>
      <c r="K799" t="s">
        <v>92</v>
      </c>
      <c r="L799" t="s">
        <v>119</v>
      </c>
      <c r="M799">
        <v>10</v>
      </c>
      <c r="N799">
        <v>9</v>
      </c>
      <c r="O799" t="s">
        <v>153</v>
      </c>
      <c r="P799" t="s">
        <v>155</v>
      </c>
      <c r="Q799" t="s">
        <v>167</v>
      </c>
    </row>
    <row r="800" spans="1:17" x14ac:dyDescent="0.25">
      <c r="A800" t="s">
        <v>20</v>
      </c>
      <c r="B800" t="s">
        <v>27</v>
      </c>
      <c r="C800" t="s">
        <v>47</v>
      </c>
      <c r="D800" t="s">
        <v>62</v>
      </c>
      <c r="E800">
        <v>127580</v>
      </c>
      <c r="F800">
        <v>0</v>
      </c>
      <c r="G800" t="s">
        <v>65</v>
      </c>
      <c r="I800" t="s">
        <v>69</v>
      </c>
      <c r="J800" t="s">
        <v>76</v>
      </c>
      <c r="K800" t="s">
        <v>86</v>
      </c>
      <c r="L800" t="s">
        <v>115</v>
      </c>
      <c r="M800">
        <v>6</v>
      </c>
      <c r="N800">
        <v>3</v>
      </c>
      <c r="O800" t="s">
        <v>149</v>
      </c>
      <c r="P800" t="s">
        <v>156</v>
      </c>
      <c r="Q800" t="s">
        <v>178</v>
      </c>
    </row>
    <row r="801" spans="1:17" x14ac:dyDescent="0.25">
      <c r="A801" t="s">
        <v>20</v>
      </c>
      <c r="B801" t="s">
        <v>22</v>
      </c>
      <c r="C801" t="s">
        <v>53</v>
      </c>
      <c r="D801" t="s">
        <v>56</v>
      </c>
      <c r="E801">
        <v>106169</v>
      </c>
      <c r="F801">
        <v>17758</v>
      </c>
      <c r="G801" t="s">
        <v>65</v>
      </c>
      <c r="J801" t="s">
        <v>72</v>
      </c>
      <c r="K801" t="s">
        <v>95</v>
      </c>
      <c r="L801" t="s">
        <v>120</v>
      </c>
      <c r="M801">
        <v>6</v>
      </c>
      <c r="N801">
        <v>6</v>
      </c>
      <c r="O801" t="s">
        <v>150</v>
      </c>
      <c r="P801" t="s">
        <v>157</v>
      </c>
      <c r="Q801" t="s">
        <v>371</v>
      </c>
    </row>
    <row r="802" spans="1:17" x14ac:dyDescent="0.25">
      <c r="A802" t="s">
        <v>19</v>
      </c>
      <c r="B802" t="s">
        <v>28</v>
      </c>
      <c r="C802" t="s">
        <v>46</v>
      </c>
      <c r="D802" t="s">
        <v>62</v>
      </c>
      <c r="E802">
        <v>57226</v>
      </c>
      <c r="F802">
        <v>0</v>
      </c>
      <c r="G802" t="s">
        <v>65</v>
      </c>
      <c r="I802" t="s">
        <v>71</v>
      </c>
      <c r="J802" t="s">
        <v>77</v>
      </c>
      <c r="K802" t="s">
        <v>97</v>
      </c>
      <c r="L802" t="s">
        <v>122</v>
      </c>
      <c r="M802">
        <v>10</v>
      </c>
      <c r="N802">
        <v>10</v>
      </c>
      <c r="O802" t="s">
        <v>150</v>
      </c>
      <c r="P802" t="s">
        <v>154</v>
      </c>
      <c r="Q802" t="s">
        <v>174</v>
      </c>
    </row>
    <row r="803" spans="1:17" x14ac:dyDescent="0.25">
      <c r="A803" t="s">
        <v>19</v>
      </c>
      <c r="B803" t="s">
        <v>24</v>
      </c>
      <c r="C803" t="s">
        <v>37</v>
      </c>
      <c r="D803" t="s">
        <v>59</v>
      </c>
      <c r="E803">
        <v>71122</v>
      </c>
      <c r="F803">
        <v>2146</v>
      </c>
      <c r="G803" t="s">
        <v>67</v>
      </c>
      <c r="I803" t="s">
        <v>69</v>
      </c>
      <c r="J803" t="s">
        <v>74</v>
      </c>
      <c r="K803" t="s">
        <v>84</v>
      </c>
      <c r="L803" t="s">
        <v>74</v>
      </c>
      <c r="M803">
        <v>4</v>
      </c>
      <c r="N803">
        <v>4</v>
      </c>
      <c r="O803" t="s">
        <v>149</v>
      </c>
      <c r="P803" t="s">
        <v>156</v>
      </c>
      <c r="Q803" t="s">
        <v>351</v>
      </c>
    </row>
    <row r="804" spans="1:17" x14ac:dyDescent="0.25">
      <c r="A804" t="s">
        <v>19</v>
      </c>
      <c r="F804">
        <v>1021</v>
      </c>
      <c r="G804" t="s">
        <v>68</v>
      </c>
      <c r="I804" t="s">
        <v>71</v>
      </c>
      <c r="J804" t="s">
        <v>81</v>
      </c>
      <c r="K804" t="s">
        <v>94</v>
      </c>
      <c r="N804">
        <v>10</v>
      </c>
      <c r="O804" t="s">
        <v>148</v>
      </c>
      <c r="Q804" t="s">
        <v>188</v>
      </c>
    </row>
    <row r="805" spans="1:17" x14ac:dyDescent="0.25">
      <c r="A805" t="s">
        <v>20</v>
      </c>
      <c r="B805" t="s">
        <v>23</v>
      </c>
      <c r="C805" t="s">
        <v>46</v>
      </c>
      <c r="D805" t="s">
        <v>57</v>
      </c>
      <c r="E805">
        <v>123203</v>
      </c>
      <c r="F805">
        <v>0</v>
      </c>
      <c r="G805" t="s">
        <v>65</v>
      </c>
      <c r="J805" t="s">
        <v>78</v>
      </c>
      <c r="K805" t="s">
        <v>105</v>
      </c>
      <c r="L805" t="s">
        <v>133</v>
      </c>
      <c r="M805">
        <v>4</v>
      </c>
      <c r="N805">
        <v>4</v>
      </c>
      <c r="O805" t="s">
        <v>150</v>
      </c>
      <c r="P805" t="s">
        <v>157</v>
      </c>
      <c r="Q805" t="s">
        <v>169</v>
      </c>
    </row>
    <row r="806" spans="1:17" x14ac:dyDescent="0.25">
      <c r="A806" t="s">
        <v>17</v>
      </c>
      <c r="B806" t="s">
        <v>30</v>
      </c>
      <c r="C806" t="s">
        <v>45</v>
      </c>
      <c r="D806" t="s">
        <v>55</v>
      </c>
      <c r="E806">
        <v>24544</v>
      </c>
      <c r="F806">
        <v>2175</v>
      </c>
      <c r="G806" t="s">
        <v>63</v>
      </c>
      <c r="J806" t="s">
        <v>72</v>
      </c>
      <c r="K806" t="s">
        <v>82</v>
      </c>
      <c r="L806" t="s">
        <v>112</v>
      </c>
      <c r="M806">
        <v>15</v>
      </c>
      <c r="N806">
        <v>13</v>
      </c>
      <c r="O806" t="s">
        <v>152</v>
      </c>
      <c r="P806" t="s">
        <v>154</v>
      </c>
      <c r="Q806" t="s">
        <v>249</v>
      </c>
    </row>
    <row r="807" spans="1:17" x14ac:dyDescent="0.25">
      <c r="A807" t="s">
        <v>19</v>
      </c>
      <c r="B807" t="s">
        <v>22</v>
      </c>
      <c r="C807" t="s">
        <v>50</v>
      </c>
      <c r="D807" t="s">
        <v>61</v>
      </c>
      <c r="E807">
        <v>37776</v>
      </c>
      <c r="F807">
        <v>10737</v>
      </c>
      <c r="G807" t="s">
        <v>65</v>
      </c>
      <c r="I807" t="s">
        <v>70</v>
      </c>
      <c r="J807" t="s">
        <v>74</v>
      </c>
      <c r="K807" t="s">
        <v>84</v>
      </c>
      <c r="L807" t="s">
        <v>74</v>
      </c>
      <c r="M807">
        <v>18</v>
      </c>
      <c r="N807">
        <v>15</v>
      </c>
      <c r="O807" t="s">
        <v>149</v>
      </c>
      <c r="P807" t="s">
        <v>154</v>
      </c>
      <c r="Q807" t="s">
        <v>194</v>
      </c>
    </row>
    <row r="808" spans="1:17" x14ac:dyDescent="0.25">
      <c r="A808" t="s">
        <v>19</v>
      </c>
      <c r="B808" t="s">
        <v>25</v>
      </c>
      <c r="C808" t="s">
        <v>37</v>
      </c>
      <c r="D808" t="s">
        <v>55</v>
      </c>
      <c r="E808">
        <v>55386</v>
      </c>
      <c r="F808">
        <v>12504</v>
      </c>
      <c r="G808" t="s">
        <v>63</v>
      </c>
      <c r="I808" t="s">
        <v>56</v>
      </c>
      <c r="J808" t="s">
        <v>78</v>
      </c>
      <c r="K808" t="s">
        <v>88</v>
      </c>
      <c r="L808" t="s">
        <v>128</v>
      </c>
      <c r="M808">
        <v>4</v>
      </c>
      <c r="N808">
        <v>4</v>
      </c>
      <c r="O808" t="s">
        <v>148</v>
      </c>
      <c r="P808" t="s">
        <v>156</v>
      </c>
      <c r="Q808" t="s">
        <v>256</v>
      </c>
    </row>
    <row r="809" spans="1:17" x14ac:dyDescent="0.25">
      <c r="A809" t="s">
        <v>17</v>
      </c>
      <c r="B809" t="s">
        <v>35</v>
      </c>
      <c r="C809" t="s">
        <v>43</v>
      </c>
      <c r="E809">
        <v>46147</v>
      </c>
      <c r="F809">
        <v>4863</v>
      </c>
      <c r="G809" t="s">
        <v>64</v>
      </c>
      <c r="I809" t="s">
        <v>69</v>
      </c>
      <c r="J809" t="s">
        <v>74</v>
      </c>
      <c r="K809" t="s">
        <v>84</v>
      </c>
      <c r="L809" t="s">
        <v>74</v>
      </c>
      <c r="M809">
        <v>12</v>
      </c>
      <c r="N809">
        <v>12</v>
      </c>
      <c r="O809" t="s">
        <v>149</v>
      </c>
      <c r="P809" t="s">
        <v>157</v>
      </c>
      <c r="Q809" t="s">
        <v>413</v>
      </c>
    </row>
    <row r="810" spans="1:17" x14ac:dyDescent="0.25">
      <c r="A810" t="s">
        <v>21</v>
      </c>
      <c r="B810" t="s">
        <v>35</v>
      </c>
      <c r="C810" t="s">
        <v>49</v>
      </c>
      <c r="D810" t="s">
        <v>54</v>
      </c>
      <c r="E810">
        <v>507853</v>
      </c>
      <c r="F810">
        <v>10392</v>
      </c>
      <c r="G810" t="s">
        <v>66</v>
      </c>
      <c r="J810" t="s">
        <v>80</v>
      </c>
      <c r="K810" t="s">
        <v>106</v>
      </c>
      <c r="L810" t="s">
        <v>106</v>
      </c>
      <c r="M810">
        <v>8</v>
      </c>
      <c r="N810">
        <v>5</v>
      </c>
      <c r="O810" t="s">
        <v>152</v>
      </c>
      <c r="P810" t="s">
        <v>155</v>
      </c>
      <c r="Q810" t="s">
        <v>178</v>
      </c>
    </row>
    <row r="811" spans="1:17" x14ac:dyDescent="0.25">
      <c r="A811" t="s">
        <v>17</v>
      </c>
      <c r="B811" t="s">
        <v>22</v>
      </c>
      <c r="C811" t="s">
        <v>47</v>
      </c>
      <c r="D811" t="s">
        <v>62</v>
      </c>
      <c r="E811">
        <v>1072600</v>
      </c>
      <c r="F811">
        <v>35497</v>
      </c>
      <c r="G811" t="s">
        <v>66</v>
      </c>
      <c r="I811" t="s">
        <v>70</v>
      </c>
      <c r="J811" t="s">
        <v>75</v>
      </c>
      <c r="K811" t="s">
        <v>108</v>
      </c>
      <c r="L811" t="s">
        <v>135</v>
      </c>
      <c r="M811">
        <v>10</v>
      </c>
      <c r="N811">
        <v>10</v>
      </c>
      <c r="O811" t="s">
        <v>151</v>
      </c>
      <c r="P811" t="s">
        <v>157</v>
      </c>
      <c r="Q811" t="s">
        <v>174</v>
      </c>
    </row>
    <row r="812" spans="1:17" x14ac:dyDescent="0.25">
      <c r="A812" t="s">
        <v>17</v>
      </c>
      <c r="B812" t="s">
        <v>25</v>
      </c>
      <c r="C812" t="s">
        <v>53</v>
      </c>
      <c r="D812" t="s">
        <v>54</v>
      </c>
      <c r="E812">
        <v>28978</v>
      </c>
      <c r="F812">
        <v>0</v>
      </c>
      <c r="G812" t="s">
        <v>67</v>
      </c>
      <c r="I812" t="s">
        <v>71</v>
      </c>
      <c r="J812" t="s">
        <v>80</v>
      </c>
      <c r="K812" t="s">
        <v>106</v>
      </c>
      <c r="L812" t="s">
        <v>106</v>
      </c>
      <c r="M812">
        <v>18</v>
      </c>
      <c r="N812">
        <v>16</v>
      </c>
      <c r="O812" t="s">
        <v>153</v>
      </c>
      <c r="P812" t="s">
        <v>155</v>
      </c>
      <c r="Q812" t="s">
        <v>193</v>
      </c>
    </row>
    <row r="813" spans="1:17" x14ac:dyDescent="0.25">
      <c r="A813" t="s">
        <v>20</v>
      </c>
      <c r="B813" t="s">
        <v>24</v>
      </c>
      <c r="C813" t="s">
        <v>53</v>
      </c>
      <c r="D813" t="s">
        <v>54</v>
      </c>
      <c r="E813">
        <v>95318</v>
      </c>
      <c r="F813">
        <v>3845</v>
      </c>
      <c r="G813" t="s">
        <v>67</v>
      </c>
      <c r="I813" t="s">
        <v>71</v>
      </c>
      <c r="J813" t="s">
        <v>73</v>
      </c>
      <c r="K813" t="s">
        <v>102</v>
      </c>
      <c r="L813" t="s">
        <v>102</v>
      </c>
      <c r="M813">
        <v>7</v>
      </c>
      <c r="N813">
        <v>5</v>
      </c>
      <c r="O813" t="s">
        <v>153</v>
      </c>
      <c r="P813" t="s">
        <v>156</v>
      </c>
      <c r="Q813" t="s">
        <v>256</v>
      </c>
    </row>
    <row r="814" spans="1:17" x14ac:dyDescent="0.25">
      <c r="A814" t="s">
        <v>21</v>
      </c>
      <c r="B814" t="s">
        <v>33</v>
      </c>
      <c r="C814" t="s">
        <v>36</v>
      </c>
      <c r="D814" t="s">
        <v>61</v>
      </c>
      <c r="E814">
        <v>71716</v>
      </c>
      <c r="F814">
        <v>5049</v>
      </c>
      <c r="G814" t="s">
        <v>68</v>
      </c>
      <c r="J814" t="s">
        <v>74</v>
      </c>
      <c r="K814" t="s">
        <v>84</v>
      </c>
      <c r="L814" t="s">
        <v>74</v>
      </c>
      <c r="M814">
        <v>15</v>
      </c>
      <c r="N814">
        <v>15</v>
      </c>
      <c r="O814" t="s">
        <v>150</v>
      </c>
      <c r="P814" t="s">
        <v>155</v>
      </c>
      <c r="Q814" t="s">
        <v>171</v>
      </c>
    </row>
    <row r="815" spans="1:17" x14ac:dyDescent="0.25">
      <c r="A815" t="s">
        <v>20</v>
      </c>
      <c r="B815" t="s">
        <v>26</v>
      </c>
      <c r="C815" t="s">
        <v>53</v>
      </c>
      <c r="D815" t="s">
        <v>62</v>
      </c>
      <c r="E815">
        <v>28620</v>
      </c>
      <c r="F815">
        <v>3778</v>
      </c>
      <c r="G815" t="s">
        <v>63</v>
      </c>
      <c r="I815" t="s">
        <v>69</v>
      </c>
      <c r="J815" t="s">
        <v>74</v>
      </c>
      <c r="K815" t="s">
        <v>84</v>
      </c>
      <c r="L815" t="s">
        <v>74</v>
      </c>
      <c r="M815">
        <v>5</v>
      </c>
      <c r="N815">
        <v>4</v>
      </c>
      <c r="O815" t="s">
        <v>152</v>
      </c>
      <c r="P815" t="s">
        <v>156</v>
      </c>
      <c r="Q815" t="s">
        <v>299</v>
      </c>
    </row>
    <row r="816" spans="1:17" x14ac:dyDescent="0.25">
      <c r="A816" t="s">
        <v>20</v>
      </c>
      <c r="B816" t="s">
        <v>24</v>
      </c>
      <c r="C816" t="s">
        <v>38</v>
      </c>
      <c r="D816" t="s">
        <v>59</v>
      </c>
      <c r="E816">
        <v>69481</v>
      </c>
      <c r="F816">
        <v>2451</v>
      </c>
      <c r="G816" t="s">
        <v>64</v>
      </c>
      <c r="I816" t="s">
        <v>70</v>
      </c>
      <c r="J816" t="s">
        <v>72</v>
      </c>
      <c r="K816" t="s">
        <v>95</v>
      </c>
      <c r="L816" t="s">
        <v>120</v>
      </c>
      <c r="M816">
        <v>5</v>
      </c>
      <c r="N816">
        <v>5</v>
      </c>
      <c r="O816" t="s">
        <v>148</v>
      </c>
      <c r="P816" t="s">
        <v>157</v>
      </c>
      <c r="Q816" t="s">
        <v>173</v>
      </c>
    </row>
    <row r="817" spans="1:17" x14ac:dyDescent="0.25">
      <c r="A817" t="s">
        <v>19</v>
      </c>
      <c r="B817" t="s">
        <v>27</v>
      </c>
      <c r="C817" t="s">
        <v>43</v>
      </c>
      <c r="D817" t="s">
        <v>56</v>
      </c>
      <c r="E817">
        <v>79091</v>
      </c>
      <c r="F817">
        <v>1560</v>
      </c>
      <c r="G817" t="s">
        <v>67</v>
      </c>
      <c r="I817" t="s">
        <v>71</v>
      </c>
      <c r="J817" t="s">
        <v>77</v>
      </c>
      <c r="K817" t="s">
        <v>110</v>
      </c>
      <c r="L817" t="s">
        <v>139</v>
      </c>
      <c r="M817">
        <v>10</v>
      </c>
      <c r="N817">
        <v>10</v>
      </c>
      <c r="O817" t="s">
        <v>149</v>
      </c>
      <c r="P817" t="s">
        <v>155</v>
      </c>
      <c r="Q817" t="s">
        <v>313</v>
      </c>
    </row>
    <row r="818" spans="1:17" x14ac:dyDescent="0.25">
      <c r="A818" t="s">
        <v>21</v>
      </c>
      <c r="B818" t="s">
        <v>26</v>
      </c>
      <c r="C818" t="s">
        <v>47</v>
      </c>
      <c r="D818" t="s">
        <v>59</v>
      </c>
      <c r="E818">
        <v>138876</v>
      </c>
      <c r="F818">
        <v>6600</v>
      </c>
      <c r="G818" t="s">
        <v>64</v>
      </c>
      <c r="I818" t="s">
        <v>56</v>
      </c>
      <c r="J818" t="s">
        <v>73</v>
      </c>
      <c r="K818" t="s">
        <v>83</v>
      </c>
      <c r="L818" t="s">
        <v>113</v>
      </c>
      <c r="M818">
        <v>20</v>
      </c>
      <c r="N818">
        <v>17</v>
      </c>
      <c r="O818" t="s">
        <v>150</v>
      </c>
      <c r="P818" t="s">
        <v>155</v>
      </c>
      <c r="Q818" t="s">
        <v>165</v>
      </c>
    </row>
    <row r="819" spans="1:17" x14ac:dyDescent="0.25">
      <c r="A819" t="s">
        <v>19</v>
      </c>
      <c r="B819" t="s">
        <v>33</v>
      </c>
      <c r="C819" t="s">
        <v>39</v>
      </c>
      <c r="D819" t="s">
        <v>60</v>
      </c>
      <c r="E819">
        <v>70495</v>
      </c>
      <c r="F819">
        <v>579</v>
      </c>
      <c r="G819" t="s">
        <v>67</v>
      </c>
      <c r="I819" t="s">
        <v>71</v>
      </c>
      <c r="J819" t="s">
        <v>77</v>
      </c>
      <c r="K819" t="s">
        <v>89</v>
      </c>
      <c r="L819" t="s">
        <v>124</v>
      </c>
      <c r="M819">
        <v>18</v>
      </c>
      <c r="N819">
        <v>18</v>
      </c>
      <c r="O819" t="s">
        <v>149</v>
      </c>
      <c r="P819" t="s">
        <v>157</v>
      </c>
      <c r="Q819" t="s">
        <v>173</v>
      </c>
    </row>
    <row r="820" spans="1:17" x14ac:dyDescent="0.25">
      <c r="A820" t="s">
        <v>21</v>
      </c>
      <c r="B820" t="s">
        <v>24</v>
      </c>
      <c r="C820" t="s">
        <v>51</v>
      </c>
      <c r="D820" t="s">
        <v>54</v>
      </c>
      <c r="E820">
        <v>12283</v>
      </c>
      <c r="F820">
        <v>1449</v>
      </c>
      <c r="G820" t="s">
        <v>64</v>
      </c>
      <c r="I820" t="s">
        <v>71</v>
      </c>
      <c r="J820" t="s">
        <v>79</v>
      </c>
      <c r="K820" t="s">
        <v>107</v>
      </c>
      <c r="L820" t="s">
        <v>134</v>
      </c>
      <c r="M820">
        <v>10</v>
      </c>
      <c r="N820">
        <v>8</v>
      </c>
      <c r="O820" t="s">
        <v>149</v>
      </c>
      <c r="P820" t="s">
        <v>155</v>
      </c>
      <c r="Q820" t="s">
        <v>162</v>
      </c>
    </row>
    <row r="821" spans="1:17" x14ac:dyDescent="0.25">
      <c r="A821" t="s">
        <v>19</v>
      </c>
      <c r="B821" t="s">
        <v>24</v>
      </c>
      <c r="C821" t="s">
        <v>41</v>
      </c>
      <c r="D821" t="s">
        <v>56</v>
      </c>
      <c r="E821">
        <v>120834</v>
      </c>
      <c r="F821">
        <v>630</v>
      </c>
      <c r="G821" t="s">
        <v>67</v>
      </c>
      <c r="J821" t="s">
        <v>76</v>
      </c>
      <c r="K821" t="s">
        <v>86</v>
      </c>
      <c r="L821" t="s">
        <v>115</v>
      </c>
      <c r="M821">
        <v>5</v>
      </c>
      <c r="N821">
        <v>5</v>
      </c>
      <c r="O821" t="s">
        <v>153</v>
      </c>
      <c r="P821" t="s">
        <v>155</v>
      </c>
      <c r="Q821" t="s">
        <v>212</v>
      </c>
    </row>
    <row r="822" spans="1:17" x14ac:dyDescent="0.25">
      <c r="A822" t="s">
        <v>17</v>
      </c>
      <c r="B822" t="s">
        <v>33</v>
      </c>
      <c r="C822" t="s">
        <v>36</v>
      </c>
      <c r="D822" t="s">
        <v>59</v>
      </c>
      <c r="E822">
        <v>96594</v>
      </c>
      <c r="F822">
        <v>6805</v>
      </c>
      <c r="G822" t="s">
        <v>68</v>
      </c>
      <c r="I822" t="s">
        <v>56</v>
      </c>
      <c r="J822" t="s">
        <v>79</v>
      </c>
      <c r="K822" t="s">
        <v>107</v>
      </c>
      <c r="L822" t="s">
        <v>134</v>
      </c>
      <c r="M822">
        <v>9</v>
      </c>
      <c r="N822">
        <v>9</v>
      </c>
      <c r="O822" t="s">
        <v>150</v>
      </c>
      <c r="P822" t="s">
        <v>156</v>
      </c>
      <c r="Q822" t="s">
        <v>173</v>
      </c>
    </row>
    <row r="823" spans="1:17" x14ac:dyDescent="0.25">
      <c r="A823" t="s">
        <v>20</v>
      </c>
      <c r="B823" t="s">
        <v>33</v>
      </c>
      <c r="C823" t="s">
        <v>53</v>
      </c>
      <c r="D823" t="s">
        <v>59</v>
      </c>
      <c r="E823">
        <v>64947</v>
      </c>
      <c r="F823">
        <v>12522</v>
      </c>
      <c r="G823" t="s">
        <v>65</v>
      </c>
      <c r="I823" t="s">
        <v>71</v>
      </c>
      <c r="J823" t="s">
        <v>80</v>
      </c>
      <c r="K823" t="s">
        <v>93</v>
      </c>
      <c r="L823" t="s">
        <v>93</v>
      </c>
      <c r="M823">
        <v>0</v>
      </c>
      <c r="N823">
        <v>0</v>
      </c>
      <c r="O823" t="s">
        <v>153</v>
      </c>
      <c r="P823" t="s">
        <v>155</v>
      </c>
      <c r="Q823" t="s">
        <v>414</v>
      </c>
    </row>
    <row r="824" spans="1:17" x14ac:dyDescent="0.25">
      <c r="A824" t="s">
        <v>17</v>
      </c>
      <c r="B824" t="s">
        <v>22</v>
      </c>
      <c r="C824" t="s">
        <v>42</v>
      </c>
      <c r="D824" t="s">
        <v>58</v>
      </c>
      <c r="E824">
        <v>95149</v>
      </c>
      <c r="F824">
        <v>2534</v>
      </c>
      <c r="G824" t="s">
        <v>65</v>
      </c>
      <c r="I824" t="s">
        <v>71</v>
      </c>
      <c r="J824" t="s">
        <v>79</v>
      </c>
      <c r="K824" t="s">
        <v>107</v>
      </c>
      <c r="L824" t="s">
        <v>134</v>
      </c>
      <c r="M824">
        <v>25</v>
      </c>
      <c r="N824">
        <v>23</v>
      </c>
      <c r="O824" t="s">
        <v>152</v>
      </c>
      <c r="P824" t="s">
        <v>154</v>
      </c>
      <c r="Q824" t="s">
        <v>188</v>
      </c>
    </row>
    <row r="825" spans="1:17" x14ac:dyDescent="0.25">
      <c r="A825" t="s">
        <v>21</v>
      </c>
      <c r="B825" t="s">
        <v>30</v>
      </c>
      <c r="C825" t="s">
        <v>45</v>
      </c>
      <c r="D825" t="s">
        <v>56</v>
      </c>
      <c r="E825">
        <v>92720</v>
      </c>
      <c r="F825">
        <v>1033</v>
      </c>
      <c r="G825" t="s">
        <v>68</v>
      </c>
      <c r="J825" t="s">
        <v>72</v>
      </c>
      <c r="K825" t="s">
        <v>95</v>
      </c>
      <c r="L825" t="s">
        <v>120</v>
      </c>
      <c r="M825">
        <v>20</v>
      </c>
      <c r="N825">
        <v>18</v>
      </c>
      <c r="O825" t="s">
        <v>153</v>
      </c>
      <c r="P825" t="s">
        <v>155</v>
      </c>
      <c r="Q825" t="s">
        <v>244</v>
      </c>
    </row>
    <row r="826" spans="1:17" x14ac:dyDescent="0.25">
      <c r="A826" t="s">
        <v>19</v>
      </c>
      <c r="B826" t="s">
        <v>35</v>
      </c>
      <c r="C826" t="s">
        <v>48</v>
      </c>
      <c r="D826" t="s">
        <v>62</v>
      </c>
      <c r="E826">
        <v>99696</v>
      </c>
      <c r="F826">
        <v>14356</v>
      </c>
      <c r="G826" t="s">
        <v>65</v>
      </c>
      <c r="I826" t="s">
        <v>56</v>
      </c>
      <c r="J826" t="s">
        <v>80</v>
      </c>
      <c r="K826" t="s">
        <v>93</v>
      </c>
      <c r="L826" t="s">
        <v>93</v>
      </c>
      <c r="M826">
        <v>9</v>
      </c>
      <c r="N826">
        <v>9</v>
      </c>
      <c r="O826" t="s">
        <v>152</v>
      </c>
      <c r="P826" t="s">
        <v>155</v>
      </c>
      <c r="Q826" t="s">
        <v>271</v>
      </c>
    </row>
    <row r="827" spans="1:17" x14ac:dyDescent="0.25">
      <c r="A827" t="s">
        <v>21</v>
      </c>
      <c r="B827" t="s">
        <v>25</v>
      </c>
      <c r="C827" t="s">
        <v>44</v>
      </c>
      <c r="D827" t="s">
        <v>55</v>
      </c>
      <c r="E827">
        <v>42102</v>
      </c>
      <c r="F827">
        <v>6011</v>
      </c>
      <c r="G827" t="s">
        <v>68</v>
      </c>
      <c r="J827" t="s">
        <v>74</v>
      </c>
      <c r="K827" t="s">
        <v>84</v>
      </c>
      <c r="L827" t="s">
        <v>74</v>
      </c>
      <c r="M827">
        <v>12</v>
      </c>
      <c r="N827">
        <v>12</v>
      </c>
      <c r="O827" t="s">
        <v>150</v>
      </c>
      <c r="P827" t="s">
        <v>157</v>
      </c>
      <c r="Q827" t="s">
        <v>168</v>
      </c>
    </row>
    <row r="828" spans="1:17" x14ac:dyDescent="0.25">
      <c r="A828" t="s">
        <v>17</v>
      </c>
      <c r="B828" t="s">
        <v>24</v>
      </c>
      <c r="C828" t="s">
        <v>53</v>
      </c>
      <c r="D828" t="s">
        <v>58</v>
      </c>
      <c r="E828">
        <v>28374</v>
      </c>
      <c r="F828">
        <v>0</v>
      </c>
      <c r="G828" t="s">
        <v>68</v>
      </c>
      <c r="I828" t="s">
        <v>70</v>
      </c>
      <c r="J828" t="s">
        <v>78</v>
      </c>
      <c r="K828" t="s">
        <v>109</v>
      </c>
      <c r="L828" t="s">
        <v>137</v>
      </c>
      <c r="M828">
        <v>18</v>
      </c>
      <c r="N828">
        <v>17</v>
      </c>
      <c r="O828" t="s">
        <v>149</v>
      </c>
      <c r="P828" t="s">
        <v>157</v>
      </c>
      <c r="Q828" t="s">
        <v>415</v>
      </c>
    </row>
    <row r="829" spans="1:17" x14ac:dyDescent="0.25">
      <c r="A829" t="s">
        <v>19</v>
      </c>
      <c r="B829" t="s">
        <v>25</v>
      </c>
      <c r="C829" t="s">
        <v>48</v>
      </c>
      <c r="D829" t="s">
        <v>57</v>
      </c>
      <c r="E829">
        <v>1134276</v>
      </c>
      <c r="F829">
        <v>108001</v>
      </c>
      <c r="G829" t="s">
        <v>66</v>
      </c>
      <c r="I829" t="s">
        <v>71</v>
      </c>
      <c r="J829" t="s">
        <v>81</v>
      </c>
      <c r="K829" t="s">
        <v>101</v>
      </c>
      <c r="L829" t="s">
        <v>127</v>
      </c>
      <c r="M829">
        <v>5</v>
      </c>
      <c r="N829">
        <v>5</v>
      </c>
      <c r="O829" t="s">
        <v>150</v>
      </c>
      <c r="P829" t="s">
        <v>157</v>
      </c>
      <c r="Q829" t="s">
        <v>173</v>
      </c>
    </row>
    <row r="830" spans="1:17" x14ac:dyDescent="0.25">
      <c r="A830" t="s">
        <v>20</v>
      </c>
      <c r="B830" t="s">
        <v>29</v>
      </c>
      <c r="C830" t="s">
        <v>53</v>
      </c>
      <c r="D830" t="s">
        <v>62</v>
      </c>
      <c r="E830">
        <v>53314</v>
      </c>
      <c r="F830">
        <v>826</v>
      </c>
      <c r="G830" t="s">
        <v>65</v>
      </c>
      <c r="J830" t="s">
        <v>78</v>
      </c>
      <c r="K830" t="s">
        <v>105</v>
      </c>
      <c r="L830" t="s">
        <v>133</v>
      </c>
      <c r="M830">
        <v>2</v>
      </c>
      <c r="N830">
        <v>2</v>
      </c>
      <c r="O830" t="s">
        <v>151</v>
      </c>
      <c r="P830" t="s">
        <v>154</v>
      </c>
      <c r="Q830" t="s">
        <v>191</v>
      </c>
    </row>
    <row r="831" spans="1:17" x14ac:dyDescent="0.25">
      <c r="A831" t="s">
        <v>20</v>
      </c>
      <c r="B831" t="s">
        <v>28</v>
      </c>
      <c r="C831" t="s">
        <v>46</v>
      </c>
      <c r="D831" t="s">
        <v>56</v>
      </c>
      <c r="E831">
        <v>162200</v>
      </c>
      <c r="F831">
        <v>24078</v>
      </c>
      <c r="G831" t="s">
        <v>64</v>
      </c>
      <c r="I831" t="s">
        <v>70</v>
      </c>
      <c r="J831" t="s">
        <v>78</v>
      </c>
      <c r="K831" t="s">
        <v>88</v>
      </c>
      <c r="L831" t="s">
        <v>136</v>
      </c>
      <c r="M831">
        <v>6</v>
      </c>
      <c r="N831">
        <v>4</v>
      </c>
      <c r="O831" t="s">
        <v>153</v>
      </c>
      <c r="P831" t="s">
        <v>155</v>
      </c>
      <c r="Q831" t="s">
        <v>212</v>
      </c>
    </row>
    <row r="832" spans="1:17" x14ac:dyDescent="0.25">
      <c r="A832" t="s">
        <v>19</v>
      </c>
      <c r="B832" t="s">
        <v>27</v>
      </c>
      <c r="C832" t="s">
        <v>51</v>
      </c>
      <c r="D832" t="s">
        <v>56</v>
      </c>
      <c r="E832">
        <v>1098501</v>
      </c>
      <c r="F832">
        <v>20345</v>
      </c>
      <c r="G832" t="s">
        <v>66</v>
      </c>
      <c r="J832" t="s">
        <v>76</v>
      </c>
      <c r="K832" t="s">
        <v>100</v>
      </c>
      <c r="L832" t="s">
        <v>126</v>
      </c>
      <c r="M832">
        <v>4</v>
      </c>
      <c r="N832">
        <v>4</v>
      </c>
      <c r="O832" t="s">
        <v>150</v>
      </c>
      <c r="P832" t="s">
        <v>154</v>
      </c>
      <c r="Q832" t="s">
        <v>416</v>
      </c>
    </row>
    <row r="833" spans="1:17" x14ac:dyDescent="0.25">
      <c r="A833" t="s">
        <v>19</v>
      </c>
      <c r="B833" t="s">
        <v>27</v>
      </c>
      <c r="C833" t="s">
        <v>52</v>
      </c>
      <c r="D833" t="s">
        <v>59</v>
      </c>
      <c r="E833">
        <v>786749</v>
      </c>
      <c r="F833">
        <v>105721</v>
      </c>
      <c r="G833" t="s">
        <v>66</v>
      </c>
      <c r="I833" t="s">
        <v>56</v>
      </c>
      <c r="J833" t="s">
        <v>75</v>
      </c>
      <c r="K833" t="s">
        <v>108</v>
      </c>
      <c r="L833" t="s">
        <v>135</v>
      </c>
      <c r="M833">
        <v>10</v>
      </c>
      <c r="N833">
        <v>10</v>
      </c>
      <c r="O833" t="s">
        <v>148</v>
      </c>
      <c r="P833" t="s">
        <v>155</v>
      </c>
      <c r="Q833" t="s">
        <v>188</v>
      </c>
    </row>
    <row r="834" spans="1:17" x14ac:dyDescent="0.25">
      <c r="A834" t="s">
        <v>20</v>
      </c>
      <c r="B834" t="s">
        <v>23</v>
      </c>
      <c r="C834" t="s">
        <v>51</v>
      </c>
      <c r="E834">
        <v>554884</v>
      </c>
      <c r="F834">
        <v>33621</v>
      </c>
      <c r="G834" t="s">
        <v>66</v>
      </c>
      <c r="I834" t="s">
        <v>56</v>
      </c>
      <c r="J834" t="s">
        <v>75</v>
      </c>
      <c r="K834" t="s">
        <v>108</v>
      </c>
      <c r="L834" t="s">
        <v>135</v>
      </c>
      <c r="M834">
        <v>0</v>
      </c>
      <c r="N834">
        <v>0</v>
      </c>
      <c r="O834" t="s">
        <v>149</v>
      </c>
      <c r="P834" t="s">
        <v>156</v>
      </c>
      <c r="Q834" t="s">
        <v>271</v>
      </c>
    </row>
    <row r="835" spans="1:17" x14ac:dyDescent="0.25">
      <c r="A835" t="s">
        <v>21</v>
      </c>
      <c r="B835" t="s">
        <v>26</v>
      </c>
      <c r="C835" t="s">
        <v>37</v>
      </c>
      <c r="D835" t="s">
        <v>61</v>
      </c>
      <c r="E835">
        <v>70895</v>
      </c>
      <c r="F835">
        <v>4130</v>
      </c>
      <c r="G835" t="s">
        <v>68</v>
      </c>
      <c r="I835" t="s">
        <v>70</v>
      </c>
      <c r="J835" t="s">
        <v>77</v>
      </c>
      <c r="K835" t="s">
        <v>97</v>
      </c>
      <c r="L835" t="s">
        <v>122</v>
      </c>
      <c r="M835">
        <v>8</v>
      </c>
      <c r="N835">
        <v>5</v>
      </c>
      <c r="O835" t="s">
        <v>152</v>
      </c>
      <c r="P835" t="s">
        <v>154</v>
      </c>
      <c r="Q835" t="s">
        <v>417</v>
      </c>
    </row>
    <row r="836" spans="1:17" x14ac:dyDescent="0.25">
      <c r="A836" t="s">
        <v>19</v>
      </c>
      <c r="B836" t="s">
        <v>24</v>
      </c>
      <c r="C836" t="s">
        <v>36</v>
      </c>
      <c r="E836">
        <v>118966</v>
      </c>
      <c r="F836">
        <v>17631</v>
      </c>
      <c r="G836" t="s">
        <v>66</v>
      </c>
      <c r="I836" t="s">
        <v>70</v>
      </c>
      <c r="J836" t="s">
        <v>76</v>
      </c>
      <c r="K836" t="s">
        <v>92</v>
      </c>
      <c r="L836" t="s">
        <v>119</v>
      </c>
      <c r="M836">
        <v>18</v>
      </c>
      <c r="N836">
        <v>18</v>
      </c>
      <c r="O836" t="s">
        <v>149</v>
      </c>
      <c r="P836" t="s">
        <v>157</v>
      </c>
      <c r="Q836" t="s">
        <v>212</v>
      </c>
    </row>
    <row r="837" spans="1:17" x14ac:dyDescent="0.25">
      <c r="A837" t="s">
        <v>18</v>
      </c>
      <c r="B837" t="s">
        <v>28</v>
      </c>
      <c r="C837" t="s">
        <v>50</v>
      </c>
      <c r="D837" t="s">
        <v>55</v>
      </c>
      <c r="E837">
        <v>21094</v>
      </c>
      <c r="F837">
        <v>2338</v>
      </c>
      <c r="G837" t="s">
        <v>68</v>
      </c>
      <c r="I837" t="s">
        <v>69</v>
      </c>
      <c r="J837" t="s">
        <v>75</v>
      </c>
      <c r="K837" t="s">
        <v>85</v>
      </c>
      <c r="L837" t="s">
        <v>114</v>
      </c>
      <c r="M837">
        <v>1</v>
      </c>
      <c r="N837">
        <v>0</v>
      </c>
      <c r="O837" t="s">
        <v>152</v>
      </c>
      <c r="P837" t="s">
        <v>156</v>
      </c>
      <c r="Q837" t="s">
        <v>346</v>
      </c>
    </row>
    <row r="838" spans="1:17" x14ac:dyDescent="0.25">
      <c r="A838" t="s">
        <v>19</v>
      </c>
      <c r="B838" t="s">
        <v>33</v>
      </c>
      <c r="C838" t="s">
        <v>38</v>
      </c>
      <c r="D838" t="s">
        <v>54</v>
      </c>
      <c r="E838">
        <v>76959</v>
      </c>
      <c r="F838">
        <v>0</v>
      </c>
      <c r="G838" t="s">
        <v>67</v>
      </c>
      <c r="J838" t="s">
        <v>76</v>
      </c>
      <c r="K838" t="s">
        <v>86</v>
      </c>
      <c r="L838" t="s">
        <v>115</v>
      </c>
      <c r="M838">
        <v>3</v>
      </c>
      <c r="N838">
        <v>3</v>
      </c>
      <c r="O838" t="s">
        <v>148</v>
      </c>
      <c r="P838" t="s">
        <v>155</v>
      </c>
      <c r="Q838" t="s">
        <v>373</v>
      </c>
    </row>
    <row r="839" spans="1:17" x14ac:dyDescent="0.25">
      <c r="A839" t="s">
        <v>19</v>
      </c>
      <c r="B839" t="s">
        <v>34</v>
      </c>
      <c r="C839" t="s">
        <v>36</v>
      </c>
      <c r="D839" t="s">
        <v>62</v>
      </c>
      <c r="E839">
        <v>46224</v>
      </c>
      <c r="F839">
        <v>0</v>
      </c>
      <c r="G839" t="s">
        <v>63</v>
      </c>
      <c r="I839" t="s">
        <v>56</v>
      </c>
      <c r="J839" t="s">
        <v>72</v>
      </c>
      <c r="K839" t="s">
        <v>95</v>
      </c>
      <c r="L839" t="s">
        <v>120</v>
      </c>
      <c r="M839">
        <v>5</v>
      </c>
      <c r="N839">
        <v>5</v>
      </c>
      <c r="O839" t="s">
        <v>149</v>
      </c>
      <c r="P839" t="s">
        <v>156</v>
      </c>
      <c r="Q839" t="s">
        <v>162</v>
      </c>
    </row>
    <row r="840" spans="1:17" x14ac:dyDescent="0.25">
      <c r="A840" t="s">
        <v>20</v>
      </c>
      <c r="B840" t="s">
        <v>29</v>
      </c>
      <c r="C840" t="s">
        <v>50</v>
      </c>
      <c r="D840" t="s">
        <v>58</v>
      </c>
      <c r="E840">
        <v>65007</v>
      </c>
      <c r="F840">
        <v>0</v>
      </c>
      <c r="G840" t="s">
        <v>67</v>
      </c>
      <c r="J840" t="s">
        <v>81</v>
      </c>
      <c r="K840" t="s">
        <v>98</v>
      </c>
      <c r="L840" t="s">
        <v>123</v>
      </c>
      <c r="M840">
        <v>3</v>
      </c>
      <c r="N840">
        <v>3</v>
      </c>
      <c r="O840" t="s">
        <v>152</v>
      </c>
      <c r="P840" t="s">
        <v>156</v>
      </c>
      <c r="Q840" t="s">
        <v>418</v>
      </c>
    </row>
    <row r="841" spans="1:17" x14ac:dyDescent="0.25">
      <c r="A841" t="s">
        <v>21</v>
      </c>
      <c r="B841" t="s">
        <v>34</v>
      </c>
      <c r="C841" t="s">
        <v>41</v>
      </c>
      <c r="D841" t="s">
        <v>54</v>
      </c>
      <c r="E841">
        <v>123176</v>
      </c>
      <c r="F841">
        <v>10418</v>
      </c>
      <c r="G841" t="s">
        <v>67</v>
      </c>
      <c r="I841" t="s">
        <v>56</v>
      </c>
      <c r="J841" t="s">
        <v>72</v>
      </c>
      <c r="K841" t="s">
        <v>95</v>
      </c>
      <c r="L841" t="s">
        <v>120</v>
      </c>
      <c r="M841">
        <v>18</v>
      </c>
      <c r="N841">
        <v>15</v>
      </c>
      <c r="O841" t="s">
        <v>150</v>
      </c>
      <c r="P841" t="s">
        <v>156</v>
      </c>
      <c r="Q841" t="s">
        <v>234</v>
      </c>
    </row>
    <row r="842" spans="1:17" x14ac:dyDescent="0.25">
      <c r="A842" t="s">
        <v>21</v>
      </c>
      <c r="B842" t="s">
        <v>29</v>
      </c>
      <c r="C842" t="s">
        <v>40</v>
      </c>
      <c r="D842" t="s">
        <v>61</v>
      </c>
      <c r="E842">
        <v>59171</v>
      </c>
      <c r="F842">
        <v>370</v>
      </c>
      <c r="G842" t="s">
        <v>63</v>
      </c>
      <c r="J842" t="s">
        <v>72</v>
      </c>
      <c r="K842" t="s">
        <v>95</v>
      </c>
      <c r="L842" t="s">
        <v>120</v>
      </c>
      <c r="M842">
        <v>15</v>
      </c>
      <c r="N842">
        <v>15</v>
      </c>
      <c r="O842" t="s">
        <v>148</v>
      </c>
      <c r="P842" t="s">
        <v>156</v>
      </c>
      <c r="Q842" t="s">
        <v>166</v>
      </c>
    </row>
    <row r="843" spans="1:17" x14ac:dyDescent="0.25">
      <c r="A843" t="s">
        <v>19</v>
      </c>
      <c r="B843" t="s">
        <v>30</v>
      </c>
      <c r="C843" t="s">
        <v>45</v>
      </c>
      <c r="D843" t="s">
        <v>58</v>
      </c>
      <c r="E843">
        <v>168589</v>
      </c>
      <c r="F843">
        <v>729</v>
      </c>
      <c r="G843" t="s">
        <v>67</v>
      </c>
      <c r="I843" t="s">
        <v>56</v>
      </c>
      <c r="J843" t="s">
        <v>78</v>
      </c>
      <c r="K843" t="s">
        <v>88</v>
      </c>
      <c r="L843" t="s">
        <v>136</v>
      </c>
      <c r="M843">
        <v>9</v>
      </c>
      <c r="N843">
        <v>6</v>
      </c>
      <c r="O843" t="s">
        <v>153</v>
      </c>
      <c r="P843" t="s">
        <v>157</v>
      </c>
      <c r="Q843" t="s">
        <v>166</v>
      </c>
    </row>
    <row r="844" spans="1:17" x14ac:dyDescent="0.25">
      <c r="A844" t="s">
        <v>21</v>
      </c>
      <c r="B844" t="s">
        <v>35</v>
      </c>
      <c r="C844" t="s">
        <v>48</v>
      </c>
      <c r="D844" t="s">
        <v>55</v>
      </c>
      <c r="E844">
        <v>87632</v>
      </c>
      <c r="F844">
        <v>4156</v>
      </c>
      <c r="G844" t="s">
        <v>65</v>
      </c>
      <c r="I844" t="s">
        <v>70</v>
      </c>
      <c r="J844" t="s">
        <v>74</v>
      </c>
      <c r="K844" t="s">
        <v>84</v>
      </c>
      <c r="L844" t="s">
        <v>74</v>
      </c>
      <c r="M844">
        <v>15</v>
      </c>
      <c r="N844">
        <v>15</v>
      </c>
      <c r="O844" t="s">
        <v>153</v>
      </c>
      <c r="P844" t="s">
        <v>157</v>
      </c>
      <c r="Q844" t="s">
        <v>171</v>
      </c>
    </row>
    <row r="845" spans="1:17" x14ac:dyDescent="0.25">
      <c r="A845" t="s">
        <v>19</v>
      </c>
      <c r="B845" t="s">
        <v>32</v>
      </c>
      <c r="C845" t="s">
        <v>50</v>
      </c>
      <c r="D845" t="s">
        <v>60</v>
      </c>
      <c r="E845">
        <v>1059483</v>
      </c>
      <c r="F845">
        <v>0</v>
      </c>
      <c r="G845" t="s">
        <v>66</v>
      </c>
      <c r="I845" t="s">
        <v>70</v>
      </c>
      <c r="J845" t="s">
        <v>77</v>
      </c>
      <c r="K845" t="s">
        <v>97</v>
      </c>
      <c r="L845" t="s">
        <v>122</v>
      </c>
      <c r="M845">
        <v>7</v>
      </c>
      <c r="N845">
        <v>7</v>
      </c>
      <c r="O845" t="s">
        <v>153</v>
      </c>
      <c r="P845" t="s">
        <v>157</v>
      </c>
      <c r="Q845" t="s">
        <v>273</v>
      </c>
    </row>
    <row r="846" spans="1:17" x14ac:dyDescent="0.25">
      <c r="A846" t="s">
        <v>20</v>
      </c>
      <c r="B846" t="s">
        <v>29</v>
      </c>
      <c r="C846" t="s">
        <v>47</v>
      </c>
      <c r="D846" t="s">
        <v>54</v>
      </c>
      <c r="E846">
        <v>1006014</v>
      </c>
      <c r="F846">
        <v>77797</v>
      </c>
      <c r="G846" t="s">
        <v>66</v>
      </c>
      <c r="J846" t="s">
        <v>74</v>
      </c>
      <c r="K846" t="s">
        <v>84</v>
      </c>
      <c r="L846" t="s">
        <v>74</v>
      </c>
      <c r="M846">
        <v>3</v>
      </c>
      <c r="N846">
        <v>3</v>
      </c>
      <c r="O846" t="s">
        <v>153</v>
      </c>
      <c r="P846" t="s">
        <v>157</v>
      </c>
      <c r="Q846" t="s">
        <v>224</v>
      </c>
    </row>
    <row r="847" spans="1:17" x14ac:dyDescent="0.25">
      <c r="A847" t="s">
        <v>19</v>
      </c>
      <c r="B847" t="s">
        <v>27</v>
      </c>
      <c r="C847" t="s">
        <v>41</v>
      </c>
      <c r="D847" t="s">
        <v>57</v>
      </c>
      <c r="E847">
        <v>25393</v>
      </c>
      <c r="F847">
        <v>1738</v>
      </c>
      <c r="G847" t="s">
        <v>68</v>
      </c>
      <c r="I847" t="s">
        <v>71</v>
      </c>
      <c r="J847" t="s">
        <v>78</v>
      </c>
      <c r="K847" t="s">
        <v>109</v>
      </c>
      <c r="L847" t="s">
        <v>137</v>
      </c>
      <c r="M847">
        <v>20</v>
      </c>
      <c r="N847">
        <v>19</v>
      </c>
      <c r="O847" t="s">
        <v>150</v>
      </c>
      <c r="P847" t="s">
        <v>155</v>
      </c>
      <c r="Q847" t="s">
        <v>292</v>
      </c>
    </row>
    <row r="848" spans="1:17" x14ac:dyDescent="0.25">
      <c r="A848" t="s">
        <v>19</v>
      </c>
      <c r="B848" t="s">
        <v>27</v>
      </c>
      <c r="C848" t="s">
        <v>52</v>
      </c>
      <c r="D848" t="s">
        <v>55</v>
      </c>
      <c r="E848">
        <v>32568</v>
      </c>
      <c r="F848">
        <v>805</v>
      </c>
      <c r="G848" t="s">
        <v>68</v>
      </c>
      <c r="I848" t="s">
        <v>71</v>
      </c>
      <c r="J848" t="s">
        <v>75</v>
      </c>
      <c r="K848" t="s">
        <v>85</v>
      </c>
      <c r="L848" t="s">
        <v>114</v>
      </c>
      <c r="M848">
        <v>18</v>
      </c>
      <c r="N848">
        <v>18</v>
      </c>
      <c r="O848" t="s">
        <v>148</v>
      </c>
      <c r="P848" t="s">
        <v>154</v>
      </c>
      <c r="Q848" t="s">
        <v>189</v>
      </c>
    </row>
    <row r="849" spans="1:17" x14ac:dyDescent="0.25">
      <c r="A849" t="s">
        <v>19</v>
      </c>
      <c r="B849" t="s">
        <v>22</v>
      </c>
      <c r="C849" t="s">
        <v>40</v>
      </c>
      <c r="D849" t="s">
        <v>59</v>
      </c>
      <c r="E849">
        <v>125616</v>
      </c>
      <c r="F849">
        <v>0</v>
      </c>
      <c r="G849" t="s">
        <v>64</v>
      </c>
      <c r="I849" t="s">
        <v>69</v>
      </c>
      <c r="J849" t="s">
        <v>72</v>
      </c>
      <c r="K849" t="s">
        <v>95</v>
      </c>
      <c r="L849" t="s">
        <v>120</v>
      </c>
      <c r="M849">
        <v>4</v>
      </c>
      <c r="N849">
        <v>3</v>
      </c>
      <c r="O849" t="s">
        <v>148</v>
      </c>
      <c r="P849" t="s">
        <v>156</v>
      </c>
      <c r="Q849" t="s">
        <v>212</v>
      </c>
    </row>
    <row r="850" spans="1:17" x14ac:dyDescent="0.25">
      <c r="A850" t="s">
        <v>19</v>
      </c>
      <c r="B850" t="s">
        <v>34</v>
      </c>
      <c r="C850" t="s">
        <v>40</v>
      </c>
      <c r="E850">
        <v>786004</v>
      </c>
      <c r="F850">
        <v>103817</v>
      </c>
      <c r="G850" t="s">
        <v>66</v>
      </c>
      <c r="I850" t="s">
        <v>71</v>
      </c>
      <c r="J850" t="s">
        <v>76</v>
      </c>
      <c r="K850" t="s">
        <v>100</v>
      </c>
      <c r="L850" t="s">
        <v>126</v>
      </c>
      <c r="M850">
        <v>20</v>
      </c>
      <c r="N850">
        <v>20</v>
      </c>
      <c r="O850" t="s">
        <v>148</v>
      </c>
      <c r="P850" t="s">
        <v>157</v>
      </c>
      <c r="Q850" t="s">
        <v>190</v>
      </c>
    </row>
    <row r="851" spans="1:17" x14ac:dyDescent="0.25">
      <c r="A851" t="s">
        <v>19</v>
      </c>
      <c r="B851" t="s">
        <v>28</v>
      </c>
      <c r="C851" t="s">
        <v>50</v>
      </c>
      <c r="D851" t="s">
        <v>54</v>
      </c>
      <c r="E851">
        <v>68368</v>
      </c>
      <c r="F851">
        <v>2584</v>
      </c>
      <c r="G851" t="s">
        <v>65</v>
      </c>
      <c r="I851" t="s">
        <v>70</v>
      </c>
      <c r="J851" t="s">
        <v>81</v>
      </c>
      <c r="K851" t="s">
        <v>101</v>
      </c>
      <c r="L851" t="s">
        <v>127</v>
      </c>
      <c r="M851">
        <v>25</v>
      </c>
      <c r="N851">
        <v>22</v>
      </c>
      <c r="O851" t="s">
        <v>151</v>
      </c>
      <c r="P851" t="s">
        <v>156</v>
      </c>
      <c r="Q851" t="s">
        <v>181</v>
      </c>
    </row>
    <row r="852" spans="1:17" x14ac:dyDescent="0.25">
      <c r="A852" t="s">
        <v>19</v>
      </c>
      <c r="B852" t="s">
        <v>23</v>
      </c>
      <c r="C852" t="s">
        <v>41</v>
      </c>
      <c r="D852" t="s">
        <v>60</v>
      </c>
      <c r="E852">
        <v>80527</v>
      </c>
      <c r="F852">
        <v>986</v>
      </c>
      <c r="G852" t="s">
        <v>67</v>
      </c>
      <c r="I852" t="s">
        <v>70</v>
      </c>
      <c r="J852" t="s">
        <v>77</v>
      </c>
      <c r="K852" t="s">
        <v>87</v>
      </c>
      <c r="L852" t="s">
        <v>144</v>
      </c>
      <c r="M852">
        <v>20</v>
      </c>
      <c r="N852">
        <v>20</v>
      </c>
      <c r="O852" t="s">
        <v>151</v>
      </c>
      <c r="P852" t="s">
        <v>156</v>
      </c>
      <c r="Q852" t="s">
        <v>419</v>
      </c>
    </row>
    <row r="853" spans="1:17" x14ac:dyDescent="0.25">
      <c r="A853" t="s">
        <v>20</v>
      </c>
      <c r="B853" t="s">
        <v>24</v>
      </c>
      <c r="C853" t="s">
        <v>43</v>
      </c>
      <c r="D853" t="s">
        <v>56</v>
      </c>
      <c r="E853">
        <v>77975</v>
      </c>
      <c r="F853">
        <v>15159</v>
      </c>
      <c r="G853" t="s">
        <v>64</v>
      </c>
      <c r="I853" t="s">
        <v>71</v>
      </c>
      <c r="J853" t="s">
        <v>73</v>
      </c>
      <c r="K853" t="s">
        <v>99</v>
      </c>
      <c r="L853" t="s">
        <v>125</v>
      </c>
      <c r="M853">
        <v>5</v>
      </c>
      <c r="N853">
        <v>3</v>
      </c>
      <c r="O853" t="s">
        <v>150</v>
      </c>
      <c r="P853" t="s">
        <v>156</v>
      </c>
      <c r="Q853" t="s">
        <v>335</v>
      </c>
    </row>
    <row r="854" spans="1:17" x14ac:dyDescent="0.25">
      <c r="A854" t="s">
        <v>20</v>
      </c>
      <c r="B854" t="s">
        <v>30</v>
      </c>
      <c r="C854" t="s">
        <v>45</v>
      </c>
      <c r="D854" t="s">
        <v>56</v>
      </c>
      <c r="E854">
        <v>64921</v>
      </c>
      <c r="F854">
        <v>9906</v>
      </c>
      <c r="G854" t="s">
        <v>67</v>
      </c>
      <c r="I854" t="s">
        <v>71</v>
      </c>
      <c r="J854" t="s">
        <v>79</v>
      </c>
      <c r="K854" t="s">
        <v>107</v>
      </c>
      <c r="L854" t="s">
        <v>134</v>
      </c>
      <c r="M854">
        <v>0</v>
      </c>
      <c r="N854">
        <v>0</v>
      </c>
      <c r="O854" t="s">
        <v>152</v>
      </c>
      <c r="P854" t="s">
        <v>155</v>
      </c>
      <c r="Q854" t="s">
        <v>174</v>
      </c>
    </row>
    <row r="855" spans="1:17" x14ac:dyDescent="0.25">
      <c r="A855" t="s">
        <v>19</v>
      </c>
      <c r="B855" t="s">
        <v>35</v>
      </c>
      <c r="C855" t="s">
        <v>41</v>
      </c>
      <c r="D855" t="s">
        <v>54</v>
      </c>
      <c r="E855">
        <v>62212</v>
      </c>
      <c r="F855">
        <v>666</v>
      </c>
      <c r="G855" t="s">
        <v>63</v>
      </c>
      <c r="J855" t="s">
        <v>72</v>
      </c>
      <c r="K855" t="s">
        <v>95</v>
      </c>
      <c r="L855" t="s">
        <v>120</v>
      </c>
      <c r="M855">
        <v>12</v>
      </c>
      <c r="N855">
        <v>9</v>
      </c>
      <c r="O855" t="s">
        <v>148</v>
      </c>
      <c r="P855" t="s">
        <v>154</v>
      </c>
      <c r="Q855" t="s">
        <v>175</v>
      </c>
    </row>
    <row r="856" spans="1:17" x14ac:dyDescent="0.25">
      <c r="A856" t="s">
        <v>19</v>
      </c>
      <c r="B856" t="s">
        <v>32</v>
      </c>
      <c r="C856" t="s">
        <v>38</v>
      </c>
      <c r="D856" t="s">
        <v>58</v>
      </c>
      <c r="E856">
        <v>67141</v>
      </c>
      <c r="F856">
        <v>5494</v>
      </c>
      <c r="G856" t="s">
        <v>63</v>
      </c>
      <c r="I856" t="s">
        <v>71</v>
      </c>
      <c r="J856" t="s">
        <v>78</v>
      </c>
      <c r="K856" t="s">
        <v>90</v>
      </c>
      <c r="L856" t="s">
        <v>138</v>
      </c>
      <c r="M856">
        <v>12</v>
      </c>
      <c r="N856">
        <v>12</v>
      </c>
      <c r="O856" t="s">
        <v>152</v>
      </c>
      <c r="P856" t="s">
        <v>156</v>
      </c>
      <c r="Q856" t="s">
        <v>173</v>
      </c>
    </row>
    <row r="857" spans="1:17" x14ac:dyDescent="0.25">
      <c r="A857" t="s">
        <v>19</v>
      </c>
      <c r="B857" t="s">
        <v>31</v>
      </c>
      <c r="C857" t="s">
        <v>39</v>
      </c>
      <c r="D857" t="s">
        <v>54</v>
      </c>
      <c r="E857">
        <v>73399</v>
      </c>
      <c r="F857">
        <v>10865</v>
      </c>
      <c r="G857" t="s">
        <v>68</v>
      </c>
      <c r="I857" t="s">
        <v>56</v>
      </c>
      <c r="J857" t="s">
        <v>76</v>
      </c>
      <c r="K857" t="s">
        <v>92</v>
      </c>
      <c r="L857" t="s">
        <v>119</v>
      </c>
      <c r="M857">
        <v>3</v>
      </c>
      <c r="N857">
        <v>0</v>
      </c>
      <c r="O857" t="s">
        <v>152</v>
      </c>
      <c r="P857" t="s">
        <v>155</v>
      </c>
      <c r="Q857" t="s">
        <v>165</v>
      </c>
    </row>
    <row r="858" spans="1:17" x14ac:dyDescent="0.25">
      <c r="A858" t="s">
        <v>19</v>
      </c>
      <c r="B858" t="s">
        <v>35</v>
      </c>
      <c r="C858" t="s">
        <v>36</v>
      </c>
      <c r="D858" t="s">
        <v>54</v>
      </c>
      <c r="E858">
        <v>1466189</v>
      </c>
      <c r="F858">
        <v>280208</v>
      </c>
      <c r="G858" t="s">
        <v>66</v>
      </c>
      <c r="I858" t="s">
        <v>69</v>
      </c>
      <c r="J858" t="s">
        <v>78</v>
      </c>
      <c r="K858" t="s">
        <v>90</v>
      </c>
      <c r="L858" t="s">
        <v>147</v>
      </c>
      <c r="M858">
        <v>18</v>
      </c>
      <c r="N858">
        <v>17</v>
      </c>
      <c r="O858" t="s">
        <v>152</v>
      </c>
      <c r="P858" t="s">
        <v>154</v>
      </c>
      <c r="Q858" t="s">
        <v>219</v>
      </c>
    </row>
    <row r="859" spans="1:17" x14ac:dyDescent="0.25">
      <c r="A859" t="s">
        <v>19</v>
      </c>
      <c r="B859" t="s">
        <v>28</v>
      </c>
      <c r="C859" t="s">
        <v>50</v>
      </c>
      <c r="D859" t="s">
        <v>54</v>
      </c>
      <c r="E859">
        <v>102312</v>
      </c>
      <c r="F859">
        <v>6498</v>
      </c>
      <c r="G859" t="s">
        <v>64</v>
      </c>
      <c r="I859" t="s">
        <v>69</v>
      </c>
      <c r="J859" t="s">
        <v>75</v>
      </c>
      <c r="K859" t="s">
        <v>108</v>
      </c>
      <c r="L859" t="s">
        <v>135</v>
      </c>
      <c r="M859">
        <v>20</v>
      </c>
      <c r="N859">
        <v>20</v>
      </c>
      <c r="O859" t="s">
        <v>149</v>
      </c>
      <c r="P859" t="s">
        <v>154</v>
      </c>
      <c r="Q859" t="s">
        <v>420</v>
      </c>
    </row>
    <row r="860" spans="1:17" x14ac:dyDescent="0.25">
      <c r="A860" t="s">
        <v>21</v>
      </c>
      <c r="B860" t="s">
        <v>24</v>
      </c>
      <c r="C860" t="s">
        <v>44</v>
      </c>
      <c r="D860" t="s">
        <v>61</v>
      </c>
      <c r="E860">
        <v>726406</v>
      </c>
      <c r="F860">
        <v>54719</v>
      </c>
      <c r="G860" t="s">
        <v>66</v>
      </c>
      <c r="J860" t="s">
        <v>78</v>
      </c>
      <c r="K860" t="s">
        <v>104</v>
      </c>
      <c r="L860" t="s">
        <v>131</v>
      </c>
      <c r="M860">
        <v>10</v>
      </c>
      <c r="N860">
        <v>10</v>
      </c>
      <c r="O860" t="s">
        <v>152</v>
      </c>
      <c r="P860" t="s">
        <v>154</v>
      </c>
      <c r="Q860" t="s">
        <v>178</v>
      </c>
    </row>
    <row r="861" spans="1:17" x14ac:dyDescent="0.25">
      <c r="A861" t="s">
        <v>17</v>
      </c>
      <c r="B861" t="s">
        <v>29</v>
      </c>
      <c r="C861" t="s">
        <v>40</v>
      </c>
      <c r="D861" t="s">
        <v>54</v>
      </c>
      <c r="E861">
        <v>84681</v>
      </c>
      <c r="F861">
        <v>5279</v>
      </c>
      <c r="G861" t="s">
        <v>63</v>
      </c>
      <c r="I861" t="s">
        <v>69</v>
      </c>
      <c r="J861" t="s">
        <v>81</v>
      </c>
      <c r="K861" t="s">
        <v>94</v>
      </c>
      <c r="L861" t="s">
        <v>129</v>
      </c>
      <c r="M861">
        <v>18</v>
      </c>
      <c r="N861">
        <v>18</v>
      </c>
      <c r="O861" t="s">
        <v>149</v>
      </c>
      <c r="P861" t="s">
        <v>156</v>
      </c>
      <c r="Q861" t="s">
        <v>208</v>
      </c>
    </row>
    <row r="862" spans="1:17" x14ac:dyDescent="0.25">
      <c r="A862" t="s">
        <v>17</v>
      </c>
      <c r="B862" t="s">
        <v>27</v>
      </c>
      <c r="C862" t="s">
        <v>40</v>
      </c>
      <c r="D862" t="s">
        <v>54</v>
      </c>
      <c r="E862">
        <v>70153</v>
      </c>
      <c r="F862">
        <v>14700</v>
      </c>
      <c r="G862" t="s">
        <v>63</v>
      </c>
      <c r="I862" t="s">
        <v>56</v>
      </c>
      <c r="J862" t="s">
        <v>80</v>
      </c>
      <c r="K862" t="s">
        <v>93</v>
      </c>
      <c r="L862" t="s">
        <v>93</v>
      </c>
      <c r="M862">
        <v>15</v>
      </c>
      <c r="N862">
        <v>15</v>
      </c>
      <c r="O862" t="s">
        <v>149</v>
      </c>
      <c r="P862" t="s">
        <v>157</v>
      </c>
      <c r="Q862" t="s">
        <v>421</v>
      </c>
    </row>
    <row r="863" spans="1:17" x14ac:dyDescent="0.25">
      <c r="A863" t="s">
        <v>19</v>
      </c>
      <c r="B863" t="s">
        <v>32</v>
      </c>
      <c r="C863" t="s">
        <v>51</v>
      </c>
      <c r="D863" t="s">
        <v>58</v>
      </c>
      <c r="E863">
        <v>56965</v>
      </c>
      <c r="F863">
        <v>4812</v>
      </c>
      <c r="G863" t="s">
        <v>63</v>
      </c>
      <c r="I863" t="s">
        <v>56</v>
      </c>
      <c r="J863" t="s">
        <v>80</v>
      </c>
      <c r="K863" t="s">
        <v>93</v>
      </c>
      <c r="L863" t="s">
        <v>93</v>
      </c>
      <c r="M863">
        <v>9</v>
      </c>
      <c r="N863">
        <v>9</v>
      </c>
      <c r="O863" t="s">
        <v>149</v>
      </c>
      <c r="P863" t="s">
        <v>157</v>
      </c>
      <c r="Q863" t="s">
        <v>178</v>
      </c>
    </row>
    <row r="864" spans="1:17" x14ac:dyDescent="0.25">
      <c r="A864" t="s">
        <v>19</v>
      </c>
      <c r="B864" t="s">
        <v>35</v>
      </c>
      <c r="C864" t="s">
        <v>48</v>
      </c>
      <c r="D864" t="s">
        <v>61</v>
      </c>
      <c r="E864">
        <v>103903</v>
      </c>
      <c r="F864">
        <v>2099</v>
      </c>
      <c r="G864" t="s">
        <v>67</v>
      </c>
      <c r="I864" t="s">
        <v>69</v>
      </c>
      <c r="J864" t="s">
        <v>76</v>
      </c>
      <c r="K864" t="s">
        <v>100</v>
      </c>
      <c r="L864" t="s">
        <v>132</v>
      </c>
      <c r="M864">
        <v>7</v>
      </c>
      <c r="N864">
        <v>5</v>
      </c>
      <c r="O864" t="s">
        <v>148</v>
      </c>
      <c r="P864" t="s">
        <v>156</v>
      </c>
      <c r="Q864" t="s">
        <v>178</v>
      </c>
    </row>
    <row r="865" spans="1:17" x14ac:dyDescent="0.25">
      <c r="A865" t="s">
        <v>18</v>
      </c>
      <c r="B865" t="s">
        <v>32</v>
      </c>
      <c r="C865" t="s">
        <v>52</v>
      </c>
      <c r="D865" t="s">
        <v>56</v>
      </c>
      <c r="E865">
        <v>63426</v>
      </c>
      <c r="F865">
        <v>8998</v>
      </c>
      <c r="G865" t="s">
        <v>63</v>
      </c>
      <c r="I865" t="s">
        <v>69</v>
      </c>
      <c r="J865" t="s">
        <v>81</v>
      </c>
      <c r="K865" t="s">
        <v>101</v>
      </c>
      <c r="L865" t="s">
        <v>127</v>
      </c>
      <c r="M865">
        <v>0</v>
      </c>
      <c r="N865">
        <v>0</v>
      </c>
      <c r="O865" t="s">
        <v>148</v>
      </c>
      <c r="P865" t="s">
        <v>155</v>
      </c>
      <c r="Q865" t="s">
        <v>171</v>
      </c>
    </row>
    <row r="866" spans="1:17" x14ac:dyDescent="0.25">
      <c r="A866" t="s">
        <v>19</v>
      </c>
      <c r="B866" t="s">
        <v>32</v>
      </c>
      <c r="C866" t="s">
        <v>38</v>
      </c>
      <c r="D866" t="s">
        <v>56</v>
      </c>
      <c r="E866">
        <v>32971</v>
      </c>
      <c r="F866">
        <v>0</v>
      </c>
      <c r="G866" t="s">
        <v>68</v>
      </c>
      <c r="I866" t="s">
        <v>71</v>
      </c>
      <c r="J866" t="s">
        <v>81</v>
      </c>
      <c r="K866" t="s">
        <v>103</v>
      </c>
      <c r="L866" t="s">
        <v>130</v>
      </c>
      <c r="M866">
        <v>2</v>
      </c>
      <c r="N866">
        <v>2</v>
      </c>
      <c r="O866" t="s">
        <v>150</v>
      </c>
      <c r="P866" t="s">
        <v>154</v>
      </c>
      <c r="Q866" t="s">
        <v>372</v>
      </c>
    </row>
    <row r="867" spans="1:17" x14ac:dyDescent="0.25">
      <c r="A867" t="s">
        <v>18</v>
      </c>
      <c r="B867" t="s">
        <v>27</v>
      </c>
      <c r="C867" t="s">
        <v>51</v>
      </c>
      <c r="D867" t="s">
        <v>58</v>
      </c>
      <c r="E867">
        <v>43042</v>
      </c>
      <c r="F867">
        <v>0</v>
      </c>
      <c r="G867" t="s">
        <v>64</v>
      </c>
      <c r="I867" t="s">
        <v>71</v>
      </c>
      <c r="J867" t="s">
        <v>80</v>
      </c>
      <c r="K867" t="s">
        <v>93</v>
      </c>
      <c r="L867" t="s">
        <v>93</v>
      </c>
      <c r="M867">
        <v>0</v>
      </c>
      <c r="N867">
        <v>0</v>
      </c>
      <c r="O867" t="s">
        <v>148</v>
      </c>
      <c r="P867" t="s">
        <v>154</v>
      </c>
      <c r="Q867" t="s">
        <v>178</v>
      </c>
    </row>
    <row r="868" spans="1:17" x14ac:dyDescent="0.25">
      <c r="A868" t="s">
        <v>19</v>
      </c>
      <c r="B868" t="s">
        <v>22</v>
      </c>
      <c r="C868" t="s">
        <v>36</v>
      </c>
      <c r="D868" t="s">
        <v>56</v>
      </c>
      <c r="E868">
        <v>116713</v>
      </c>
      <c r="F868">
        <v>22796</v>
      </c>
      <c r="G868" t="s">
        <v>64</v>
      </c>
      <c r="I868" t="s">
        <v>69</v>
      </c>
      <c r="J868" t="s">
        <v>74</v>
      </c>
      <c r="K868" t="s">
        <v>84</v>
      </c>
      <c r="L868" t="s">
        <v>74</v>
      </c>
      <c r="M868">
        <v>9</v>
      </c>
      <c r="N868">
        <v>9</v>
      </c>
      <c r="O868" t="s">
        <v>152</v>
      </c>
      <c r="P868" t="s">
        <v>155</v>
      </c>
      <c r="Q868" t="s">
        <v>287</v>
      </c>
    </row>
    <row r="869" spans="1:17" x14ac:dyDescent="0.25">
      <c r="A869" t="s">
        <v>17</v>
      </c>
      <c r="B869" t="s">
        <v>23</v>
      </c>
      <c r="C869" t="s">
        <v>38</v>
      </c>
      <c r="D869" t="s">
        <v>57</v>
      </c>
      <c r="E869">
        <v>64595</v>
      </c>
      <c r="F869">
        <v>568</v>
      </c>
      <c r="G869" t="s">
        <v>68</v>
      </c>
      <c r="I869" t="s">
        <v>69</v>
      </c>
      <c r="J869" t="s">
        <v>79</v>
      </c>
      <c r="K869" t="s">
        <v>107</v>
      </c>
      <c r="L869" t="s">
        <v>134</v>
      </c>
      <c r="M869">
        <v>20</v>
      </c>
      <c r="N869">
        <v>20</v>
      </c>
      <c r="O869" t="s">
        <v>150</v>
      </c>
      <c r="P869" t="s">
        <v>157</v>
      </c>
      <c r="Q869" t="s">
        <v>422</v>
      </c>
    </row>
    <row r="870" spans="1:17" x14ac:dyDescent="0.25">
      <c r="A870" t="s">
        <v>19</v>
      </c>
      <c r="B870" t="s">
        <v>29</v>
      </c>
      <c r="C870" t="s">
        <v>46</v>
      </c>
      <c r="D870" t="s">
        <v>57</v>
      </c>
      <c r="E870">
        <v>103620</v>
      </c>
      <c r="F870">
        <v>2305</v>
      </c>
      <c r="G870" t="s">
        <v>64</v>
      </c>
      <c r="I870" t="s">
        <v>70</v>
      </c>
      <c r="J870" t="s">
        <v>76</v>
      </c>
      <c r="K870" t="s">
        <v>86</v>
      </c>
      <c r="L870" t="s">
        <v>115</v>
      </c>
      <c r="M870">
        <v>18</v>
      </c>
      <c r="N870">
        <v>18</v>
      </c>
      <c r="O870" t="s">
        <v>152</v>
      </c>
      <c r="P870" t="s">
        <v>157</v>
      </c>
      <c r="Q870" t="s">
        <v>374</v>
      </c>
    </row>
    <row r="871" spans="1:17" x14ac:dyDescent="0.25">
      <c r="A871" t="s">
        <v>19</v>
      </c>
      <c r="B871" t="s">
        <v>23</v>
      </c>
      <c r="C871" t="s">
        <v>41</v>
      </c>
      <c r="E871">
        <v>58580</v>
      </c>
      <c r="F871">
        <v>16869</v>
      </c>
      <c r="G871" t="s">
        <v>68</v>
      </c>
      <c r="J871" t="s">
        <v>73</v>
      </c>
      <c r="K871" t="s">
        <v>99</v>
      </c>
      <c r="L871" t="s">
        <v>125</v>
      </c>
      <c r="M871">
        <v>15</v>
      </c>
      <c r="N871">
        <v>14</v>
      </c>
      <c r="O871" t="s">
        <v>152</v>
      </c>
      <c r="P871" t="s">
        <v>156</v>
      </c>
      <c r="Q871" t="s">
        <v>296</v>
      </c>
    </row>
    <row r="872" spans="1:17" x14ac:dyDescent="0.25">
      <c r="A872" t="s">
        <v>17</v>
      </c>
      <c r="B872" t="s">
        <v>26</v>
      </c>
      <c r="C872" t="s">
        <v>45</v>
      </c>
      <c r="D872" t="s">
        <v>61</v>
      </c>
      <c r="E872">
        <v>75733</v>
      </c>
      <c r="F872">
        <v>1280</v>
      </c>
      <c r="G872" t="s">
        <v>68</v>
      </c>
      <c r="I872" t="s">
        <v>71</v>
      </c>
      <c r="J872" t="s">
        <v>74</v>
      </c>
      <c r="K872" t="s">
        <v>84</v>
      </c>
      <c r="L872" t="s">
        <v>74</v>
      </c>
      <c r="M872">
        <v>25</v>
      </c>
      <c r="N872">
        <v>22</v>
      </c>
      <c r="O872" t="s">
        <v>153</v>
      </c>
      <c r="P872" t="s">
        <v>157</v>
      </c>
      <c r="Q872" t="s">
        <v>159</v>
      </c>
    </row>
    <row r="873" spans="1:17" x14ac:dyDescent="0.25">
      <c r="A873" t="s">
        <v>21</v>
      </c>
      <c r="B873" t="s">
        <v>30</v>
      </c>
      <c r="C873" t="s">
        <v>37</v>
      </c>
      <c r="D873" t="s">
        <v>54</v>
      </c>
      <c r="E873">
        <v>432230</v>
      </c>
      <c r="F873">
        <v>59137</v>
      </c>
      <c r="G873" t="s">
        <v>66</v>
      </c>
      <c r="I873" t="s">
        <v>69</v>
      </c>
      <c r="J873" t="s">
        <v>74</v>
      </c>
      <c r="K873" t="s">
        <v>84</v>
      </c>
      <c r="L873" t="s">
        <v>74</v>
      </c>
      <c r="M873">
        <v>10</v>
      </c>
      <c r="N873">
        <v>8</v>
      </c>
      <c r="O873" t="s">
        <v>149</v>
      </c>
      <c r="P873" t="s">
        <v>154</v>
      </c>
      <c r="Q873" t="s">
        <v>209</v>
      </c>
    </row>
    <row r="874" spans="1:17" x14ac:dyDescent="0.25">
      <c r="A874" t="s">
        <v>20</v>
      </c>
      <c r="B874" t="s">
        <v>34</v>
      </c>
      <c r="C874" t="s">
        <v>46</v>
      </c>
      <c r="D874" t="s">
        <v>55</v>
      </c>
      <c r="E874">
        <v>91270</v>
      </c>
      <c r="F874">
        <v>2110</v>
      </c>
      <c r="G874" t="s">
        <v>65</v>
      </c>
      <c r="I874" t="s">
        <v>56</v>
      </c>
      <c r="J874" t="s">
        <v>80</v>
      </c>
      <c r="K874" t="s">
        <v>106</v>
      </c>
      <c r="L874" t="s">
        <v>106</v>
      </c>
      <c r="M874">
        <v>6</v>
      </c>
      <c r="N874">
        <v>6</v>
      </c>
      <c r="O874" t="s">
        <v>149</v>
      </c>
      <c r="P874" t="s">
        <v>156</v>
      </c>
      <c r="Q874" t="s">
        <v>175</v>
      </c>
    </row>
    <row r="875" spans="1:17" x14ac:dyDescent="0.25">
      <c r="A875" t="s">
        <v>19</v>
      </c>
      <c r="F875">
        <v>0</v>
      </c>
      <c r="G875" t="s">
        <v>68</v>
      </c>
      <c r="J875" t="s">
        <v>77</v>
      </c>
      <c r="K875" t="s">
        <v>111</v>
      </c>
      <c r="N875">
        <v>13</v>
      </c>
      <c r="O875" t="s">
        <v>150</v>
      </c>
      <c r="Q875" t="s">
        <v>423</v>
      </c>
    </row>
    <row r="876" spans="1:17" x14ac:dyDescent="0.25">
      <c r="A876" t="s">
        <v>21</v>
      </c>
      <c r="B876" t="s">
        <v>35</v>
      </c>
      <c r="C876" t="s">
        <v>49</v>
      </c>
      <c r="D876" t="s">
        <v>54</v>
      </c>
      <c r="E876">
        <v>507853</v>
      </c>
      <c r="F876">
        <v>10392</v>
      </c>
      <c r="G876" t="s">
        <v>66</v>
      </c>
      <c r="J876" t="s">
        <v>80</v>
      </c>
      <c r="K876" t="s">
        <v>106</v>
      </c>
      <c r="L876" t="s">
        <v>106</v>
      </c>
      <c r="M876">
        <v>8</v>
      </c>
      <c r="N876">
        <v>5</v>
      </c>
      <c r="O876" t="s">
        <v>152</v>
      </c>
      <c r="P876" t="s">
        <v>155</v>
      </c>
      <c r="Q876" t="s">
        <v>178</v>
      </c>
    </row>
    <row r="877" spans="1:17" x14ac:dyDescent="0.25">
      <c r="A877" t="s">
        <v>19</v>
      </c>
      <c r="B877" t="s">
        <v>24</v>
      </c>
      <c r="C877" t="s">
        <v>44</v>
      </c>
      <c r="D877" t="s">
        <v>59</v>
      </c>
      <c r="E877">
        <v>111449</v>
      </c>
      <c r="F877">
        <v>16445</v>
      </c>
      <c r="G877" t="s">
        <v>64</v>
      </c>
      <c r="I877" t="s">
        <v>69</v>
      </c>
      <c r="J877" t="s">
        <v>81</v>
      </c>
      <c r="K877" t="s">
        <v>101</v>
      </c>
      <c r="L877" t="s">
        <v>127</v>
      </c>
      <c r="M877">
        <v>20</v>
      </c>
      <c r="N877">
        <v>17</v>
      </c>
      <c r="O877" t="s">
        <v>153</v>
      </c>
      <c r="P877" t="s">
        <v>155</v>
      </c>
      <c r="Q877" t="s">
        <v>424</v>
      </c>
    </row>
    <row r="878" spans="1:17" x14ac:dyDescent="0.25">
      <c r="A878" t="s">
        <v>19</v>
      </c>
      <c r="B878" t="s">
        <v>29</v>
      </c>
      <c r="C878" t="s">
        <v>53</v>
      </c>
      <c r="D878" t="s">
        <v>61</v>
      </c>
      <c r="E878">
        <v>83972</v>
      </c>
      <c r="F878">
        <v>0</v>
      </c>
      <c r="G878" t="s">
        <v>68</v>
      </c>
      <c r="I878" t="s">
        <v>71</v>
      </c>
      <c r="J878" t="s">
        <v>72</v>
      </c>
      <c r="K878" t="s">
        <v>95</v>
      </c>
      <c r="L878" t="s">
        <v>120</v>
      </c>
      <c r="M878">
        <v>2</v>
      </c>
      <c r="N878">
        <v>2</v>
      </c>
      <c r="O878" t="s">
        <v>153</v>
      </c>
      <c r="P878" t="s">
        <v>156</v>
      </c>
      <c r="Q878" t="s">
        <v>181</v>
      </c>
    </row>
    <row r="879" spans="1:17" x14ac:dyDescent="0.25">
      <c r="A879" t="s">
        <v>19</v>
      </c>
      <c r="B879" t="s">
        <v>32</v>
      </c>
      <c r="C879" t="s">
        <v>52</v>
      </c>
      <c r="D879" t="s">
        <v>54</v>
      </c>
      <c r="E879">
        <v>135694</v>
      </c>
      <c r="F879">
        <v>16695</v>
      </c>
      <c r="G879" t="s">
        <v>63</v>
      </c>
      <c r="J879" t="s">
        <v>73</v>
      </c>
      <c r="K879" t="s">
        <v>99</v>
      </c>
      <c r="L879" t="s">
        <v>125</v>
      </c>
      <c r="M879">
        <v>18</v>
      </c>
      <c r="N879">
        <v>16</v>
      </c>
      <c r="O879" t="s">
        <v>152</v>
      </c>
      <c r="P879" t="s">
        <v>156</v>
      </c>
      <c r="Q879" t="s">
        <v>162</v>
      </c>
    </row>
    <row r="880" spans="1:17" x14ac:dyDescent="0.25">
      <c r="A880" t="s">
        <v>17</v>
      </c>
      <c r="B880" t="s">
        <v>22</v>
      </c>
      <c r="C880" t="s">
        <v>49</v>
      </c>
      <c r="D880" t="s">
        <v>60</v>
      </c>
      <c r="E880">
        <v>93429</v>
      </c>
      <c r="F880">
        <v>15924</v>
      </c>
      <c r="G880" t="s">
        <v>64</v>
      </c>
      <c r="I880" t="s">
        <v>71</v>
      </c>
      <c r="J880" t="s">
        <v>76</v>
      </c>
      <c r="K880" t="s">
        <v>92</v>
      </c>
      <c r="L880" t="s">
        <v>119</v>
      </c>
      <c r="M880">
        <v>20</v>
      </c>
      <c r="N880">
        <v>17</v>
      </c>
      <c r="O880" t="s">
        <v>153</v>
      </c>
      <c r="P880" t="s">
        <v>154</v>
      </c>
      <c r="Q880" t="s">
        <v>167</v>
      </c>
    </row>
    <row r="881" spans="1:17" x14ac:dyDescent="0.25">
      <c r="A881" t="s">
        <v>19</v>
      </c>
      <c r="B881" t="s">
        <v>24</v>
      </c>
      <c r="C881" t="s">
        <v>53</v>
      </c>
      <c r="D881" t="s">
        <v>54</v>
      </c>
      <c r="E881">
        <v>137171</v>
      </c>
      <c r="F881">
        <v>15646</v>
      </c>
      <c r="G881" t="s">
        <v>67</v>
      </c>
      <c r="I881" t="s">
        <v>69</v>
      </c>
      <c r="J881" t="s">
        <v>79</v>
      </c>
      <c r="K881" t="s">
        <v>107</v>
      </c>
      <c r="L881" t="s">
        <v>134</v>
      </c>
      <c r="M881">
        <v>9</v>
      </c>
      <c r="N881">
        <v>6</v>
      </c>
      <c r="O881" t="s">
        <v>150</v>
      </c>
      <c r="P881" t="s">
        <v>157</v>
      </c>
      <c r="Q881" t="s">
        <v>402</v>
      </c>
    </row>
    <row r="882" spans="1:17" x14ac:dyDescent="0.25">
      <c r="A882" t="s">
        <v>19</v>
      </c>
      <c r="B882" t="s">
        <v>27</v>
      </c>
      <c r="C882" t="s">
        <v>40</v>
      </c>
      <c r="D882" t="s">
        <v>55</v>
      </c>
      <c r="E882">
        <v>927740</v>
      </c>
      <c r="F882">
        <v>0</v>
      </c>
      <c r="G882" t="s">
        <v>64</v>
      </c>
      <c r="I882" t="s">
        <v>70</v>
      </c>
      <c r="J882" t="s">
        <v>76</v>
      </c>
      <c r="K882" t="s">
        <v>100</v>
      </c>
      <c r="L882" t="s">
        <v>132</v>
      </c>
      <c r="M882">
        <v>18</v>
      </c>
      <c r="N882">
        <v>18</v>
      </c>
      <c r="O882" t="s">
        <v>149</v>
      </c>
      <c r="P882" t="s">
        <v>157</v>
      </c>
      <c r="Q882" t="s">
        <v>167</v>
      </c>
    </row>
    <row r="883" spans="1:17" x14ac:dyDescent="0.25">
      <c r="A883" t="s">
        <v>21</v>
      </c>
      <c r="B883" t="s">
        <v>27</v>
      </c>
      <c r="C883" t="s">
        <v>37</v>
      </c>
      <c r="E883">
        <v>109676</v>
      </c>
      <c r="F883">
        <v>6447</v>
      </c>
      <c r="G883" t="s">
        <v>67</v>
      </c>
      <c r="I883" t="s">
        <v>56</v>
      </c>
      <c r="J883" t="s">
        <v>77</v>
      </c>
      <c r="K883" t="s">
        <v>89</v>
      </c>
      <c r="L883" t="s">
        <v>124</v>
      </c>
      <c r="M883">
        <v>20</v>
      </c>
      <c r="N883">
        <v>18</v>
      </c>
      <c r="O883" t="s">
        <v>152</v>
      </c>
      <c r="P883" t="s">
        <v>154</v>
      </c>
      <c r="Q883" t="s">
        <v>212</v>
      </c>
    </row>
    <row r="884" spans="1:17" x14ac:dyDescent="0.25">
      <c r="A884" t="s">
        <v>17</v>
      </c>
      <c r="B884" t="s">
        <v>23</v>
      </c>
      <c r="C884" t="s">
        <v>46</v>
      </c>
      <c r="D884" t="s">
        <v>58</v>
      </c>
      <c r="E884">
        <v>109159</v>
      </c>
      <c r="F884">
        <v>192</v>
      </c>
      <c r="G884" t="s">
        <v>67</v>
      </c>
      <c r="I884" t="s">
        <v>56</v>
      </c>
      <c r="J884" t="s">
        <v>81</v>
      </c>
      <c r="K884" t="s">
        <v>101</v>
      </c>
      <c r="L884" t="s">
        <v>127</v>
      </c>
      <c r="M884">
        <v>20</v>
      </c>
      <c r="N884">
        <v>19</v>
      </c>
      <c r="O884" t="s">
        <v>149</v>
      </c>
      <c r="P884" t="s">
        <v>155</v>
      </c>
      <c r="Q884" t="s">
        <v>383</v>
      </c>
    </row>
    <row r="885" spans="1:17" x14ac:dyDescent="0.25">
      <c r="A885" t="s">
        <v>17</v>
      </c>
      <c r="B885" t="s">
        <v>25</v>
      </c>
      <c r="C885" t="s">
        <v>48</v>
      </c>
      <c r="D885" t="s">
        <v>57</v>
      </c>
      <c r="E885">
        <v>43731</v>
      </c>
      <c r="F885">
        <v>0</v>
      </c>
      <c r="G885" t="s">
        <v>63</v>
      </c>
      <c r="I885" t="s">
        <v>71</v>
      </c>
      <c r="J885" t="s">
        <v>78</v>
      </c>
      <c r="K885" t="s">
        <v>90</v>
      </c>
      <c r="L885" t="s">
        <v>138</v>
      </c>
      <c r="M885">
        <v>25</v>
      </c>
      <c r="N885">
        <v>25</v>
      </c>
      <c r="O885" t="s">
        <v>152</v>
      </c>
      <c r="P885" t="s">
        <v>156</v>
      </c>
      <c r="Q885" t="s">
        <v>334</v>
      </c>
    </row>
    <row r="886" spans="1:17" x14ac:dyDescent="0.25">
      <c r="A886" t="s">
        <v>19</v>
      </c>
      <c r="B886" t="s">
        <v>34</v>
      </c>
      <c r="C886" t="s">
        <v>36</v>
      </c>
      <c r="D886" t="s">
        <v>57</v>
      </c>
      <c r="E886">
        <v>109405</v>
      </c>
      <c r="F886">
        <v>28</v>
      </c>
      <c r="G886" t="s">
        <v>64</v>
      </c>
      <c r="I886" t="s">
        <v>71</v>
      </c>
      <c r="J886" t="s">
        <v>78</v>
      </c>
      <c r="K886" t="s">
        <v>109</v>
      </c>
      <c r="L886" t="s">
        <v>137</v>
      </c>
      <c r="M886">
        <v>5</v>
      </c>
      <c r="N886">
        <v>4</v>
      </c>
      <c r="O886" t="s">
        <v>148</v>
      </c>
      <c r="P886" t="s">
        <v>155</v>
      </c>
      <c r="Q886" t="s">
        <v>425</v>
      </c>
    </row>
    <row r="887" spans="1:17" x14ac:dyDescent="0.25">
      <c r="A887" t="s">
        <v>17</v>
      </c>
      <c r="B887" t="s">
        <v>22</v>
      </c>
      <c r="C887" t="s">
        <v>44</v>
      </c>
      <c r="E887">
        <v>36809</v>
      </c>
      <c r="F887">
        <v>5222</v>
      </c>
      <c r="G887" t="s">
        <v>63</v>
      </c>
      <c r="J887" t="s">
        <v>76</v>
      </c>
      <c r="K887" t="s">
        <v>92</v>
      </c>
      <c r="L887" t="s">
        <v>119</v>
      </c>
      <c r="M887">
        <v>15</v>
      </c>
      <c r="N887">
        <v>14</v>
      </c>
      <c r="O887" t="s">
        <v>149</v>
      </c>
      <c r="P887" t="s">
        <v>155</v>
      </c>
      <c r="Q887" t="s">
        <v>244</v>
      </c>
    </row>
    <row r="888" spans="1:17" x14ac:dyDescent="0.25">
      <c r="A888" t="s">
        <v>19</v>
      </c>
      <c r="B888" t="s">
        <v>30</v>
      </c>
      <c r="C888" t="s">
        <v>52</v>
      </c>
      <c r="D888" t="s">
        <v>60</v>
      </c>
      <c r="E888">
        <v>5000</v>
      </c>
      <c r="F888">
        <v>100</v>
      </c>
      <c r="G888" t="s">
        <v>68</v>
      </c>
      <c r="I888" t="s">
        <v>56</v>
      </c>
      <c r="J888" t="s">
        <v>77</v>
      </c>
      <c r="K888" t="s">
        <v>87</v>
      </c>
      <c r="L888" t="s">
        <v>144</v>
      </c>
      <c r="M888">
        <v>15</v>
      </c>
      <c r="N888">
        <v>14</v>
      </c>
      <c r="O888" t="s">
        <v>151</v>
      </c>
      <c r="P888" t="s">
        <v>156</v>
      </c>
      <c r="Q888" t="s">
        <v>426</v>
      </c>
    </row>
    <row r="889" spans="1:17" x14ac:dyDescent="0.25">
      <c r="A889" t="s">
        <v>20</v>
      </c>
      <c r="B889" t="s">
        <v>32</v>
      </c>
      <c r="C889" t="s">
        <v>51</v>
      </c>
      <c r="E889">
        <v>83371</v>
      </c>
      <c r="F889">
        <v>3582</v>
      </c>
      <c r="G889" t="s">
        <v>64</v>
      </c>
      <c r="J889" t="s">
        <v>73</v>
      </c>
      <c r="K889" t="s">
        <v>83</v>
      </c>
      <c r="L889" t="s">
        <v>113</v>
      </c>
      <c r="M889">
        <v>0</v>
      </c>
      <c r="N889">
        <v>0</v>
      </c>
      <c r="O889" t="s">
        <v>152</v>
      </c>
      <c r="P889" t="s">
        <v>154</v>
      </c>
      <c r="Q889" t="s">
        <v>239</v>
      </c>
    </row>
    <row r="890" spans="1:17" x14ac:dyDescent="0.25">
      <c r="A890" t="s">
        <v>19</v>
      </c>
      <c r="B890" t="s">
        <v>32</v>
      </c>
      <c r="C890" t="s">
        <v>37</v>
      </c>
      <c r="D890" t="s">
        <v>54</v>
      </c>
      <c r="E890">
        <v>93986</v>
      </c>
      <c r="F890">
        <v>721</v>
      </c>
      <c r="G890" t="s">
        <v>67</v>
      </c>
      <c r="I890" t="s">
        <v>70</v>
      </c>
      <c r="J890" t="s">
        <v>75</v>
      </c>
      <c r="K890" t="s">
        <v>96</v>
      </c>
      <c r="L890" t="s">
        <v>121</v>
      </c>
      <c r="M890">
        <v>6</v>
      </c>
      <c r="N890">
        <v>6</v>
      </c>
      <c r="O890" t="s">
        <v>153</v>
      </c>
      <c r="P890" t="s">
        <v>156</v>
      </c>
      <c r="Q890" t="s">
        <v>209</v>
      </c>
    </row>
    <row r="891" spans="1:17" x14ac:dyDescent="0.25">
      <c r="A891" t="s">
        <v>17</v>
      </c>
      <c r="B891" t="s">
        <v>29</v>
      </c>
      <c r="C891" t="s">
        <v>47</v>
      </c>
      <c r="E891">
        <v>161907</v>
      </c>
      <c r="F891">
        <v>0</v>
      </c>
      <c r="G891" t="s">
        <v>67</v>
      </c>
      <c r="J891" t="s">
        <v>76</v>
      </c>
      <c r="K891" t="s">
        <v>100</v>
      </c>
      <c r="L891" t="s">
        <v>132</v>
      </c>
      <c r="M891">
        <v>20</v>
      </c>
      <c r="N891">
        <v>18</v>
      </c>
      <c r="O891" t="s">
        <v>151</v>
      </c>
      <c r="P891" t="s">
        <v>154</v>
      </c>
      <c r="Q891" t="s">
        <v>200</v>
      </c>
    </row>
    <row r="892" spans="1:17" x14ac:dyDescent="0.25">
      <c r="A892" t="s">
        <v>19</v>
      </c>
      <c r="B892" t="s">
        <v>24</v>
      </c>
      <c r="C892" t="s">
        <v>44</v>
      </c>
      <c r="D892" t="s">
        <v>57</v>
      </c>
      <c r="E892">
        <v>29917</v>
      </c>
      <c r="F892">
        <v>180</v>
      </c>
      <c r="G892" t="s">
        <v>65</v>
      </c>
      <c r="I892" t="s">
        <v>56</v>
      </c>
      <c r="J892" t="s">
        <v>74</v>
      </c>
      <c r="K892" t="s">
        <v>84</v>
      </c>
      <c r="L892" t="s">
        <v>74</v>
      </c>
      <c r="M892">
        <v>7</v>
      </c>
      <c r="N892">
        <v>6</v>
      </c>
      <c r="O892" t="s">
        <v>152</v>
      </c>
      <c r="P892" t="s">
        <v>154</v>
      </c>
      <c r="Q892" t="s">
        <v>180</v>
      </c>
    </row>
    <row r="893" spans="1:17" x14ac:dyDescent="0.25">
      <c r="A893" t="s">
        <v>17</v>
      </c>
      <c r="B893" t="s">
        <v>25</v>
      </c>
      <c r="C893" t="s">
        <v>37</v>
      </c>
      <c r="D893" t="s">
        <v>62</v>
      </c>
      <c r="E893">
        <v>129372</v>
      </c>
      <c r="F893">
        <v>15645</v>
      </c>
      <c r="G893" t="s">
        <v>67</v>
      </c>
      <c r="I893" t="s">
        <v>69</v>
      </c>
      <c r="J893" t="s">
        <v>75</v>
      </c>
      <c r="K893" t="s">
        <v>108</v>
      </c>
      <c r="L893" t="s">
        <v>135</v>
      </c>
      <c r="M893">
        <v>12</v>
      </c>
      <c r="N893">
        <v>9</v>
      </c>
      <c r="O893" t="s">
        <v>153</v>
      </c>
      <c r="P893" t="s">
        <v>156</v>
      </c>
      <c r="Q893" t="s">
        <v>175</v>
      </c>
    </row>
    <row r="894" spans="1:17" x14ac:dyDescent="0.25">
      <c r="A894" t="s">
        <v>19</v>
      </c>
      <c r="B894" t="s">
        <v>35</v>
      </c>
      <c r="C894" t="s">
        <v>44</v>
      </c>
      <c r="D894" t="s">
        <v>57</v>
      </c>
      <c r="E894">
        <v>40990</v>
      </c>
      <c r="F894">
        <v>4769</v>
      </c>
      <c r="G894" t="s">
        <v>63</v>
      </c>
      <c r="I894" t="s">
        <v>71</v>
      </c>
      <c r="J894" t="s">
        <v>81</v>
      </c>
      <c r="K894" t="s">
        <v>101</v>
      </c>
      <c r="L894" t="s">
        <v>127</v>
      </c>
      <c r="M894">
        <v>4</v>
      </c>
      <c r="N894">
        <v>3</v>
      </c>
      <c r="O894" t="s">
        <v>151</v>
      </c>
      <c r="P894" t="s">
        <v>155</v>
      </c>
      <c r="Q894" t="s">
        <v>255</v>
      </c>
    </row>
    <row r="895" spans="1:17" x14ac:dyDescent="0.25">
      <c r="A895" t="s">
        <v>19</v>
      </c>
      <c r="B895" t="s">
        <v>33</v>
      </c>
      <c r="C895" t="s">
        <v>46</v>
      </c>
      <c r="D895" t="s">
        <v>62</v>
      </c>
      <c r="E895">
        <v>89375</v>
      </c>
      <c r="F895">
        <v>5602</v>
      </c>
      <c r="G895" t="s">
        <v>68</v>
      </c>
      <c r="I895" t="s">
        <v>71</v>
      </c>
      <c r="J895" t="s">
        <v>80</v>
      </c>
      <c r="K895" t="s">
        <v>106</v>
      </c>
      <c r="L895" t="s">
        <v>106</v>
      </c>
      <c r="M895">
        <v>25</v>
      </c>
      <c r="N895">
        <v>23</v>
      </c>
      <c r="O895" t="s">
        <v>151</v>
      </c>
      <c r="P895" t="s">
        <v>157</v>
      </c>
      <c r="Q895" t="s">
        <v>182</v>
      </c>
    </row>
    <row r="896" spans="1:17" x14ac:dyDescent="0.25">
      <c r="A896" t="s">
        <v>19</v>
      </c>
      <c r="B896" t="s">
        <v>24</v>
      </c>
      <c r="C896" t="s">
        <v>53</v>
      </c>
      <c r="D896" t="s">
        <v>61</v>
      </c>
      <c r="E896">
        <v>113409</v>
      </c>
      <c r="F896">
        <v>480</v>
      </c>
      <c r="G896" t="s">
        <v>63</v>
      </c>
      <c r="I896" t="s">
        <v>56</v>
      </c>
      <c r="J896" t="s">
        <v>72</v>
      </c>
      <c r="K896" t="s">
        <v>95</v>
      </c>
      <c r="L896" t="s">
        <v>120</v>
      </c>
      <c r="M896">
        <v>6</v>
      </c>
      <c r="N896">
        <v>6</v>
      </c>
      <c r="O896" t="s">
        <v>148</v>
      </c>
      <c r="P896" t="s">
        <v>154</v>
      </c>
      <c r="Q896" t="s">
        <v>427</v>
      </c>
    </row>
    <row r="897" spans="1:17" x14ac:dyDescent="0.25">
      <c r="A897" t="s">
        <v>19</v>
      </c>
      <c r="B897" t="s">
        <v>30</v>
      </c>
      <c r="C897" t="s">
        <v>41</v>
      </c>
      <c r="D897" t="s">
        <v>60</v>
      </c>
      <c r="E897">
        <v>13252</v>
      </c>
      <c r="F897">
        <v>184</v>
      </c>
      <c r="G897" t="s">
        <v>68</v>
      </c>
      <c r="I897" t="s">
        <v>56</v>
      </c>
      <c r="J897" t="s">
        <v>76</v>
      </c>
      <c r="K897" t="s">
        <v>100</v>
      </c>
      <c r="L897" t="s">
        <v>132</v>
      </c>
      <c r="M897">
        <v>7</v>
      </c>
      <c r="N897">
        <v>7</v>
      </c>
      <c r="O897" t="s">
        <v>151</v>
      </c>
      <c r="P897" t="s">
        <v>157</v>
      </c>
      <c r="Q897" t="s">
        <v>173</v>
      </c>
    </row>
    <row r="898" spans="1:17" x14ac:dyDescent="0.25">
      <c r="A898" t="s">
        <v>20</v>
      </c>
      <c r="B898" t="s">
        <v>31</v>
      </c>
      <c r="C898" t="s">
        <v>45</v>
      </c>
      <c r="D898" t="s">
        <v>57</v>
      </c>
      <c r="E898">
        <v>1546309</v>
      </c>
      <c r="F898">
        <v>223999</v>
      </c>
      <c r="G898" t="s">
        <v>66</v>
      </c>
      <c r="I898" t="s">
        <v>69</v>
      </c>
      <c r="J898" t="s">
        <v>76</v>
      </c>
      <c r="K898" t="s">
        <v>100</v>
      </c>
      <c r="L898" t="s">
        <v>126</v>
      </c>
      <c r="M898">
        <v>6</v>
      </c>
      <c r="N898">
        <v>5</v>
      </c>
      <c r="O898" t="s">
        <v>152</v>
      </c>
      <c r="P898" t="s">
        <v>154</v>
      </c>
      <c r="Q898" t="s">
        <v>175</v>
      </c>
    </row>
    <row r="899" spans="1:17" x14ac:dyDescent="0.25">
      <c r="A899" t="s">
        <v>19</v>
      </c>
      <c r="B899" t="s">
        <v>29</v>
      </c>
      <c r="C899" t="s">
        <v>48</v>
      </c>
      <c r="D899" t="s">
        <v>54</v>
      </c>
      <c r="E899">
        <v>1095386</v>
      </c>
      <c r="F899">
        <v>133034</v>
      </c>
      <c r="G899" t="s">
        <v>66</v>
      </c>
      <c r="I899" t="s">
        <v>56</v>
      </c>
      <c r="J899" t="s">
        <v>72</v>
      </c>
      <c r="K899" t="s">
        <v>95</v>
      </c>
      <c r="L899" t="s">
        <v>120</v>
      </c>
      <c r="M899">
        <v>3</v>
      </c>
      <c r="N899">
        <v>3</v>
      </c>
      <c r="O899" t="s">
        <v>153</v>
      </c>
      <c r="P899" t="s">
        <v>157</v>
      </c>
      <c r="Q899" t="s">
        <v>165</v>
      </c>
    </row>
    <row r="900" spans="1:17" x14ac:dyDescent="0.25">
      <c r="A900" t="s">
        <v>21</v>
      </c>
      <c r="B900" t="s">
        <v>29</v>
      </c>
      <c r="C900" t="s">
        <v>43</v>
      </c>
      <c r="D900" t="s">
        <v>56</v>
      </c>
      <c r="E900">
        <v>87321</v>
      </c>
      <c r="F900">
        <v>217</v>
      </c>
      <c r="G900" t="s">
        <v>64</v>
      </c>
      <c r="I900" t="s">
        <v>69</v>
      </c>
      <c r="J900" t="s">
        <v>74</v>
      </c>
      <c r="K900" t="s">
        <v>84</v>
      </c>
      <c r="L900" t="s">
        <v>74</v>
      </c>
      <c r="M900">
        <v>18</v>
      </c>
      <c r="N900">
        <v>16</v>
      </c>
      <c r="O900" t="s">
        <v>150</v>
      </c>
      <c r="P900" t="s">
        <v>157</v>
      </c>
      <c r="Q900" t="s">
        <v>199</v>
      </c>
    </row>
    <row r="901" spans="1:17" x14ac:dyDescent="0.25">
      <c r="A901" t="s">
        <v>19</v>
      </c>
      <c r="B901" t="s">
        <v>30</v>
      </c>
      <c r="C901" t="s">
        <v>43</v>
      </c>
      <c r="D901" t="s">
        <v>61</v>
      </c>
      <c r="E901">
        <v>55751</v>
      </c>
      <c r="F901">
        <v>0</v>
      </c>
      <c r="G901" t="s">
        <v>65</v>
      </c>
      <c r="I901" t="s">
        <v>56</v>
      </c>
      <c r="J901" t="s">
        <v>75</v>
      </c>
      <c r="K901" t="s">
        <v>108</v>
      </c>
      <c r="L901" t="s">
        <v>135</v>
      </c>
      <c r="M901">
        <v>2</v>
      </c>
      <c r="N901">
        <v>1</v>
      </c>
      <c r="O901" t="s">
        <v>148</v>
      </c>
      <c r="P901" t="s">
        <v>154</v>
      </c>
      <c r="Q901" t="s">
        <v>265</v>
      </c>
    </row>
    <row r="902" spans="1:17" x14ac:dyDescent="0.25">
      <c r="A902" t="s">
        <v>17</v>
      </c>
      <c r="B902" t="s">
        <v>25</v>
      </c>
      <c r="C902" t="s">
        <v>39</v>
      </c>
      <c r="D902" t="s">
        <v>59</v>
      </c>
      <c r="E902">
        <v>87086</v>
      </c>
      <c r="F902">
        <v>1271</v>
      </c>
      <c r="G902" t="s">
        <v>67</v>
      </c>
      <c r="I902" t="s">
        <v>56</v>
      </c>
      <c r="J902" t="s">
        <v>79</v>
      </c>
      <c r="K902" t="s">
        <v>91</v>
      </c>
      <c r="L902" t="s">
        <v>118</v>
      </c>
      <c r="M902">
        <v>8</v>
      </c>
      <c r="N902">
        <v>8</v>
      </c>
      <c r="O902" t="s">
        <v>152</v>
      </c>
      <c r="P902" t="s">
        <v>155</v>
      </c>
      <c r="Q902" t="s">
        <v>299</v>
      </c>
    </row>
    <row r="903" spans="1:17" x14ac:dyDescent="0.25">
      <c r="A903" t="s">
        <v>17</v>
      </c>
      <c r="B903" t="s">
        <v>35</v>
      </c>
      <c r="C903" t="s">
        <v>46</v>
      </c>
      <c r="D903" t="s">
        <v>54</v>
      </c>
      <c r="E903">
        <v>77118</v>
      </c>
      <c r="F903">
        <v>20600</v>
      </c>
      <c r="G903" t="s">
        <v>65</v>
      </c>
      <c r="J903" t="s">
        <v>72</v>
      </c>
      <c r="K903" t="s">
        <v>95</v>
      </c>
      <c r="L903" t="s">
        <v>120</v>
      </c>
      <c r="M903">
        <v>9</v>
      </c>
      <c r="N903">
        <v>9</v>
      </c>
      <c r="O903" t="s">
        <v>148</v>
      </c>
      <c r="P903" t="s">
        <v>156</v>
      </c>
      <c r="Q903" t="s">
        <v>189</v>
      </c>
    </row>
    <row r="904" spans="1:17" x14ac:dyDescent="0.25">
      <c r="A904" t="s">
        <v>17</v>
      </c>
      <c r="B904" t="s">
        <v>35</v>
      </c>
      <c r="C904" t="s">
        <v>45</v>
      </c>
      <c r="D904" t="s">
        <v>61</v>
      </c>
      <c r="E904">
        <v>490869</v>
      </c>
      <c r="F904">
        <v>20215</v>
      </c>
      <c r="G904" t="s">
        <v>66</v>
      </c>
      <c r="J904" t="s">
        <v>78</v>
      </c>
      <c r="K904" t="s">
        <v>105</v>
      </c>
      <c r="L904" t="s">
        <v>142</v>
      </c>
      <c r="M904">
        <v>12</v>
      </c>
      <c r="N904">
        <v>9</v>
      </c>
      <c r="O904" t="s">
        <v>149</v>
      </c>
      <c r="P904" t="s">
        <v>157</v>
      </c>
      <c r="Q904" t="s">
        <v>219</v>
      </c>
    </row>
    <row r="905" spans="1:17" x14ac:dyDescent="0.25">
      <c r="A905" t="s">
        <v>20</v>
      </c>
      <c r="B905" t="s">
        <v>25</v>
      </c>
      <c r="C905" t="s">
        <v>37</v>
      </c>
      <c r="D905" t="s">
        <v>61</v>
      </c>
      <c r="E905">
        <v>91230</v>
      </c>
      <c r="F905">
        <v>1210</v>
      </c>
      <c r="G905" t="s">
        <v>64</v>
      </c>
      <c r="I905" t="s">
        <v>69</v>
      </c>
      <c r="J905" t="s">
        <v>77</v>
      </c>
      <c r="K905" t="s">
        <v>87</v>
      </c>
      <c r="L905" t="s">
        <v>144</v>
      </c>
      <c r="M905">
        <v>4</v>
      </c>
      <c r="N905">
        <v>3</v>
      </c>
      <c r="O905" t="s">
        <v>149</v>
      </c>
      <c r="P905" t="s">
        <v>156</v>
      </c>
      <c r="Q905" t="s">
        <v>296</v>
      </c>
    </row>
    <row r="906" spans="1:17" x14ac:dyDescent="0.25">
      <c r="A906" t="s">
        <v>17</v>
      </c>
      <c r="B906" t="s">
        <v>26</v>
      </c>
      <c r="C906" t="s">
        <v>45</v>
      </c>
      <c r="D906" t="s">
        <v>61</v>
      </c>
      <c r="E906">
        <v>49692</v>
      </c>
      <c r="F906">
        <v>4214</v>
      </c>
      <c r="G906" t="s">
        <v>63</v>
      </c>
      <c r="I906" t="s">
        <v>70</v>
      </c>
      <c r="J906" t="s">
        <v>79</v>
      </c>
      <c r="K906" t="s">
        <v>91</v>
      </c>
      <c r="L906" t="s">
        <v>118</v>
      </c>
      <c r="M906">
        <v>20</v>
      </c>
      <c r="N906">
        <v>20</v>
      </c>
      <c r="O906" t="s">
        <v>150</v>
      </c>
      <c r="P906" t="s">
        <v>154</v>
      </c>
      <c r="Q906" t="s">
        <v>212</v>
      </c>
    </row>
    <row r="907" spans="1:17" x14ac:dyDescent="0.25">
      <c r="A907" t="s">
        <v>17</v>
      </c>
      <c r="B907" t="s">
        <v>27</v>
      </c>
      <c r="C907" t="s">
        <v>39</v>
      </c>
      <c r="D907" t="s">
        <v>61</v>
      </c>
      <c r="E907">
        <v>793430</v>
      </c>
      <c r="F907">
        <v>57353</v>
      </c>
      <c r="G907" t="s">
        <v>66</v>
      </c>
      <c r="I907" t="s">
        <v>71</v>
      </c>
      <c r="J907" t="s">
        <v>74</v>
      </c>
      <c r="K907" t="s">
        <v>84</v>
      </c>
      <c r="L907" t="s">
        <v>74</v>
      </c>
      <c r="M907">
        <v>25</v>
      </c>
      <c r="N907">
        <v>25</v>
      </c>
      <c r="O907" t="s">
        <v>148</v>
      </c>
      <c r="P907" t="s">
        <v>156</v>
      </c>
      <c r="Q907" t="s">
        <v>165</v>
      </c>
    </row>
    <row r="908" spans="1:17" x14ac:dyDescent="0.25">
      <c r="A908" t="s">
        <v>19</v>
      </c>
      <c r="B908" t="s">
        <v>31</v>
      </c>
      <c r="C908" t="s">
        <v>52</v>
      </c>
      <c r="D908" t="s">
        <v>54</v>
      </c>
      <c r="E908">
        <v>671445</v>
      </c>
      <c r="F908">
        <v>146691</v>
      </c>
      <c r="G908" t="s">
        <v>66</v>
      </c>
      <c r="I908" t="s">
        <v>71</v>
      </c>
      <c r="J908" t="s">
        <v>74</v>
      </c>
      <c r="K908" t="s">
        <v>84</v>
      </c>
      <c r="L908" t="s">
        <v>74</v>
      </c>
      <c r="M908">
        <v>3</v>
      </c>
      <c r="N908">
        <v>3</v>
      </c>
      <c r="O908" t="s">
        <v>149</v>
      </c>
      <c r="P908" t="s">
        <v>154</v>
      </c>
      <c r="Q908" t="s">
        <v>212</v>
      </c>
    </row>
    <row r="909" spans="1:17" x14ac:dyDescent="0.25">
      <c r="A909" t="s">
        <v>19</v>
      </c>
      <c r="B909" t="s">
        <v>23</v>
      </c>
      <c r="C909" t="s">
        <v>41</v>
      </c>
      <c r="E909">
        <v>51654</v>
      </c>
      <c r="F909">
        <v>1208</v>
      </c>
      <c r="G909" t="s">
        <v>63</v>
      </c>
      <c r="I909" t="s">
        <v>56</v>
      </c>
      <c r="J909" t="s">
        <v>80</v>
      </c>
      <c r="K909" t="s">
        <v>106</v>
      </c>
      <c r="L909" t="s">
        <v>106</v>
      </c>
      <c r="M909">
        <v>20</v>
      </c>
      <c r="N909">
        <v>20</v>
      </c>
      <c r="O909" t="s">
        <v>150</v>
      </c>
      <c r="P909" t="s">
        <v>154</v>
      </c>
      <c r="Q909" t="s">
        <v>265</v>
      </c>
    </row>
    <row r="910" spans="1:17" x14ac:dyDescent="0.25">
      <c r="A910" t="s">
        <v>17</v>
      </c>
      <c r="B910" t="s">
        <v>27</v>
      </c>
      <c r="C910" t="s">
        <v>48</v>
      </c>
      <c r="D910" t="s">
        <v>54</v>
      </c>
      <c r="E910">
        <v>83291</v>
      </c>
      <c r="F910">
        <v>13187</v>
      </c>
      <c r="G910" t="s">
        <v>64</v>
      </c>
      <c r="J910" t="s">
        <v>78</v>
      </c>
      <c r="K910" t="s">
        <v>88</v>
      </c>
      <c r="L910" t="s">
        <v>117</v>
      </c>
      <c r="M910">
        <v>15</v>
      </c>
      <c r="N910">
        <v>15</v>
      </c>
      <c r="O910" t="s">
        <v>150</v>
      </c>
      <c r="P910" t="s">
        <v>155</v>
      </c>
      <c r="Q910" t="s">
        <v>399</v>
      </c>
    </row>
    <row r="911" spans="1:17" x14ac:dyDescent="0.25">
      <c r="A911" t="s">
        <v>20</v>
      </c>
      <c r="B911" t="s">
        <v>29</v>
      </c>
      <c r="C911" t="s">
        <v>49</v>
      </c>
      <c r="D911" t="s">
        <v>57</v>
      </c>
      <c r="E911">
        <v>868346</v>
      </c>
      <c r="F911">
        <v>0</v>
      </c>
      <c r="G911" t="s">
        <v>66</v>
      </c>
      <c r="I911" t="s">
        <v>71</v>
      </c>
      <c r="J911" t="s">
        <v>80</v>
      </c>
      <c r="K911" t="s">
        <v>93</v>
      </c>
      <c r="L911" t="s">
        <v>93</v>
      </c>
      <c r="M911">
        <v>5</v>
      </c>
      <c r="N911">
        <v>5</v>
      </c>
      <c r="O911" t="s">
        <v>148</v>
      </c>
      <c r="P911" t="s">
        <v>156</v>
      </c>
      <c r="Q911" t="s">
        <v>428</v>
      </c>
    </row>
    <row r="912" spans="1:17" x14ac:dyDescent="0.25">
      <c r="A912" t="s">
        <v>21</v>
      </c>
      <c r="B912" t="s">
        <v>24</v>
      </c>
      <c r="C912" t="s">
        <v>51</v>
      </c>
      <c r="E912">
        <v>64212</v>
      </c>
      <c r="F912">
        <v>1662</v>
      </c>
      <c r="G912" t="s">
        <v>64</v>
      </c>
      <c r="I912" t="s">
        <v>71</v>
      </c>
      <c r="J912" t="s">
        <v>76</v>
      </c>
      <c r="K912" t="s">
        <v>100</v>
      </c>
      <c r="L912" t="s">
        <v>126</v>
      </c>
      <c r="M912">
        <v>12</v>
      </c>
      <c r="N912">
        <v>11</v>
      </c>
      <c r="O912" t="s">
        <v>148</v>
      </c>
      <c r="P912" t="s">
        <v>157</v>
      </c>
      <c r="Q912" t="s">
        <v>180</v>
      </c>
    </row>
    <row r="913" spans="1:17" x14ac:dyDescent="0.25">
      <c r="A913" t="s">
        <v>19</v>
      </c>
      <c r="B913" t="s">
        <v>32</v>
      </c>
      <c r="C913" t="s">
        <v>44</v>
      </c>
      <c r="D913" t="s">
        <v>60</v>
      </c>
      <c r="E913">
        <v>116470</v>
      </c>
      <c r="F913">
        <v>17074</v>
      </c>
      <c r="G913" t="s">
        <v>64</v>
      </c>
      <c r="I913" t="s">
        <v>69</v>
      </c>
      <c r="J913" t="s">
        <v>80</v>
      </c>
      <c r="K913" t="s">
        <v>106</v>
      </c>
      <c r="L913" t="s">
        <v>106</v>
      </c>
      <c r="M913">
        <v>5</v>
      </c>
      <c r="N913">
        <v>4</v>
      </c>
      <c r="O913" t="s">
        <v>151</v>
      </c>
      <c r="P913" t="s">
        <v>155</v>
      </c>
      <c r="Q913" t="s">
        <v>429</v>
      </c>
    </row>
    <row r="914" spans="1:17" x14ac:dyDescent="0.25">
      <c r="A914" t="s">
        <v>19</v>
      </c>
      <c r="B914" t="s">
        <v>32</v>
      </c>
      <c r="C914" t="s">
        <v>39</v>
      </c>
      <c r="D914" t="s">
        <v>58</v>
      </c>
      <c r="E914">
        <v>97535</v>
      </c>
      <c r="F914">
        <v>28869</v>
      </c>
      <c r="G914" t="s">
        <v>63</v>
      </c>
      <c r="I914" t="s">
        <v>69</v>
      </c>
      <c r="J914" t="s">
        <v>73</v>
      </c>
      <c r="K914" t="s">
        <v>83</v>
      </c>
      <c r="L914" t="s">
        <v>113</v>
      </c>
      <c r="M914">
        <v>10</v>
      </c>
      <c r="N914">
        <v>7</v>
      </c>
      <c r="O914" t="s">
        <v>153</v>
      </c>
      <c r="P914" t="s">
        <v>156</v>
      </c>
      <c r="Q914" t="s">
        <v>283</v>
      </c>
    </row>
    <row r="915" spans="1:17" x14ac:dyDescent="0.25">
      <c r="A915" t="s">
        <v>21</v>
      </c>
      <c r="B915" t="s">
        <v>26</v>
      </c>
      <c r="C915" t="s">
        <v>43</v>
      </c>
      <c r="D915" t="s">
        <v>55</v>
      </c>
      <c r="E915">
        <v>807373</v>
      </c>
      <c r="F915">
        <v>44554</v>
      </c>
      <c r="G915" t="s">
        <v>66</v>
      </c>
      <c r="J915" t="s">
        <v>79</v>
      </c>
      <c r="K915" t="s">
        <v>91</v>
      </c>
      <c r="L915" t="s">
        <v>118</v>
      </c>
      <c r="M915">
        <v>25</v>
      </c>
      <c r="N915">
        <v>23</v>
      </c>
      <c r="O915" t="s">
        <v>153</v>
      </c>
      <c r="P915" t="s">
        <v>157</v>
      </c>
      <c r="Q915" t="s">
        <v>288</v>
      </c>
    </row>
    <row r="916" spans="1:17" x14ac:dyDescent="0.25">
      <c r="A916" t="s">
        <v>19</v>
      </c>
      <c r="B916" t="s">
        <v>35</v>
      </c>
      <c r="C916" t="s">
        <v>39</v>
      </c>
      <c r="D916" t="s">
        <v>60</v>
      </c>
      <c r="E916">
        <v>86057</v>
      </c>
      <c r="F916">
        <v>8165</v>
      </c>
      <c r="G916" t="s">
        <v>64</v>
      </c>
      <c r="I916" t="s">
        <v>56</v>
      </c>
      <c r="J916" t="s">
        <v>76</v>
      </c>
      <c r="K916" t="s">
        <v>100</v>
      </c>
      <c r="L916" t="s">
        <v>126</v>
      </c>
      <c r="M916">
        <v>12</v>
      </c>
      <c r="N916">
        <v>12</v>
      </c>
      <c r="O916" t="s">
        <v>151</v>
      </c>
      <c r="P916" t="s">
        <v>155</v>
      </c>
      <c r="Q916" t="s">
        <v>185</v>
      </c>
    </row>
    <row r="917" spans="1:17" x14ac:dyDescent="0.25">
      <c r="A917" t="s">
        <v>20</v>
      </c>
      <c r="B917" t="s">
        <v>26</v>
      </c>
      <c r="C917" t="s">
        <v>50</v>
      </c>
      <c r="D917" t="s">
        <v>57</v>
      </c>
      <c r="E917">
        <v>56213</v>
      </c>
      <c r="F917">
        <v>2154</v>
      </c>
      <c r="G917" t="s">
        <v>65</v>
      </c>
      <c r="I917" t="s">
        <v>71</v>
      </c>
      <c r="J917" t="s">
        <v>73</v>
      </c>
      <c r="K917" t="s">
        <v>99</v>
      </c>
      <c r="L917" t="s">
        <v>125</v>
      </c>
      <c r="M917">
        <v>5</v>
      </c>
      <c r="N917">
        <v>5</v>
      </c>
      <c r="O917" t="s">
        <v>151</v>
      </c>
      <c r="P917" t="s">
        <v>154</v>
      </c>
      <c r="Q917" t="s">
        <v>362</v>
      </c>
    </row>
    <row r="918" spans="1:17" x14ac:dyDescent="0.25">
      <c r="A918" t="s">
        <v>19</v>
      </c>
      <c r="B918" t="s">
        <v>30</v>
      </c>
      <c r="C918" t="s">
        <v>39</v>
      </c>
      <c r="D918" t="s">
        <v>54</v>
      </c>
      <c r="E918">
        <v>99773</v>
      </c>
      <c r="F918">
        <v>9039</v>
      </c>
      <c r="G918" t="s">
        <v>64</v>
      </c>
      <c r="I918" t="s">
        <v>70</v>
      </c>
      <c r="J918" t="s">
        <v>80</v>
      </c>
      <c r="K918" t="s">
        <v>93</v>
      </c>
      <c r="L918" t="s">
        <v>93</v>
      </c>
      <c r="M918">
        <v>15</v>
      </c>
      <c r="N918">
        <v>15</v>
      </c>
      <c r="O918" t="s">
        <v>149</v>
      </c>
      <c r="P918" t="s">
        <v>154</v>
      </c>
      <c r="Q918" t="s">
        <v>169</v>
      </c>
    </row>
    <row r="919" spans="1:17" x14ac:dyDescent="0.25">
      <c r="A919" t="s">
        <v>19</v>
      </c>
      <c r="B919" t="s">
        <v>31</v>
      </c>
      <c r="C919" t="s">
        <v>36</v>
      </c>
      <c r="D919" t="s">
        <v>54</v>
      </c>
      <c r="E919">
        <v>25433</v>
      </c>
      <c r="F919">
        <v>3865</v>
      </c>
      <c r="G919" t="s">
        <v>63</v>
      </c>
      <c r="I919" t="s">
        <v>71</v>
      </c>
      <c r="J919" t="s">
        <v>77</v>
      </c>
      <c r="K919" t="s">
        <v>111</v>
      </c>
      <c r="L919" t="s">
        <v>146</v>
      </c>
      <c r="M919">
        <v>7</v>
      </c>
      <c r="N919">
        <v>5</v>
      </c>
      <c r="O919" t="s">
        <v>148</v>
      </c>
      <c r="P919" t="s">
        <v>156</v>
      </c>
      <c r="Q919" t="s">
        <v>255</v>
      </c>
    </row>
    <row r="920" spans="1:17" x14ac:dyDescent="0.25">
      <c r="A920" t="s">
        <v>19</v>
      </c>
      <c r="B920" t="s">
        <v>34</v>
      </c>
      <c r="C920" t="s">
        <v>48</v>
      </c>
      <c r="D920" t="s">
        <v>59</v>
      </c>
      <c r="E920">
        <v>116425</v>
      </c>
      <c r="F920">
        <v>832</v>
      </c>
      <c r="G920" t="s">
        <v>63</v>
      </c>
      <c r="I920" t="s">
        <v>56</v>
      </c>
      <c r="J920" t="s">
        <v>72</v>
      </c>
      <c r="K920" t="s">
        <v>82</v>
      </c>
      <c r="L920" t="s">
        <v>112</v>
      </c>
      <c r="M920">
        <v>4</v>
      </c>
      <c r="N920">
        <v>4</v>
      </c>
      <c r="O920" t="s">
        <v>153</v>
      </c>
      <c r="P920" t="s">
        <v>155</v>
      </c>
      <c r="Q920" t="s">
        <v>297</v>
      </c>
    </row>
    <row r="921" spans="1:17" x14ac:dyDescent="0.25">
      <c r="A921" t="s">
        <v>20</v>
      </c>
      <c r="B921" t="s">
        <v>30</v>
      </c>
      <c r="C921" t="s">
        <v>50</v>
      </c>
      <c r="D921" t="s">
        <v>54</v>
      </c>
      <c r="E921">
        <v>88922</v>
      </c>
      <c r="F921">
        <v>0</v>
      </c>
      <c r="G921" t="s">
        <v>64</v>
      </c>
      <c r="I921" t="s">
        <v>71</v>
      </c>
      <c r="J921" t="s">
        <v>73</v>
      </c>
      <c r="K921" t="s">
        <v>102</v>
      </c>
      <c r="L921" t="s">
        <v>102</v>
      </c>
      <c r="M921">
        <v>5</v>
      </c>
      <c r="N921">
        <v>4</v>
      </c>
      <c r="O921" t="s">
        <v>149</v>
      </c>
      <c r="P921" t="s">
        <v>156</v>
      </c>
      <c r="Q921" t="s">
        <v>178</v>
      </c>
    </row>
    <row r="922" spans="1:17" x14ac:dyDescent="0.25">
      <c r="A922" t="s">
        <v>19</v>
      </c>
      <c r="B922" t="s">
        <v>24</v>
      </c>
      <c r="C922" t="s">
        <v>53</v>
      </c>
      <c r="D922" t="s">
        <v>60</v>
      </c>
      <c r="E922">
        <v>81823</v>
      </c>
      <c r="F922">
        <v>0</v>
      </c>
      <c r="G922" t="s">
        <v>68</v>
      </c>
      <c r="I922" t="s">
        <v>70</v>
      </c>
      <c r="J922" t="s">
        <v>81</v>
      </c>
      <c r="K922" t="s">
        <v>98</v>
      </c>
      <c r="L922" t="s">
        <v>123</v>
      </c>
      <c r="M922">
        <v>2</v>
      </c>
      <c r="N922">
        <v>2</v>
      </c>
      <c r="O922" t="s">
        <v>150</v>
      </c>
      <c r="P922" t="s">
        <v>157</v>
      </c>
      <c r="Q922" t="s">
        <v>173</v>
      </c>
    </row>
    <row r="923" spans="1:17" x14ac:dyDescent="0.25">
      <c r="A923" t="s">
        <v>20</v>
      </c>
      <c r="B923" t="s">
        <v>33</v>
      </c>
      <c r="C923" t="s">
        <v>39</v>
      </c>
      <c r="E923">
        <v>121483</v>
      </c>
      <c r="F923">
        <v>2505</v>
      </c>
      <c r="G923" t="s">
        <v>67</v>
      </c>
      <c r="I923" t="s">
        <v>70</v>
      </c>
      <c r="J923" t="s">
        <v>77</v>
      </c>
      <c r="K923" t="s">
        <v>97</v>
      </c>
      <c r="L923" t="s">
        <v>122</v>
      </c>
      <c r="M923">
        <v>7</v>
      </c>
      <c r="N923">
        <v>7</v>
      </c>
      <c r="O923" t="s">
        <v>153</v>
      </c>
      <c r="P923" t="s">
        <v>155</v>
      </c>
      <c r="Q923" t="s">
        <v>272</v>
      </c>
    </row>
    <row r="924" spans="1:17" x14ac:dyDescent="0.25">
      <c r="A924" t="s">
        <v>17</v>
      </c>
      <c r="B924" t="s">
        <v>24</v>
      </c>
      <c r="C924" t="s">
        <v>45</v>
      </c>
      <c r="D924" t="s">
        <v>54</v>
      </c>
      <c r="E924">
        <v>67643</v>
      </c>
      <c r="F924">
        <v>3191</v>
      </c>
      <c r="G924" t="s">
        <v>65</v>
      </c>
      <c r="J924" t="s">
        <v>78</v>
      </c>
      <c r="K924" t="s">
        <v>109</v>
      </c>
      <c r="L924" t="s">
        <v>137</v>
      </c>
      <c r="M924">
        <v>20</v>
      </c>
      <c r="N924">
        <v>20</v>
      </c>
      <c r="O924" t="s">
        <v>148</v>
      </c>
      <c r="P924" t="s">
        <v>157</v>
      </c>
      <c r="Q924" t="s">
        <v>169</v>
      </c>
    </row>
    <row r="925" spans="1:17" x14ac:dyDescent="0.25">
      <c r="A925" t="s">
        <v>19</v>
      </c>
      <c r="B925" t="s">
        <v>25</v>
      </c>
      <c r="C925" t="s">
        <v>46</v>
      </c>
      <c r="D925" t="s">
        <v>57</v>
      </c>
      <c r="E925">
        <v>488678</v>
      </c>
      <c r="F925">
        <v>8115</v>
      </c>
      <c r="G925" t="s">
        <v>66</v>
      </c>
      <c r="I925" t="s">
        <v>71</v>
      </c>
      <c r="J925" t="s">
        <v>72</v>
      </c>
      <c r="K925" t="s">
        <v>82</v>
      </c>
      <c r="L925" t="s">
        <v>112</v>
      </c>
      <c r="M925">
        <v>20</v>
      </c>
      <c r="N925">
        <v>20</v>
      </c>
      <c r="O925" t="s">
        <v>149</v>
      </c>
      <c r="P925" t="s">
        <v>156</v>
      </c>
      <c r="Q925" t="s">
        <v>165</v>
      </c>
    </row>
    <row r="926" spans="1:17" x14ac:dyDescent="0.25">
      <c r="A926" t="s">
        <v>17</v>
      </c>
      <c r="B926" t="s">
        <v>34</v>
      </c>
      <c r="C926" t="s">
        <v>36</v>
      </c>
      <c r="D926" t="s">
        <v>55</v>
      </c>
      <c r="E926">
        <v>560249</v>
      </c>
      <c r="F926">
        <v>0</v>
      </c>
      <c r="G926" t="s">
        <v>66</v>
      </c>
      <c r="I926" t="s">
        <v>70</v>
      </c>
      <c r="J926" t="s">
        <v>78</v>
      </c>
      <c r="K926" t="s">
        <v>88</v>
      </c>
      <c r="L926" t="s">
        <v>128</v>
      </c>
      <c r="M926">
        <v>18</v>
      </c>
      <c r="N926">
        <v>17</v>
      </c>
      <c r="O926" t="s">
        <v>151</v>
      </c>
      <c r="P926" t="s">
        <v>156</v>
      </c>
      <c r="Q926" t="s">
        <v>181</v>
      </c>
    </row>
    <row r="927" spans="1:17" x14ac:dyDescent="0.25">
      <c r="A927" t="s">
        <v>20</v>
      </c>
      <c r="B927" t="s">
        <v>23</v>
      </c>
      <c r="C927" t="s">
        <v>37</v>
      </c>
      <c r="D927" t="s">
        <v>56</v>
      </c>
      <c r="E927">
        <v>58869</v>
      </c>
      <c r="F927">
        <v>2792</v>
      </c>
      <c r="G927" t="s">
        <v>65</v>
      </c>
      <c r="I927" t="s">
        <v>56</v>
      </c>
      <c r="J927" t="s">
        <v>78</v>
      </c>
      <c r="K927" t="s">
        <v>105</v>
      </c>
      <c r="L927" t="s">
        <v>142</v>
      </c>
      <c r="M927">
        <v>6</v>
      </c>
      <c r="N927">
        <v>6</v>
      </c>
      <c r="O927" t="s">
        <v>153</v>
      </c>
      <c r="P927" t="s">
        <v>156</v>
      </c>
      <c r="Q927" t="s">
        <v>175</v>
      </c>
    </row>
    <row r="928" spans="1:17" x14ac:dyDescent="0.25">
      <c r="A928" t="s">
        <v>17</v>
      </c>
      <c r="B928" t="s">
        <v>27</v>
      </c>
      <c r="C928" t="s">
        <v>43</v>
      </c>
      <c r="D928" t="s">
        <v>54</v>
      </c>
      <c r="E928">
        <v>82296</v>
      </c>
      <c r="F928">
        <v>13355</v>
      </c>
      <c r="G928" t="s">
        <v>68</v>
      </c>
      <c r="I928" t="s">
        <v>69</v>
      </c>
      <c r="J928" t="s">
        <v>80</v>
      </c>
      <c r="K928" t="s">
        <v>93</v>
      </c>
      <c r="L928" t="s">
        <v>93</v>
      </c>
      <c r="M928">
        <v>10</v>
      </c>
      <c r="N928">
        <v>10</v>
      </c>
      <c r="O928" t="s">
        <v>152</v>
      </c>
      <c r="P928" t="s">
        <v>154</v>
      </c>
      <c r="Q928" t="s">
        <v>221</v>
      </c>
    </row>
    <row r="929" spans="1:17" x14ac:dyDescent="0.25">
      <c r="A929" t="s">
        <v>20</v>
      </c>
      <c r="B929" t="s">
        <v>33</v>
      </c>
      <c r="C929" t="s">
        <v>53</v>
      </c>
      <c r="D929" t="s">
        <v>56</v>
      </c>
      <c r="E929">
        <v>1363738</v>
      </c>
      <c r="F929">
        <v>251202</v>
      </c>
      <c r="G929" t="s">
        <v>66</v>
      </c>
      <c r="I929" t="s">
        <v>56</v>
      </c>
      <c r="J929" t="s">
        <v>77</v>
      </c>
      <c r="K929" t="s">
        <v>110</v>
      </c>
      <c r="L929" t="s">
        <v>139</v>
      </c>
      <c r="M929">
        <v>0</v>
      </c>
      <c r="N929">
        <v>0</v>
      </c>
      <c r="O929" t="s">
        <v>149</v>
      </c>
      <c r="P929" t="s">
        <v>155</v>
      </c>
      <c r="Q929" t="s">
        <v>430</v>
      </c>
    </row>
    <row r="930" spans="1:17" x14ac:dyDescent="0.25">
      <c r="A930" t="s">
        <v>21</v>
      </c>
      <c r="B930" t="s">
        <v>32</v>
      </c>
      <c r="C930" t="s">
        <v>38</v>
      </c>
      <c r="D930" t="s">
        <v>57</v>
      </c>
      <c r="E930">
        <v>53125</v>
      </c>
      <c r="F930">
        <v>7020</v>
      </c>
      <c r="G930" t="s">
        <v>63</v>
      </c>
      <c r="J930" t="s">
        <v>75</v>
      </c>
      <c r="K930" t="s">
        <v>96</v>
      </c>
      <c r="L930" t="s">
        <v>121</v>
      </c>
      <c r="M930">
        <v>8</v>
      </c>
      <c r="N930">
        <v>8</v>
      </c>
      <c r="O930" t="s">
        <v>148</v>
      </c>
      <c r="P930" t="s">
        <v>157</v>
      </c>
      <c r="Q930" t="s">
        <v>358</v>
      </c>
    </row>
    <row r="931" spans="1:17" x14ac:dyDescent="0.25">
      <c r="A931" t="s">
        <v>19</v>
      </c>
      <c r="B931" t="s">
        <v>32</v>
      </c>
      <c r="C931" t="s">
        <v>40</v>
      </c>
      <c r="D931" t="s">
        <v>60</v>
      </c>
      <c r="E931">
        <v>106162</v>
      </c>
      <c r="F931">
        <v>9739</v>
      </c>
      <c r="G931" t="s">
        <v>67</v>
      </c>
      <c r="I931" t="s">
        <v>56</v>
      </c>
      <c r="J931" t="s">
        <v>73</v>
      </c>
      <c r="K931" t="s">
        <v>99</v>
      </c>
      <c r="L931" t="s">
        <v>125</v>
      </c>
      <c r="M931">
        <v>25</v>
      </c>
      <c r="N931">
        <v>22</v>
      </c>
      <c r="O931" t="s">
        <v>149</v>
      </c>
      <c r="P931" t="s">
        <v>156</v>
      </c>
      <c r="Q931" t="s">
        <v>229</v>
      </c>
    </row>
    <row r="932" spans="1:17" x14ac:dyDescent="0.25">
      <c r="A932" t="s">
        <v>17</v>
      </c>
      <c r="B932" t="s">
        <v>23</v>
      </c>
      <c r="C932" t="s">
        <v>49</v>
      </c>
      <c r="D932" t="s">
        <v>54</v>
      </c>
      <c r="E932">
        <v>636769</v>
      </c>
      <c r="F932">
        <v>29049</v>
      </c>
      <c r="G932" t="s">
        <v>66</v>
      </c>
      <c r="J932" t="s">
        <v>77</v>
      </c>
      <c r="K932" t="s">
        <v>111</v>
      </c>
      <c r="L932" t="s">
        <v>146</v>
      </c>
      <c r="M932">
        <v>12</v>
      </c>
      <c r="N932">
        <v>12</v>
      </c>
      <c r="O932" t="s">
        <v>150</v>
      </c>
      <c r="P932" t="s">
        <v>156</v>
      </c>
      <c r="Q932" t="s">
        <v>167</v>
      </c>
    </row>
    <row r="933" spans="1:17" x14ac:dyDescent="0.25">
      <c r="A933" t="s">
        <v>20</v>
      </c>
      <c r="B933" t="s">
        <v>30</v>
      </c>
      <c r="C933" t="s">
        <v>46</v>
      </c>
      <c r="D933" t="s">
        <v>58</v>
      </c>
      <c r="E933">
        <v>67692</v>
      </c>
      <c r="F933">
        <v>0</v>
      </c>
      <c r="G933" t="s">
        <v>64</v>
      </c>
      <c r="I933" t="s">
        <v>56</v>
      </c>
      <c r="J933" t="s">
        <v>76</v>
      </c>
      <c r="K933" t="s">
        <v>86</v>
      </c>
      <c r="L933" t="s">
        <v>115</v>
      </c>
      <c r="M933">
        <v>5</v>
      </c>
      <c r="N933">
        <v>5</v>
      </c>
      <c r="O933" t="s">
        <v>153</v>
      </c>
      <c r="P933" t="s">
        <v>157</v>
      </c>
      <c r="Q933" t="s">
        <v>166</v>
      </c>
    </row>
    <row r="934" spans="1:17" x14ac:dyDescent="0.25">
      <c r="A934" t="s">
        <v>19</v>
      </c>
      <c r="B934" t="s">
        <v>30</v>
      </c>
      <c r="C934" t="s">
        <v>43</v>
      </c>
      <c r="D934" t="s">
        <v>62</v>
      </c>
      <c r="E934">
        <v>60852</v>
      </c>
      <c r="F934">
        <v>1366</v>
      </c>
      <c r="G934" t="s">
        <v>68</v>
      </c>
      <c r="I934" t="s">
        <v>71</v>
      </c>
      <c r="J934" t="s">
        <v>76</v>
      </c>
      <c r="K934" t="s">
        <v>92</v>
      </c>
      <c r="L934" t="s">
        <v>119</v>
      </c>
      <c r="M934">
        <v>8</v>
      </c>
      <c r="N934">
        <v>8</v>
      </c>
      <c r="O934" t="s">
        <v>149</v>
      </c>
      <c r="P934" t="s">
        <v>156</v>
      </c>
      <c r="Q934" t="s">
        <v>250</v>
      </c>
    </row>
    <row r="935" spans="1:17" x14ac:dyDescent="0.25">
      <c r="A935" t="s">
        <v>19</v>
      </c>
      <c r="B935" t="s">
        <v>30</v>
      </c>
      <c r="C935" t="s">
        <v>38</v>
      </c>
      <c r="D935" t="s">
        <v>59</v>
      </c>
      <c r="E935">
        <v>76251</v>
      </c>
      <c r="F935">
        <v>4241</v>
      </c>
      <c r="G935" t="s">
        <v>63</v>
      </c>
      <c r="I935" t="s">
        <v>69</v>
      </c>
      <c r="J935" t="s">
        <v>79</v>
      </c>
      <c r="K935" t="s">
        <v>107</v>
      </c>
      <c r="L935" t="s">
        <v>134</v>
      </c>
      <c r="M935">
        <v>15</v>
      </c>
      <c r="N935">
        <v>15</v>
      </c>
      <c r="O935" t="s">
        <v>151</v>
      </c>
      <c r="P935" t="s">
        <v>154</v>
      </c>
      <c r="Q935" t="s">
        <v>431</v>
      </c>
    </row>
    <row r="936" spans="1:17" x14ac:dyDescent="0.25">
      <c r="A936" t="s">
        <v>19</v>
      </c>
      <c r="B936" t="s">
        <v>30</v>
      </c>
      <c r="C936" t="s">
        <v>41</v>
      </c>
      <c r="E936">
        <v>8865</v>
      </c>
      <c r="F936">
        <v>1278</v>
      </c>
      <c r="G936" t="s">
        <v>67</v>
      </c>
      <c r="I936" t="s">
        <v>71</v>
      </c>
      <c r="J936" t="s">
        <v>76</v>
      </c>
      <c r="K936" t="s">
        <v>92</v>
      </c>
      <c r="L936" t="s">
        <v>119</v>
      </c>
      <c r="M936">
        <v>9</v>
      </c>
      <c r="N936">
        <v>6</v>
      </c>
      <c r="O936" t="s">
        <v>153</v>
      </c>
      <c r="P936" t="s">
        <v>157</v>
      </c>
      <c r="Q936" t="s">
        <v>320</v>
      </c>
    </row>
    <row r="937" spans="1:17" x14ac:dyDescent="0.25">
      <c r="A937" t="s">
        <v>17</v>
      </c>
      <c r="B937" t="s">
        <v>32</v>
      </c>
      <c r="C937" t="s">
        <v>39</v>
      </c>
      <c r="D937" t="s">
        <v>54</v>
      </c>
      <c r="E937">
        <v>1630160</v>
      </c>
      <c r="F937">
        <v>232652</v>
      </c>
      <c r="G937" t="s">
        <v>66</v>
      </c>
      <c r="I937" t="s">
        <v>70</v>
      </c>
      <c r="J937" t="s">
        <v>76</v>
      </c>
      <c r="K937" t="s">
        <v>100</v>
      </c>
      <c r="L937" t="s">
        <v>132</v>
      </c>
      <c r="M937">
        <v>20</v>
      </c>
      <c r="N937">
        <v>18</v>
      </c>
      <c r="O937" t="s">
        <v>152</v>
      </c>
      <c r="P937" t="s">
        <v>154</v>
      </c>
      <c r="Q937" t="s">
        <v>400</v>
      </c>
    </row>
    <row r="938" spans="1:17" x14ac:dyDescent="0.25">
      <c r="A938" t="s">
        <v>19</v>
      </c>
      <c r="B938" t="s">
        <v>33</v>
      </c>
      <c r="C938" t="s">
        <v>40</v>
      </c>
      <c r="D938" t="s">
        <v>59</v>
      </c>
      <c r="E938">
        <v>126434</v>
      </c>
      <c r="F938">
        <v>4473</v>
      </c>
      <c r="G938" t="s">
        <v>63</v>
      </c>
      <c r="J938" t="s">
        <v>76</v>
      </c>
      <c r="K938" t="s">
        <v>86</v>
      </c>
      <c r="L938" t="s">
        <v>115</v>
      </c>
      <c r="M938">
        <v>20</v>
      </c>
      <c r="N938">
        <v>17</v>
      </c>
      <c r="O938" t="s">
        <v>151</v>
      </c>
      <c r="P938" t="s">
        <v>155</v>
      </c>
      <c r="Q938" t="s">
        <v>250</v>
      </c>
    </row>
    <row r="939" spans="1:17" x14ac:dyDescent="0.25">
      <c r="A939" t="s">
        <v>19</v>
      </c>
      <c r="B939" t="s">
        <v>34</v>
      </c>
      <c r="C939" t="s">
        <v>41</v>
      </c>
      <c r="D939" t="s">
        <v>57</v>
      </c>
      <c r="E939">
        <v>81213</v>
      </c>
      <c r="F939">
        <v>4940</v>
      </c>
      <c r="G939" t="s">
        <v>67</v>
      </c>
      <c r="I939" t="s">
        <v>56</v>
      </c>
      <c r="J939" t="s">
        <v>79</v>
      </c>
      <c r="K939" t="s">
        <v>107</v>
      </c>
      <c r="L939" t="s">
        <v>134</v>
      </c>
      <c r="M939">
        <v>2</v>
      </c>
      <c r="N939">
        <v>2</v>
      </c>
      <c r="O939" t="s">
        <v>151</v>
      </c>
      <c r="P939" t="s">
        <v>154</v>
      </c>
      <c r="Q939" t="s">
        <v>229</v>
      </c>
    </row>
    <row r="940" spans="1:17" x14ac:dyDescent="0.25">
      <c r="A940" t="s">
        <v>17</v>
      </c>
      <c r="B940" t="s">
        <v>32</v>
      </c>
      <c r="C940" t="s">
        <v>38</v>
      </c>
      <c r="D940" t="s">
        <v>54</v>
      </c>
      <c r="E940">
        <v>36865</v>
      </c>
      <c r="F940">
        <v>1931</v>
      </c>
      <c r="G940" t="s">
        <v>68</v>
      </c>
      <c r="I940" t="s">
        <v>70</v>
      </c>
      <c r="J940" t="s">
        <v>81</v>
      </c>
      <c r="K940" t="s">
        <v>101</v>
      </c>
      <c r="L940" t="s">
        <v>127</v>
      </c>
      <c r="M940">
        <v>8</v>
      </c>
      <c r="N940">
        <v>5</v>
      </c>
      <c r="O940" t="s">
        <v>149</v>
      </c>
      <c r="P940" t="s">
        <v>157</v>
      </c>
      <c r="Q940" t="s">
        <v>297</v>
      </c>
    </row>
    <row r="941" spans="1:17" x14ac:dyDescent="0.25">
      <c r="A941" t="s">
        <v>20</v>
      </c>
      <c r="B941" t="s">
        <v>27</v>
      </c>
      <c r="C941" t="s">
        <v>52</v>
      </c>
      <c r="D941" t="s">
        <v>61</v>
      </c>
      <c r="E941">
        <v>94676</v>
      </c>
      <c r="F941">
        <v>3026</v>
      </c>
      <c r="G941" t="s">
        <v>63</v>
      </c>
      <c r="I941" t="s">
        <v>69</v>
      </c>
      <c r="J941" t="s">
        <v>76</v>
      </c>
      <c r="K941" t="s">
        <v>86</v>
      </c>
      <c r="L941" t="s">
        <v>115</v>
      </c>
      <c r="M941">
        <v>2</v>
      </c>
      <c r="N941">
        <v>2</v>
      </c>
      <c r="O941" t="s">
        <v>150</v>
      </c>
      <c r="P941" t="s">
        <v>156</v>
      </c>
      <c r="Q941" t="s">
        <v>165</v>
      </c>
    </row>
    <row r="942" spans="1:17" x14ac:dyDescent="0.25">
      <c r="A942" t="s">
        <v>21</v>
      </c>
      <c r="B942" t="s">
        <v>27</v>
      </c>
      <c r="C942" t="s">
        <v>50</v>
      </c>
      <c r="D942" t="s">
        <v>57</v>
      </c>
      <c r="E942">
        <v>171910</v>
      </c>
      <c r="F942">
        <v>2800</v>
      </c>
      <c r="G942" t="s">
        <v>66</v>
      </c>
      <c r="I942" t="s">
        <v>69</v>
      </c>
      <c r="J942" t="s">
        <v>78</v>
      </c>
      <c r="K942" t="s">
        <v>104</v>
      </c>
      <c r="L942" t="s">
        <v>131</v>
      </c>
      <c r="M942">
        <v>12</v>
      </c>
      <c r="N942">
        <v>9</v>
      </c>
      <c r="O942" t="s">
        <v>153</v>
      </c>
      <c r="P942" t="s">
        <v>156</v>
      </c>
      <c r="Q942" t="s">
        <v>222</v>
      </c>
    </row>
    <row r="943" spans="1:17" x14ac:dyDescent="0.25">
      <c r="A943" t="s">
        <v>19</v>
      </c>
      <c r="B943" t="s">
        <v>29</v>
      </c>
      <c r="C943" t="s">
        <v>44</v>
      </c>
      <c r="D943" t="s">
        <v>57</v>
      </c>
      <c r="E943">
        <v>66455</v>
      </c>
      <c r="F943">
        <v>987</v>
      </c>
      <c r="G943" t="s">
        <v>68</v>
      </c>
      <c r="I943" t="s">
        <v>56</v>
      </c>
      <c r="J943" t="s">
        <v>74</v>
      </c>
      <c r="K943" t="s">
        <v>84</v>
      </c>
      <c r="L943" t="s">
        <v>74</v>
      </c>
      <c r="M943">
        <v>4</v>
      </c>
      <c r="N943">
        <v>1</v>
      </c>
      <c r="O943" t="s">
        <v>150</v>
      </c>
      <c r="P943" t="s">
        <v>156</v>
      </c>
      <c r="Q943" t="s">
        <v>353</v>
      </c>
    </row>
    <row r="944" spans="1:17" x14ac:dyDescent="0.25">
      <c r="A944" t="s">
        <v>20</v>
      </c>
      <c r="B944" t="s">
        <v>27</v>
      </c>
      <c r="C944" t="s">
        <v>40</v>
      </c>
      <c r="D944" t="s">
        <v>58</v>
      </c>
      <c r="E944">
        <v>85581</v>
      </c>
      <c r="F944">
        <v>683</v>
      </c>
      <c r="G944" t="s">
        <v>68</v>
      </c>
      <c r="I944" t="s">
        <v>71</v>
      </c>
      <c r="J944" t="s">
        <v>75</v>
      </c>
      <c r="K944" t="s">
        <v>85</v>
      </c>
      <c r="L944" t="s">
        <v>114</v>
      </c>
      <c r="M944">
        <v>1</v>
      </c>
      <c r="N944">
        <v>1</v>
      </c>
      <c r="O944" t="s">
        <v>152</v>
      </c>
      <c r="P944" t="s">
        <v>155</v>
      </c>
      <c r="Q944" t="s">
        <v>372</v>
      </c>
    </row>
    <row r="945" spans="1:17" x14ac:dyDescent="0.25">
      <c r="A945" t="s">
        <v>20</v>
      </c>
      <c r="B945" t="s">
        <v>25</v>
      </c>
      <c r="C945" t="s">
        <v>45</v>
      </c>
      <c r="D945" t="s">
        <v>60</v>
      </c>
      <c r="E945">
        <v>54092</v>
      </c>
      <c r="F945">
        <v>7126</v>
      </c>
      <c r="G945" t="s">
        <v>63</v>
      </c>
      <c r="I945" t="s">
        <v>70</v>
      </c>
      <c r="J945" t="s">
        <v>74</v>
      </c>
      <c r="K945" t="s">
        <v>84</v>
      </c>
      <c r="L945" t="s">
        <v>74</v>
      </c>
      <c r="M945">
        <v>4</v>
      </c>
      <c r="N945">
        <v>4</v>
      </c>
      <c r="O945" t="s">
        <v>153</v>
      </c>
      <c r="P945" t="s">
        <v>154</v>
      </c>
      <c r="Q945" t="s">
        <v>413</v>
      </c>
    </row>
    <row r="946" spans="1:17" x14ac:dyDescent="0.25">
      <c r="A946" t="s">
        <v>20</v>
      </c>
      <c r="B946" t="s">
        <v>34</v>
      </c>
      <c r="C946" t="s">
        <v>48</v>
      </c>
      <c r="D946" t="s">
        <v>60</v>
      </c>
      <c r="E946">
        <v>889636</v>
      </c>
      <c r="F946">
        <v>0</v>
      </c>
      <c r="G946" t="s">
        <v>66</v>
      </c>
      <c r="I946" t="s">
        <v>69</v>
      </c>
      <c r="J946" t="s">
        <v>79</v>
      </c>
      <c r="K946" t="s">
        <v>91</v>
      </c>
      <c r="L946" t="s">
        <v>118</v>
      </c>
      <c r="M946">
        <v>0</v>
      </c>
      <c r="N946">
        <v>0</v>
      </c>
      <c r="O946" t="s">
        <v>151</v>
      </c>
      <c r="P946" t="s">
        <v>155</v>
      </c>
      <c r="Q946" t="s">
        <v>171</v>
      </c>
    </row>
    <row r="947" spans="1:17" x14ac:dyDescent="0.25">
      <c r="A947" t="s">
        <v>20</v>
      </c>
      <c r="B947" t="s">
        <v>24</v>
      </c>
      <c r="C947" t="s">
        <v>47</v>
      </c>
      <c r="D947" t="s">
        <v>59</v>
      </c>
      <c r="E947">
        <v>94059</v>
      </c>
      <c r="F947">
        <v>25953</v>
      </c>
      <c r="G947" t="s">
        <v>68</v>
      </c>
      <c r="I947" t="s">
        <v>56</v>
      </c>
      <c r="J947" t="s">
        <v>78</v>
      </c>
      <c r="K947" t="s">
        <v>109</v>
      </c>
      <c r="L947" t="s">
        <v>137</v>
      </c>
      <c r="M947">
        <v>2</v>
      </c>
      <c r="N947">
        <v>1</v>
      </c>
      <c r="O947" t="s">
        <v>150</v>
      </c>
      <c r="P947" t="s">
        <v>156</v>
      </c>
      <c r="Q947" t="s">
        <v>207</v>
      </c>
    </row>
    <row r="948" spans="1:17" x14ac:dyDescent="0.25">
      <c r="A948" t="s">
        <v>20</v>
      </c>
      <c r="B948" t="s">
        <v>22</v>
      </c>
      <c r="C948" t="s">
        <v>47</v>
      </c>
      <c r="D948" t="s">
        <v>58</v>
      </c>
      <c r="E948">
        <v>67451</v>
      </c>
      <c r="F948">
        <v>12518</v>
      </c>
      <c r="G948" t="s">
        <v>67</v>
      </c>
      <c r="J948" t="s">
        <v>81</v>
      </c>
      <c r="K948" t="s">
        <v>101</v>
      </c>
      <c r="L948" t="s">
        <v>127</v>
      </c>
      <c r="M948">
        <v>1</v>
      </c>
      <c r="N948">
        <v>1</v>
      </c>
      <c r="O948" t="s">
        <v>149</v>
      </c>
      <c r="P948" t="s">
        <v>155</v>
      </c>
      <c r="Q948" t="s">
        <v>432</v>
      </c>
    </row>
    <row r="949" spans="1:17" x14ac:dyDescent="0.25">
      <c r="A949" t="s">
        <v>19</v>
      </c>
      <c r="B949" t="s">
        <v>22</v>
      </c>
      <c r="C949" t="s">
        <v>50</v>
      </c>
      <c r="D949" t="s">
        <v>60</v>
      </c>
      <c r="E949">
        <v>858685</v>
      </c>
      <c r="F949">
        <v>28302</v>
      </c>
      <c r="G949" t="s">
        <v>66</v>
      </c>
      <c r="I949" t="s">
        <v>69</v>
      </c>
      <c r="J949" t="s">
        <v>72</v>
      </c>
      <c r="K949" t="s">
        <v>95</v>
      </c>
      <c r="L949" t="s">
        <v>120</v>
      </c>
      <c r="M949">
        <v>3</v>
      </c>
      <c r="N949">
        <v>0</v>
      </c>
      <c r="O949" t="s">
        <v>152</v>
      </c>
      <c r="P949" t="s">
        <v>157</v>
      </c>
      <c r="Q949" t="s">
        <v>348</v>
      </c>
    </row>
    <row r="950" spans="1:17" x14ac:dyDescent="0.25">
      <c r="A950" t="s">
        <v>20</v>
      </c>
      <c r="B950" t="s">
        <v>26</v>
      </c>
      <c r="C950" t="s">
        <v>47</v>
      </c>
      <c r="D950" t="s">
        <v>61</v>
      </c>
      <c r="E950">
        <v>106036</v>
      </c>
      <c r="F950">
        <v>5544</v>
      </c>
      <c r="G950" t="s">
        <v>63</v>
      </c>
      <c r="J950" t="s">
        <v>77</v>
      </c>
      <c r="K950" t="s">
        <v>111</v>
      </c>
      <c r="L950" t="s">
        <v>141</v>
      </c>
      <c r="M950">
        <v>7</v>
      </c>
      <c r="N950">
        <v>7</v>
      </c>
      <c r="O950" t="s">
        <v>153</v>
      </c>
      <c r="P950" t="s">
        <v>155</v>
      </c>
      <c r="Q950" t="s">
        <v>230</v>
      </c>
    </row>
    <row r="951" spans="1:17" x14ac:dyDescent="0.25">
      <c r="A951" t="s">
        <v>19</v>
      </c>
      <c r="B951" t="s">
        <v>24</v>
      </c>
      <c r="C951" t="s">
        <v>51</v>
      </c>
      <c r="D951" t="s">
        <v>59</v>
      </c>
      <c r="E951">
        <v>91961</v>
      </c>
      <c r="F951">
        <v>0</v>
      </c>
      <c r="G951" t="s">
        <v>64</v>
      </c>
      <c r="I951" t="s">
        <v>71</v>
      </c>
      <c r="J951" t="s">
        <v>80</v>
      </c>
      <c r="K951" t="s">
        <v>106</v>
      </c>
      <c r="L951" t="s">
        <v>106</v>
      </c>
      <c r="M951">
        <v>6</v>
      </c>
      <c r="N951">
        <v>3</v>
      </c>
      <c r="O951" t="s">
        <v>153</v>
      </c>
      <c r="P951" t="s">
        <v>156</v>
      </c>
      <c r="Q951" t="s">
        <v>173</v>
      </c>
    </row>
    <row r="952" spans="1:17" x14ac:dyDescent="0.25">
      <c r="A952" t="s">
        <v>20</v>
      </c>
      <c r="B952" t="s">
        <v>24</v>
      </c>
      <c r="C952" t="s">
        <v>44</v>
      </c>
      <c r="D952" t="s">
        <v>54</v>
      </c>
      <c r="E952">
        <v>43185</v>
      </c>
      <c r="F952">
        <v>2685</v>
      </c>
      <c r="G952" t="s">
        <v>68</v>
      </c>
      <c r="J952" t="s">
        <v>77</v>
      </c>
      <c r="K952" t="s">
        <v>110</v>
      </c>
      <c r="L952" t="s">
        <v>145</v>
      </c>
      <c r="M952">
        <v>5</v>
      </c>
      <c r="N952">
        <v>5</v>
      </c>
      <c r="O952" t="s">
        <v>152</v>
      </c>
      <c r="P952" t="s">
        <v>155</v>
      </c>
      <c r="Q952" t="s">
        <v>174</v>
      </c>
    </row>
    <row r="953" spans="1:17" x14ac:dyDescent="0.25">
      <c r="A953" t="s">
        <v>19</v>
      </c>
      <c r="B953" t="s">
        <v>22</v>
      </c>
      <c r="C953" t="s">
        <v>43</v>
      </c>
      <c r="E953">
        <v>754105</v>
      </c>
      <c r="F953">
        <v>0</v>
      </c>
      <c r="G953" t="s">
        <v>66</v>
      </c>
      <c r="I953" t="s">
        <v>56</v>
      </c>
      <c r="J953" t="s">
        <v>80</v>
      </c>
      <c r="K953" t="s">
        <v>93</v>
      </c>
      <c r="L953" t="s">
        <v>93</v>
      </c>
      <c r="M953">
        <v>12</v>
      </c>
      <c r="N953">
        <v>9</v>
      </c>
      <c r="O953" t="s">
        <v>152</v>
      </c>
      <c r="P953" t="s">
        <v>154</v>
      </c>
      <c r="Q953" t="s">
        <v>318</v>
      </c>
    </row>
    <row r="954" spans="1:17" x14ac:dyDescent="0.25">
      <c r="A954" t="s">
        <v>18</v>
      </c>
      <c r="B954" t="s">
        <v>27</v>
      </c>
      <c r="C954" t="s">
        <v>44</v>
      </c>
      <c r="D954" t="s">
        <v>54</v>
      </c>
      <c r="E954">
        <v>7601</v>
      </c>
      <c r="F954">
        <v>532</v>
      </c>
      <c r="G954" t="s">
        <v>68</v>
      </c>
      <c r="J954" t="s">
        <v>79</v>
      </c>
      <c r="K954" t="s">
        <v>107</v>
      </c>
      <c r="L954" t="s">
        <v>134</v>
      </c>
      <c r="M954">
        <v>1</v>
      </c>
      <c r="N954">
        <v>0</v>
      </c>
      <c r="O954" t="s">
        <v>153</v>
      </c>
      <c r="P954" t="s">
        <v>156</v>
      </c>
      <c r="Q954" t="s">
        <v>243</v>
      </c>
    </row>
    <row r="955" spans="1:17" x14ac:dyDescent="0.25">
      <c r="A955" t="s">
        <v>20</v>
      </c>
      <c r="B955" t="s">
        <v>25</v>
      </c>
      <c r="C955" t="s">
        <v>43</v>
      </c>
      <c r="D955" t="s">
        <v>58</v>
      </c>
      <c r="E955">
        <v>85630</v>
      </c>
      <c r="F955">
        <v>1005</v>
      </c>
      <c r="G955" t="s">
        <v>64</v>
      </c>
      <c r="I955" t="s">
        <v>56</v>
      </c>
      <c r="J955" t="s">
        <v>76</v>
      </c>
      <c r="K955" t="s">
        <v>92</v>
      </c>
      <c r="L955" t="s">
        <v>119</v>
      </c>
      <c r="M955">
        <v>7</v>
      </c>
      <c r="N955">
        <v>7</v>
      </c>
      <c r="O955" t="s">
        <v>150</v>
      </c>
      <c r="P955" t="s">
        <v>155</v>
      </c>
      <c r="Q955" t="s">
        <v>433</v>
      </c>
    </row>
    <row r="956" spans="1:17" x14ac:dyDescent="0.25">
      <c r="A956" t="s">
        <v>20</v>
      </c>
      <c r="B956" t="s">
        <v>24</v>
      </c>
      <c r="C956" t="s">
        <v>40</v>
      </c>
      <c r="D956" t="s">
        <v>58</v>
      </c>
      <c r="E956">
        <v>1102795</v>
      </c>
      <c r="F956">
        <v>50515</v>
      </c>
      <c r="G956" t="s">
        <v>66</v>
      </c>
      <c r="I956" t="s">
        <v>70</v>
      </c>
      <c r="J956" t="s">
        <v>79</v>
      </c>
      <c r="K956" t="s">
        <v>91</v>
      </c>
      <c r="L956" t="s">
        <v>118</v>
      </c>
      <c r="M956">
        <v>0</v>
      </c>
      <c r="N956">
        <v>0</v>
      </c>
      <c r="O956" t="s">
        <v>148</v>
      </c>
      <c r="P956" t="s">
        <v>156</v>
      </c>
      <c r="Q956" t="s">
        <v>434</v>
      </c>
    </row>
    <row r="957" spans="1:17" x14ac:dyDescent="0.25">
      <c r="A957" t="s">
        <v>20</v>
      </c>
      <c r="B957" t="s">
        <v>25</v>
      </c>
      <c r="C957" t="s">
        <v>49</v>
      </c>
      <c r="D957" t="s">
        <v>62</v>
      </c>
      <c r="E957">
        <v>141285</v>
      </c>
      <c r="F957">
        <v>1449</v>
      </c>
      <c r="G957" t="s">
        <v>64</v>
      </c>
      <c r="I957" t="s">
        <v>71</v>
      </c>
      <c r="J957" t="s">
        <v>72</v>
      </c>
      <c r="K957" t="s">
        <v>82</v>
      </c>
      <c r="L957" t="s">
        <v>112</v>
      </c>
      <c r="M957">
        <v>1</v>
      </c>
      <c r="N957">
        <v>0</v>
      </c>
      <c r="O957" t="s">
        <v>149</v>
      </c>
      <c r="P957" t="s">
        <v>157</v>
      </c>
      <c r="Q957" t="s">
        <v>175</v>
      </c>
    </row>
    <row r="958" spans="1:17" x14ac:dyDescent="0.25">
      <c r="A958" t="s">
        <v>19</v>
      </c>
      <c r="B958" t="s">
        <v>28</v>
      </c>
      <c r="C958" t="s">
        <v>52</v>
      </c>
      <c r="D958" t="s">
        <v>54</v>
      </c>
      <c r="E958">
        <v>85306</v>
      </c>
      <c r="F958">
        <v>4185</v>
      </c>
      <c r="G958" t="s">
        <v>64</v>
      </c>
      <c r="I958" t="s">
        <v>56</v>
      </c>
      <c r="J958" t="s">
        <v>76</v>
      </c>
      <c r="K958" t="s">
        <v>100</v>
      </c>
      <c r="L958" t="s">
        <v>132</v>
      </c>
      <c r="M958">
        <v>5</v>
      </c>
      <c r="N958">
        <v>3</v>
      </c>
      <c r="O958" t="s">
        <v>149</v>
      </c>
      <c r="P958" t="s">
        <v>157</v>
      </c>
      <c r="Q958" t="s">
        <v>322</v>
      </c>
    </row>
    <row r="959" spans="1:17" x14ac:dyDescent="0.25">
      <c r="A959" t="s">
        <v>20</v>
      </c>
      <c r="B959" t="s">
        <v>35</v>
      </c>
      <c r="C959" t="s">
        <v>43</v>
      </c>
      <c r="D959" t="s">
        <v>59</v>
      </c>
      <c r="E959">
        <v>1128824</v>
      </c>
      <c r="F959">
        <v>277996</v>
      </c>
      <c r="G959" t="s">
        <v>66</v>
      </c>
      <c r="I959" t="s">
        <v>56</v>
      </c>
      <c r="J959" t="s">
        <v>77</v>
      </c>
      <c r="K959" t="s">
        <v>111</v>
      </c>
      <c r="L959" t="s">
        <v>146</v>
      </c>
      <c r="M959">
        <v>2</v>
      </c>
      <c r="N959">
        <v>2</v>
      </c>
      <c r="O959" t="s">
        <v>151</v>
      </c>
      <c r="P959" t="s">
        <v>155</v>
      </c>
      <c r="Q959" t="s">
        <v>262</v>
      </c>
    </row>
    <row r="960" spans="1:17" x14ac:dyDescent="0.25">
      <c r="A960" t="s">
        <v>19</v>
      </c>
      <c r="B960" t="s">
        <v>32</v>
      </c>
      <c r="C960" t="s">
        <v>36</v>
      </c>
      <c r="D960" t="s">
        <v>54</v>
      </c>
      <c r="E960">
        <v>78516</v>
      </c>
      <c r="F960">
        <v>876</v>
      </c>
      <c r="G960" t="s">
        <v>65</v>
      </c>
      <c r="J960" t="s">
        <v>80</v>
      </c>
      <c r="K960" t="s">
        <v>106</v>
      </c>
      <c r="L960" t="s">
        <v>106</v>
      </c>
      <c r="M960">
        <v>5</v>
      </c>
      <c r="N960">
        <v>4</v>
      </c>
      <c r="O960" t="s">
        <v>149</v>
      </c>
      <c r="P960" t="s">
        <v>157</v>
      </c>
      <c r="Q960" t="s">
        <v>165</v>
      </c>
    </row>
    <row r="961" spans="1:17" x14ac:dyDescent="0.25">
      <c r="A961" t="s">
        <v>19</v>
      </c>
      <c r="B961" t="s">
        <v>26</v>
      </c>
      <c r="C961" t="s">
        <v>40</v>
      </c>
      <c r="D961" t="s">
        <v>60</v>
      </c>
      <c r="E961">
        <v>1142559</v>
      </c>
      <c r="F961">
        <v>40640</v>
      </c>
      <c r="G961" t="s">
        <v>66</v>
      </c>
      <c r="I961" t="s">
        <v>70</v>
      </c>
      <c r="J961" t="s">
        <v>81</v>
      </c>
      <c r="K961" t="s">
        <v>98</v>
      </c>
      <c r="L961" t="s">
        <v>123</v>
      </c>
      <c r="M961">
        <v>7</v>
      </c>
      <c r="N961">
        <v>4</v>
      </c>
      <c r="O961" t="s">
        <v>148</v>
      </c>
      <c r="P961" t="s">
        <v>155</v>
      </c>
      <c r="Q961" t="s">
        <v>224</v>
      </c>
    </row>
    <row r="962" spans="1:17" x14ac:dyDescent="0.25">
      <c r="A962" t="s">
        <v>19</v>
      </c>
      <c r="B962" t="s">
        <v>30</v>
      </c>
      <c r="C962" t="s">
        <v>36</v>
      </c>
      <c r="D962" t="s">
        <v>60</v>
      </c>
      <c r="E962">
        <v>10906</v>
      </c>
      <c r="F962">
        <v>820</v>
      </c>
      <c r="G962" t="s">
        <v>63</v>
      </c>
      <c r="I962" t="s">
        <v>69</v>
      </c>
      <c r="J962" t="s">
        <v>78</v>
      </c>
      <c r="K962" t="s">
        <v>109</v>
      </c>
      <c r="L962" t="s">
        <v>137</v>
      </c>
      <c r="M962">
        <v>15</v>
      </c>
      <c r="N962">
        <v>15</v>
      </c>
      <c r="O962" t="s">
        <v>153</v>
      </c>
      <c r="P962" t="s">
        <v>157</v>
      </c>
      <c r="Q962" t="s">
        <v>162</v>
      </c>
    </row>
    <row r="963" spans="1:17" x14ac:dyDescent="0.25">
      <c r="A963" t="s">
        <v>21</v>
      </c>
      <c r="B963" t="s">
        <v>29</v>
      </c>
      <c r="C963" t="s">
        <v>42</v>
      </c>
      <c r="D963" t="s">
        <v>62</v>
      </c>
      <c r="E963">
        <v>832913</v>
      </c>
      <c r="F963">
        <v>0</v>
      </c>
      <c r="G963" t="s">
        <v>66</v>
      </c>
      <c r="J963" t="s">
        <v>81</v>
      </c>
      <c r="K963" t="s">
        <v>103</v>
      </c>
      <c r="L963" t="s">
        <v>140</v>
      </c>
      <c r="M963">
        <v>10</v>
      </c>
      <c r="N963">
        <v>10</v>
      </c>
      <c r="O963" t="s">
        <v>152</v>
      </c>
      <c r="P963" t="s">
        <v>157</v>
      </c>
      <c r="Q963" t="s">
        <v>435</v>
      </c>
    </row>
    <row r="964" spans="1:17" x14ac:dyDescent="0.25">
      <c r="A964" t="s">
        <v>17</v>
      </c>
      <c r="B964" t="s">
        <v>27</v>
      </c>
      <c r="C964" t="s">
        <v>51</v>
      </c>
      <c r="D964" t="s">
        <v>59</v>
      </c>
      <c r="E964">
        <v>59745</v>
      </c>
      <c r="F964">
        <v>1967</v>
      </c>
      <c r="G964" t="s">
        <v>67</v>
      </c>
      <c r="I964" t="s">
        <v>69</v>
      </c>
      <c r="J964" t="s">
        <v>74</v>
      </c>
      <c r="K964" t="s">
        <v>84</v>
      </c>
      <c r="L964" t="s">
        <v>74</v>
      </c>
      <c r="M964">
        <v>15</v>
      </c>
      <c r="N964">
        <v>12</v>
      </c>
      <c r="O964" t="s">
        <v>150</v>
      </c>
      <c r="P964" t="s">
        <v>156</v>
      </c>
      <c r="Q964" t="s">
        <v>166</v>
      </c>
    </row>
    <row r="965" spans="1:17" x14ac:dyDescent="0.25">
      <c r="A965" t="s">
        <v>19</v>
      </c>
      <c r="B965" t="s">
        <v>22</v>
      </c>
      <c r="C965" t="s">
        <v>50</v>
      </c>
      <c r="D965" t="s">
        <v>59</v>
      </c>
      <c r="E965">
        <v>105244</v>
      </c>
      <c r="F965">
        <v>6865</v>
      </c>
      <c r="G965" t="s">
        <v>64</v>
      </c>
      <c r="I965" t="s">
        <v>71</v>
      </c>
      <c r="J965" t="s">
        <v>73</v>
      </c>
      <c r="K965" t="s">
        <v>83</v>
      </c>
      <c r="L965" t="s">
        <v>113</v>
      </c>
      <c r="M965">
        <v>20</v>
      </c>
      <c r="N965">
        <v>20</v>
      </c>
      <c r="O965" t="s">
        <v>153</v>
      </c>
      <c r="P965" t="s">
        <v>156</v>
      </c>
      <c r="Q965" t="s">
        <v>207</v>
      </c>
    </row>
    <row r="966" spans="1:17" x14ac:dyDescent="0.25">
      <c r="A966" t="s">
        <v>21</v>
      </c>
      <c r="B966" t="s">
        <v>32</v>
      </c>
      <c r="C966" t="s">
        <v>52</v>
      </c>
      <c r="D966" t="s">
        <v>54</v>
      </c>
      <c r="E966">
        <v>63974</v>
      </c>
      <c r="F966">
        <v>1357</v>
      </c>
      <c r="G966" t="s">
        <v>67</v>
      </c>
      <c r="I966" t="s">
        <v>70</v>
      </c>
      <c r="J966" t="s">
        <v>81</v>
      </c>
      <c r="K966" t="s">
        <v>94</v>
      </c>
      <c r="L966" t="s">
        <v>129</v>
      </c>
      <c r="M966">
        <v>15</v>
      </c>
      <c r="N966">
        <v>15</v>
      </c>
      <c r="O966" t="s">
        <v>152</v>
      </c>
      <c r="P966" t="s">
        <v>155</v>
      </c>
      <c r="Q966" t="s">
        <v>190</v>
      </c>
    </row>
    <row r="967" spans="1:17" x14ac:dyDescent="0.25">
      <c r="A967" t="s">
        <v>19</v>
      </c>
      <c r="B967" t="s">
        <v>23</v>
      </c>
      <c r="C967" t="s">
        <v>37</v>
      </c>
      <c r="D967" t="s">
        <v>56</v>
      </c>
      <c r="E967">
        <v>53253</v>
      </c>
      <c r="F967">
        <v>2032</v>
      </c>
      <c r="G967" t="s">
        <v>67</v>
      </c>
      <c r="I967" t="s">
        <v>69</v>
      </c>
      <c r="J967" t="s">
        <v>80</v>
      </c>
      <c r="K967" t="s">
        <v>106</v>
      </c>
      <c r="L967" t="s">
        <v>106</v>
      </c>
      <c r="M967">
        <v>3</v>
      </c>
      <c r="N967">
        <v>2</v>
      </c>
      <c r="O967" t="s">
        <v>152</v>
      </c>
      <c r="P967" t="s">
        <v>156</v>
      </c>
      <c r="Q967" t="s">
        <v>174</v>
      </c>
    </row>
    <row r="968" spans="1:17" x14ac:dyDescent="0.25">
      <c r="A968" t="s">
        <v>20</v>
      </c>
      <c r="B968" t="s">
        <v>31</v>
      </c>
      <c r="C968" t="s">
        <v>45</v>
      </c>
      <c r="D968" t="s">
        <v>60</v>
      </c>
      <c r="E968">
        <v>105972</v>
      </c>
      <c r="F968">
        <v>4541</v>
      </c>
      <c r="G968" t="s">
        <v>65</v>
      </c>
      <c r="J968" t="s">
        <v>78</v>
      </c>
      <c r="K968" t="s">
        <v>90</v>
      </c>
      <c r="L968" t="s">
        <v>147</v>
      </c>
      <c r="M968">
        <v>7</v>
      </c>
      <c r="N968">
        <v>4</v>
      </c>
      <c r="O968" t="s">
        <v>152</v>
      </c>
      <c r="P968" t="s">
        <v>156</v>
      </c>
      <c r="Q968" t="s">
        <v>209</v>
      </c>
    </row>
    <row r="969" spans="1:17" x14ac:dyDescent="0.25">
      <c r="A969" t="s">
        <v>19</v>
      </c>
      <c r="B969" t="s">
        <v>22</v>
      </c>
      <c r="C969" t="s">
        <v>53</v>
      </c>
      <c r="D969" t="s">
        <v>55</v>
      </c>
      <c r="E969">
        <v>23856</v>
      </c>
      <c r="F969">
        <v>758</v>
      </c>
      <c r="G969" t="s">
        <v>64</v>
      </c>
      <c r="I969" t="s">
        <v>71</v>
      </c>
      <c r="J969" t="s">
        <v>81</v>
      </c>
      <c r="K969" t="s">
        <v>94</v>
      </c>
      <c r="L969" t="s">
        <v>129</v>
      </c>
      <c r="M969">
        <v>18</v>
      </c>
      <c r="N969">
        <v>15</v>
      </c>
      <c r="O969" t="s">
        <v>153</v>
      </c>
      <c r="P969" t="s">
        <v>155</v>
      </c>
      <c r="Q969" t="s">
        <v>436</v>
      </c>
    </row>
    <row r="970" spans="1:17" x14ac:dyDescent="0.25">
      <c r="A970" t="s">
        <v>19</v>
      </c>
      <c r="B970" t="s">
        <v>23</v>
      </c>
      <c r="C970" t="s">
        <v>44</v>
      </c>
      <c r="D970" t="s">
        <v>56</v>
      </c>
      <c r="E970">
        <v>1517823</v>
      </c>
      <c r="F970">
        <v>71638</v>
      </c>
      <c r="G970" t="s">
        <v>66</v>
      </c>
      <c r="I970" t="s">
        <v>71</v>
      </c>
      <c r="J970" t="s">
        <v>81</v>
      </c>
      <c r="K970" t="s">
        <v>101</v>
      </c>
      <c r="L970" t="s">
        <v>127</v>
      </c>
      <c r="M970">
        <v>9</v>
      </c>
      <c r="N970">
        <v>9</v>
      </c>
      <c r="O970" t="s">
        <v>152</v>
      </c>
      <c r="P970" t="s">
        <v>154</v>
      </c>
      <c r="Q970" t="s">
        <v>179</v>
      </c>
    </row>
    <row r="971" spans="1:17" x14ac:dyDescent="0.25">
      <c r="A971" t="s">
        <v>20</v>
      </c>
      <c r="B971" t="s">
        <v>29</v>
      </c>
      <c r="C971" t="s">
        <v>45</v>
      </c>
      <c r="D971" t="s">
        <v>58</v>
      </c>
      <c r="E971">
        <v>1148449</v>
      </c>
      <c r="F971">
        <v>0</v>
      </c>
      <c r="G971" t="s">
        <v>66</v>
      </c>
      <c r="I971" t="s">
        <v>70</v>
      </c>
      <c r="J971" t="s">
        <v>73</v>
      </c>
      <c r="K971" t="s">
        <v>99</v>
      </c>
      <c r="L971" t="s">
        <v>125</v>
      </c>
      <c r="M971">
        <v>7</v>
      </c>
      <c r="N971">
        <v>6</v>
      </c>
      <c r="O971" t="s">
        <v>150</v>
      </c>
      <c r="P971" t="s">
        <v>156</v>
      </c>
      <c r="Q971" t="s">
        <v>271</v>
      </c>
    </row>
    <row r="972" spans="1:17" x14ac:dyDescent="0.25">
      <c r="A972" t="s">
        <v>19</v>
      </c>
      <c r="B972" t="s">
        <v>25</v>
      </c>
      <c r="C972" t="s">
        <v>37</v>
      </c>
      <c r="D972" t="s">
        <v>55</v>
      </c>
      <c r="E972">
        <v>123625</v>
      </c>
      <c r="F972">
        <v>4872</v>
      </c>
      <c r="G972" t="s">
        <v>67</v>
      </c>
      <c r="I972" t="s">
        <v>70</v>
      </c>
      <c r="J972" t="s">
        <v>72</v>
      </c>
      <c r="K972" t="s">
        <v>82</v>
      </c>
      <c r="L972" t="s">
        <v>112</v>
      </c>
      <c r="M972">
        <v>15</v>
      </c>
      <c r="N972">
        <v>12</v>
      </c>
      <c r="O972" t="s">
        <v>148</v>
      </c>
      <c r="P972" t="s">
        <v>154</v>
      </c>
      <c r="Q972" t="s">
        <v>175</v>
      </c>
    </row>
    <row r="973" spans="1:17" x14ac:dyDescent="0.25">
      <c r="A973" t="s">
        <v>19</v>
      </c>
      <c r="B973" t="s">
        <v>35</v>
      </c>
      <c r="C973" t="s">
        <v>42</v>
      </c>
      <c r="D973" t="s">
        <v>56</v>
      </c>
      <c r="E973">
        <v>57790</v>
      </c>
      <c r="F973">
        <v>7428</v>
      </c>
      <c r="G973" t="s">
        <v>68</v>
      </c>
      <c r="J973" t="s">
        <v>81</v>
      </c>
      <c r="K973" t="s">
        <v>103</v>
      </c>
      <c r="L973" t="s">
        <v>130</v>
      </c>
      <c r="M973">
        <v>4</v>
      </c>
      <c r="N973">
        <v>3</v>
      </c>
      <c r="O973" t="s">
        <v>151</v>
      </c>
      <c r="P973" t="s">
        <v>154</v>
      </c>
      <c r="Q973" t="s">
        <v>437</v>
      </c>
    </row>
    <row r="974" spans="1:17" x14ac:dyDescent="0.25">
      <c r="A974" t="s">
        <v>19</v>
      </c>
      <c r="B974" t="s">
        <v>25</v>
      </c>
      <c r="C974" t="s">
        <v>53</v>
      </c>
      <c r="D974" t="s">
        <v>62</v>
      </c>
      <c r="E974">
        <v>98702</v>
      </c>
      <c r="F974">
        <v>10361</v>
      </c>
      <c r="G974" t="s">
        <v>64</v>
      </c>
      <c r="J974" t="s">
        <v>78</v>
      </c>
      <c r="K974" t="s">
        <v>104</v>
      </c>
      <c r="L974" t="s">
        <v>131</v>
      </c>
      <c r="M974">
        <v>8</v>
      </c>
      <c r="N974">
        <v>5</v>
      </c>
      <c r="O974" t="s">
        <v>153</v>
      </c>
      <c r="P974" t="s">
        <v>155</v>
      </c>
      <c r="Q974" t="s">
        <v>438</v>
      </c>
    </row>
    <row r="975" spans="1:17" x14ac:dyDescent="0.25">
      <c r="A975" t="s">
        <v>17</v>
      </c>
      <c r="B975" t="s">
        <v>24</v>
      </c>
      <c r="C975" t="s">
        <v>39</v>
      </c>
      <c r="D975" t="s">
        <v>58</v>
      </c>
      <c r="E975">
        <v>29406</v>
      </c>
      <c r="F975">
        <v>308</v>
      </c>
      <c r="G975" t="s">
        <v>67</v>
      </c>
      <c r="I975" t="s">
        <v>56</v>
      </c>
      <c r="J975" t="s">
        <v>77</v>
      </c>
      <c r="K975" t="s">
        <v>89</v>
      </c>
      <c r="L975" t="s">
        <v>124</v>
      </c>
      <c r="M975">
        <v>12</v>
      </c>
      <c r="N975">
        <v>9</v>
      </c>
      <c r="O975" t="s">
        <v>149</v>
      </c>
      <c r="P975" t="s">
        <v>156</v>
      </c>
      <c r="Q975" t="s">
        <v>188</v>
      </c>
    </row>
    <row r="976" spans="1:17" x14ac:dyDescent="0.25">
      <c r="A976" t="s">
        <v>20</v>
      </c>
      <c r="B976" t="s">
        <v>34</v>
      </c>
      <c r="C976" t="s">
        <v>49</v>
      </c>
      <c r="D976" t="s">
        <v>60</v>
      </c>
      <c r="E976">
        <v>105207</v>
      </c>
      <c r="F976">
        <v>377</v>
      </c>
      <c r="G976" t="s">
        <v>67</v>
      </c>
      <c r="I976" t="s">
        <v>71</v>
      </c>
      <c r="J976" t="s">
        <v>75</v>
      </c>
      <c r="K976" t="s">
        <v>96</v>
      </c>
      <c r="L976" t="s">
        <v>121</v>
      </c>
      <c r="M976">
        <v>5</v>
      </c>
      <c r="N976">
        <v>5</v>
      </c>
      <c r="O976" t="s">
        <v>151</v>
      </c>
      <c r="P976" t="s">
        <v>156</v>
      </c>
      <c r="Q976" t="s">
        <v>439</v>
      </c>
    </row>
    <row r="977" spans="1:17" x14ac:dyDescent="0.25">
      <c r="A977" t="s">
        <v>21</v>
      </c>
      <c r="B977" t="s">
        <v>33</v>
      </c>
      <c r="C977" t="s">
        <v>37</v>
      </c>
      <c r="E977">
        <v>64452</v>
      </c>
      <c r="F977">
        <v>1635</v>
      </c>
      <c r="G977" t="s">
        <v>63</v>
      </c>
      <c r="J977" t="s">
        <v>73</v>
      </c>
      <c r="K977" t="s">
        <v>102</v>
      </c>
      <c r="L977" t="s">
        <v>102</v>
      </c>
      <c r="M977">
        <v>8</v>
      </c>
      <c r="N977">
        <v>5</v>
      </c>
      <c r="O977" t="s">
        <v>152</v>
      </c>
      <c r="P977" t="s">
        <v>156</v>
      </c>
      <c r="Q977" t="s">
        <v>369</v>
      </c>
    </row>
    <row r="978" spans="1:17" x14ac:dyDescent="0.25">
      <c r="A978" t="s">
        <v>19</v>
      </c>
      <c r="B978" t="s">
        <v>23</v>
      </c>
      <c r="C978" t="s">
        <v>44</v>
      </c>
      <c r="D978" t="s">
        <v>59</v>
      </c>
      <c r="E978">
        <v>72528</v>
      </c>
      <c r="F978">
        <v>2900</v>
      </c>
      <c r="G978" t="s">
        <v>65</v>
      </c>
      <c r="I978" t="s">
        <v>71</v>
      </c>
      <c r="J978" t="s">
        <v>73</v>
      </c>
      <c r="K978" t="s">
        <v>99</v>
      </c>
      <c r="L978" t="s">
        <v>125</v>
      </c>
      <c r="M978">
        <v>25</v>
      </c>
      <c r="N978">
        <v>23</v>
      </c>
      <c r="O978" t="s">
        <v>152</v>
      </c>
      <c r="P978" t="s">
        <v>156</v>
      </c>
      <c r="Q978" t="s">
        <v>440</v>
      </c>
    </row>
    <row r="979" spans="1:17" x14ac:dyDescent="0.25">
      <c r="A979" t="s">
        <v>17</v>
      </c>
      <c r="B979" t="s">
        <v>26</v>
      </c>
      <c r="C979" t="s">
        <v>38</v>
      </c>
      <c r="D979" t="s">
        <v>54</v>
      </c>
      <c r="E979">
        <v>36128</v>
      </c>
      <c r="F979">
        <v>2710</v>
      </c>
      <c r="G979" t="s">
        <v>63</v>
      </c>
      <c r="I979" t="s">
        <v>71</v>
      </c>
      <c r="J979" t="s">
        <v>77</v>
      </c>
      <c r="K979" t="s">
        <v>110</v>
      </c>
      <c r="L979" t="s">
        <v>139</v>
      </c>
      <c r="M979">
        <v>10</v>
      </c>
      <c r="N979">
        <v>9</v>
      </c>
      <c r="O979" t="s">
        <v>152</v>
      </c>
      <c r="P979" t="s">
        <v>155</v>
      </c>
      <c r="Q979" t="s">
        <v>178</v>
      </c>
    </row>
    <row r="980" spans="1:17" x14ac:dyDescent="0.25">
      <c r="A980" t="s">
        <v>21</v>
      </c>
      <c r="B980" t="s">
        <v>27</v>
      </c>
      <c r="C980" t="s">
        <v>41</v>
      </c>
      <c r="D980" t="s">
        <v>60</v>
      </c>
      <c r="E980">
        <v>908182</v>
      </c>
      <c r="F980">
        <v>6165</v>
      </c>
      <c r="G980" t="s">
        <v>66</v>
      </c>
      <c r="I980" t="s">
        <v>56</v>
      </c>
      <c r="J980" t="s">
        <v>80</v>
      </c>
      <c r="K980" t="s">
        <v>93</v>
      </c>
      <c r="L980" t="s">
        <v>93</v>
      </c>
      <c r="M980">
        <v>18</v>
      </c>
      <c r="N980">
        <v>15</v>
      </c>
      <c r="O980" t="s">
        <v>152</v>
      </c>
      <c r="P980" t="s">
        <v>156</v>
      </c>
      <c r="Q980" t="s">
        <v>190</v>
      </c>
    </row>
    <row r="981" spans="1:17" x14ac:dyDescent="0.25">
      <c r="A981" t="s">
        <v>18</v>
      </c>
      <c r="B981" t="s">
        <v>30</v>
      </c>
      <c r="C981" t="s">
        <v>40</v>
      </c>
      <c r="D981" t="s">
        <v>56</v>
      </c>
      <c r="E981">
        <v>74937</v>
      </c>
      <c r="F981">
        <v>10896</v>
      </c>
      <c r="G981" t="s">
        <v>68</v>
      </c>
      <c r="I981" t="s">
        <v>56</v>
      </c>
      <c r="J981" t="s">
        <v>77</v>
      </c>
      <c r="K981" t="s">
        <v>111</v>
      </c>
      <c r="L981" t="s">
        <v>146</v>
      </c>
      <c r="M981">
        <v>0</v>
      </c>
      <c r="N981">
        <v>0</v>
      </c>
      <c r="O981" t="s">
        <v>149</v>
      </c>
      <c r="P981" t="s">
        <v>155</v>
      </c>
      <c r="Q981" t="s">
        <v>441</v>
      </c>
    </row>
    <row r="982" spans="1:17" x14ac:dyDescent="0.25">
      <c r="A982" t="s">
        <v>20</v>
      </c>
      <c r="B982" t="s">
        <v>22</v>
      </c>
      <c r="C982" t="s">
        <v>51</v>
      </c>
      <c r="D982" t="s">
        <v>56</v>
      </c>
      <c r="E982">
        <v>129349</v>
      </c>
      <c r="F982">
        <v>0</v>
      </c>
      <c r="G982" t="s">
        <v>65</v>
      </c>
      <c r="I982" t="s">
        <v>56</v>
      </c>
      <c r="J982" t="s">
        <v>73</v>
      </c>
      <c r="K982" t="s">
        <v>99</v>
      </c>
      <c r="L982" t="s">
        <v>125</v>
      </c>
      <c r="M982">
        <v>2</v>
      </c>
      <c r="N982">
        <v>2</v>
      </c>
      <c r="O982" t="s">
        <v>152</v>
      </c>
      <c r="P982" t="s">
        <v>155</v>
      </c>
      <c r="Q982" t="s">
        <v>174</v>
      </c>
    </row>
    <row r="983" spans="1:17" x14ac:dyDescent="0.25">
      <c r="A983" t="s">
        <v>20</v>
      </c>
      <c r="B983" t="s">
        <v>28</v>
      </c>
      <c r="C983" t="s">
        <v>46</v>
      </c>
      <c r="D983" t="s">
        <v>56</v>
      </c>
      <c r="E983">
        <v>78693</v>
      </c>
      <c r="F983">
        <v>0</v>
      </c>
      <c r="G983" t="s">
        <v>63</v>
      </c>
      <c r="I983" t="s">
        <v>71</v>
      </c>
      <c r="J983" t="s">
        <v>81</v>
      </c>
      <c r="K983" t="s">
        <v>98</v>
      </c>
      <c r="L983" t="s">
        <v>123</v>
      </c>
      <c r="M983">
        <v>4</v>
      </c>
      <c r="N983">
        <v>4</v>
      </c>
      <c r="O983" t="s">
        <v>151</v>
      </c>
      <c r="P983" t="s">
        <v>157</v>
      </c>
      <c r="Q983" t="s">
        <v>442</v>
      </c>
    </row>
    <row r="984" spans="1:17" x14ac:dyDescent="0.25">
      <c r="A984" t="s">
        <v>19</v>
      </c>
      <c r="B984" t="s">
        <v>24</v>
      </c>
      <c r="C984" t="s">
        <v>38</v>
      </c>
      <c r="D984" t="s">
        <v>59</v>
      </c>
      <c r="E984">
        <v>60029</v>
      </c>
      <c r="F984">
        <v>4970</v>
      </c>
      <c r="G984" t="s">
        <v>64</v>
      </c>
      <c r="I984" t="s">
        <v>70</v>
      </c>
      <c r="J984" t="s">
        <v>80</v>
      </c>
      <c r="K984" t="s">
        <v>106</v>
      </c>
      <c r="L984" t="s">
        <v>106</v>
      </c>
      <c r="M984">
        <v>6</v>
      </c>
      <c r="N984">
        <v>6</v>
      </c>
      <c r="O984" t="s">
        <v>152</v>
      </c>
      <c r="P984" t="s">
        <v>155</v>
      </c>
      <c r="Q984" t="s">
        <v>181</v>
      </c>
    </row>
    <row r="985" spans="1:17" x14ac:dyDescent="0.25">
      <c r="A985" t="s">
        <v>19</v>
      </c>
      <c r="B985" t="s">
        <v>31</v>
      </c>
      <c r="C985" t="s">
        <v>37</v>
      </c>
      <c r="D985" t="s">
        <v>57</v>
      </c>
      <c r="E985">
        <v>42338</v>
      </c>
      <c r="F985">
        <v>5166</v>
      </c>
      <c r="G985" t="s">
        <v>68</v>
      </c>
      <c r="J985" t="s">
        <v>72</v>
      </c>
      <c r="K985" t="s">
        <v>82</v>
      </c>
      <c r="L985" t="s">
        <v>112</v>
      </c>
      <c r="M985">
        <v>4</v>
      </c>
      <c r="N985">
        <v>4</v>
      </c>
      <c r="O985" t="s">
        <v>148</v>
      </c>
      <c r="P985" t="s">
        <v>157</v>
      </c>
      <c r="Q985" t="s">
        <v>328</v>
      </c>
    </row>
    <row r="986" spans="1:17" x14ac:dyDescent="0.25">
      <c r="A986" t="s">
        <v>21</v>
      </c>
      <c r="B986" t="s">
        <v>32</v>
      </c>
      <c r="C986" t="s">
        <v>39</v>
      </c>
      <c r="D986" t="s">
        <v>60</v>
      </c>
      <c r="E986">
        <v>143664</v>
      </c>
      <c r="F986">
        <v>13651</v>
      </c>
      <c r="G986" t="s">
        <v>65</v>
      </c>
      <c r="I986" t="s">
        <v>56</v>
      </c>
      <c r="J986" t="s">
        <v>81</v>
      </c>
      <c r="K986" t="s">
        <v>94</v>
      </c>
      <c r="L986" t="s">
        <v>129</v>
      </c>
      <c r="M986">
        <v>15</v>
      </c>
      <c r="N986">
        <v>14</v>
      </c>
      <c r="O986" t="s">
        <v>148</v>
      </c>
      <c r="P986" t="s">
        <v>157</v>
      </c>
      <c r="Q986" t="s">
        <v>180</v>
      </c>
    </row>
    <row r="987" spans="1:17" x14ac:dyDescent="0.25">
      <c r="A987" t="s">
        <v>20</v>
      </c>
      <c r="B987" t="s">
        <v>22</v>
      </c>
      <c r="C987" t="s">
        <v>48</v>
      </c>
      <c r="D987" t="s">
        <v>62</v>
      </c>
      <c r="E987">
        <v>58226</v>
      </c>
      <c r="F987">
        <v>5271</v>
      </c>
      <c r="G987" t="s">
        <v>68</v>
      </c>
      <c r="I987" t="s">
        <v>71</v>
      </c>
      <c r="J987" t="s">
        <v>80</v>
      </c>
      <c r="K987" t="s">
        <v>93</v>
      </c>
      <c r="L987" t="s">
        <v>93</v>
      </c>
      <c r="M987">
        <v>1</v>
      </c>
      <c r="N987">
        <v>1</v>
      </c>
      <c r="O987" t="s">
        <v>152</v>
      </c>
      <c r="P987" t="s">
        <v>157</v>
      </c>
      <c r="Q987" t="s">
        <v>175</v>
      </c>
    </row>
    <row r="988" spans="1:17" x14ac:dyDescent="0.25">
      <c r="A988" t="s">
        <v>20</v>
      </c>
      <c r="B988" t="s">
        <v>29</v>
      </c>
      <c r="C988" t="s">
        <v>49</v>
      </c>
      <c r="D988" t="s">
        <v>56</v>
      </c>
      <c r="E988">
        <v>122540</v>
      </c>
      <c r="F988">
        <v>11647</v>
      </c>
      <c r="G988" t="s">
        <v>67</v>
      </c>
      <c r="I988" t="s">
        <v>56</v>
      </c>
      <c r="J988" t="s">
        <v>72</v>
      </c>
      <c r="K988" t="s">
        <v>82</v>
      </c>
      <c r="L988" t="s">
        <v>112</v>
      </c>
      <c r="M988">
        <v>7</v>
      </c>
      <c r="N988">
        <v>4</v>
      </c>
      <c r="O988" t="s">
        <v>152</v>
      </c>
      <c r="P988" t="s">
        <v>156</v>
      </c>
      <c r="Q988" t="s">
        <v>243</v>
      </c>
    </row>
    <row r="989" spans="1:17" x14ac:dyDescent="0.25">
      <c r="A989" t="s">
        <v>20</v>
      </c>
      <c r="B989" t="s">
        <v>26</v>
      </c>
      <c r="C989" t="s">
        <v>40</v>
      </c>
      <c r="D989" t="s">
        <v>61</v>
      </c>
      <c r="E989">
        <v>320848</v>
      </c>
      <c r="F989">
        <v>0</v>
      </c>
      <c r="G989" t="s">
        <v>66</v>
      </c>
      <c r="I989" t="s">
        <v>69</v>
      </c>
      <c r="J989" t="s">
        <v>81</v>
      </c>
      <c r="K989" t="s">
        <v>94</v>
      </c>
      <c r="L989" t="s">
        <v>129</v>
      </c>
      <c r="M989">
        <v>3</v>
      </c>
      <c r="N989">
        <v>3</v>
      </c>
      <c r="O989" t="s">
        <v>148</v>
      </c>
      <c r="P989" t="s">
        <v>156</v>
      </c>
      <c r="Q989" t="s">
        <v>180</v>
      </c>
    </row>
    <row r="990" spans="1:17" x14ac:dyDescent="0.25">
      <c r="A990" t="s">
        <v>19</v>
      </c>
      <c r="B990" t="s">
        <v>26</v>
      </c>
      <c r="C990" t="s">
        <v>36</v>
      </c>
      <c r="D990" t="s">
        <v>58</v>
      </c>
      <c r="E990">
        <v>35759</v>
      </c>
      <c r="F990">
        <v>1310</v>
      </c>
      <c r="G990" t="s">
        <v>68</v>
      </c>
      <c r="I990" t="s">
        <v>56</v>
      </c>
      <c r="J990" t="s">
        <v>76</v>
      </c>
      <c r="K990" t="s">
        <v>86</v>
      </c>
      <c r="L990" t="s">
        <v>115</v>
      </c>
      <c r="M990">
        <v>12</v>
      </c>
      <c r="N990">
        <v>12</v>
      </c>
      <c r="O990" t="s">
        <v>149</v>
      </c>
      <c r="P990" t="s">
        <v>156</v>
      </c>
      <c r="Q990" t="s">
        <v>181</v>
      </c>
    </row>
    <row r="991" spans="1:17" x14ac:dyDescent="0.25">
      <c r="A991" t="s">
        <v>20</v>
      </c>
      <c r="B991" t="s">
        <v>31</v>
      </c>
      <c r="C991" t="s">
        <v>37</v>
      </c>
      <c r="D991" t="s">
        <v>55</v>
      </c>
      <c r="E991">
        <v>90971</v>
      </c>
      <c r="F991">
        <v>8786</v>
      </c>
      <c r="G991" t="s">
        <v>64</v>
      </c>
      <c r="I991" t="s">
        <v>71</v>
      </c>
      <c r="J991" t="s">
        <v>74</v>
      </c>
      <c r="K991" t="s">
        <v>84</v>
      </c>
      <c r="L991" t="s">
        <v>74</v>
      </c>
      <c r="M991">
        <v>1</v>
      </c>
      <c r="N991">
        <v>1</v>
      </c>
      <c r="O991" t="s">
        <v>150</v>
      </c>
      <c r="P991" t="s">
        <v>156</v>
      </c>
      <c r="Q991" t="s">
        <v>171</v>
      </c>
    </row>
    <row r="992" spans="1:17" x14ac:dyDescent="0.25">
      <c r="A992" t="s">
        <v>17</v>
      </c>
      <c r="B992" t="s">
        <v>33</v>
      </c>
      <c r="C992" t="s">
        <v>45</v>
      </c>
      <c r="D992" t="s">
        <v>54</v>
      </c>
      <c r="E992">
        <v>134691</v>
      </c>
      <c r="F992">
        <v>12547</v>
      </c>
      <c r="G992" t="s">
        <v>67</v>
      </c>
      <c r="J992" t="s">
        <v>78</v>
      </c>
      <c r="K992" t="s">
        <v>88</v>
      </c>
      <c r="L992" t="s">
        <v>128</v>
      </c>
      <c r="M992">
        <v>12</v>
      </c>
      <c r="N992">
        <v>12</v>
      </c>
      <c r="O992" t="s">
        <v>150</v>
      </c>
      <c r="P992" t="s">
        <v>155</v>
      </c>
      <c r="Q992" t="s">
        <v>187</v>
      </c>
    </row>
    <row r="993" spans="1:17" x14ac:dyDescent="0.25">
      <c r="A993" t="s">
        <v>19</v>
      </c>
      <c r="B993" t="s">
        <v>26</v>
      </c>
      <c r="C993" t="s">
        <v>40</v>
      </c>
      <c r="D993" t="s">
        <v>60</v>
      </c>
      <c r="E993">
        <v>1142559</v>
      </c>
      <c r="F993">
        <v>40640</v>
      </c>
      <c r="G993" t="s">
        <v>66</v>
      </c>
      <c r="I993" t="s">
        <v>70</v>
      </c>
      <c r="J993" t="s">
        <v>81</v>
      </c>
      <c r="K993" t="s">
        <v>98</v>
      </c>
      <c r="L993" t="s">
        <v>123</v>
      </c>
      <c r="M993">
        <v>7</v>
      </c>
      <c r="N993">
        <v>4</v>
      </c>
      <c r="O993" t="s">
        <v>148</v>
      </c>
      <c r="P993" t="s">
        <v>155</v>
      </c>
      <c r="Q993" t="s">
        <v>224</v>
      </c>
    </row>
    <row r="994" spans="1:17" x14ac:dyDescent="0.25">
      <c r="A994" t="s">
        <v>19</v>
      </c>
      <c r="B994" t="s">
        <v>25</v>
      </c>
      <c r="C994" t="s">
        <v>49</v>
      </c>
      <c r="D994" t="s">
        <v>56</v>
      </c>
      <c r="E994">
        <v>89511</v>
      </c>
      <c r="F994">
        <v>6353</v>
      </c>
      <c r="G994" t="s">
        <v>64</v>
      </c>
      <c r="I994" t="s">
        <v>70</v>
      </c>
      <c r="J994" t="s">
        <v>79</v>
      </c>
      <c r="K994" t="s">
        <v>107</v>
      </c>
      <c r="L994" t="s">
        <v>134</v>
      </c>
      <c r="M994">
        <v>8</v>
      </c>
      <c r="N994">
        <v>7</v>
      </c>
      <c r="O994" t="s">
        <v>148</v>
      </c>
      <c r="P994" t="s">
        <v>155</v>
      </c>
      <c r="Q994" t="s">
        <v>443</v>
      </c>
    </row>
    <row r="995" spans="1:17" x14ac:dyDescent="0.25">
      <c r="A995" t="s">
        <v>17</v>
      </c>
      <c r="B995" t="s">
        <v>28</v>
      </c>
      <c r="C995" t="s">
        <v>51</v>
      </c>
      <c r="D995" t="s">
        <v>57</v>
      </c>
      <c r="E995">
        <v>676331</v>
      </c>
      <c r="F995">
        <v>62542</v>
      </c>
      <c r="G995" t="s">
        <v>66</v>
      </c>
      <c r="I995" t="s">
        <v>70</v>
      </c>
      <c r="J995" t="s">
        <v>81</v>
      </c>
      <c r="K995" t="s">
        <v>94</v>
      </c>
      <c r="L995" t="s">
        <v>129</v>
      </c>
      <c r="M995">
        <v>25</v>
      </c>
      <c r="N995">
        <v>23</v>
      </c>
      <c r="O995" t="s">
        <v>151</v>
      </c>
      <c r="P995" t="s">
        <v>155</v>
      </c>
      <c r="Q995" t="s">
        <v>173</v>
      </c>
    </row>
    <row r="996" spans="1:17" x14ac:dyDescent="0.25">
      <c r="A996" t="s">
        <v>20</v>
      </c>
      <c r="B996" t="s">
        <v>34</v>
      </c>
      <c r="C996" t="s">
        <v>49</v>
      </c>
      <c r="D996" t="s">
        <v>57</v>
      </c>
      <c r="E996">
        <v>118330</v>
      </c>
      <c r="F996">
        <v>2224</v>
      </c>
      <c r="G996" t="s">
        <v>65</v>
      </c>
      <c r="J996" t="s">
        <v>76</v>
      </c>
      <c r="K996" t="s">
        <v>92</v>
      </c>
      <c r="L996" t="s">
        <v>119</v>
      </c>
      <c r="M996">
        <v>5</v>
      </c>
      <c r="N996">
        <v>5</v>
      </c>
      <c r="O996" t="s">
        <v>152</v>
      </c>
      <c r="P996" t="s">
        <v>154</v>
      </c>
      <c r="Q996" t="s">
        <v>318</v>
      </c>
    </row>
    <row r="997" spans="1:17" x14ac:dyDescent="0.25">
      <c r="A997" t="s">
        <v>19</v>
      </c>
      <c r="B997" t="s">
        <v>25</v>
      </c>
      <c r="C997" t="s">
        <v>46</v>
      </c>
      <c r="D997" t="s">
        <v>56</v>
      </c>
      <c r="E997">
        <v>1391977</v>
      </c>
      <c r="F997">
        <v>0</v>
      </c>
      <c r="G997" t="s">
        <v>66</v>
      </c>
      <c r="J997" t="s">
        <v>72</v>
      </c>
      <c r="K997" t="s">
        <v>95</v>
      </c>
      <c r="L997" t="s">
        <v>120</v>
      </c>
      <c r="M997">
        <v>5</v>
      </c>
      <c r="N997">
        <v>4</v>
      </c>
      <c r="O997" t="s">
        <v>151</v>
      </c>
      <c r="P997" t="s">
        <v>155</v>
      </c>
      <c r="Q997" t="s">
        <v>174</v>
      </c>
    </row>
    <row r="998" spans="1:17" x14ac:dyDescent="0.25">
      <c r="A998" t="s">
        <v>21</v>
      </c>
      <c r="B998" t="s">
        <v>30</v>
      </c>
      <c r="C998" t="s">
        <v>36</v>
      </c>
      <c r="D998" t="s">
        <v>62</v>
      </c>
      <c r="E998">
        <v>597222</v>
      </c>
      <c r="F998">
        <v>33818</v>
      </c>
      <c r="G998" t="s">
        <v>66</v>
      </c>
      <c r="J998" t="s">
        <v>74</v>
      </c>
      <c r="K998" t="s">
        <v>84</v>
      </c>
      <c r="L998" t="s">
        <v>74</v>
      </c>
      <c r="M998">
        <v>18</v>
      </c>
      <c r="N998">
        <v>15</v>
      </c>
      <c r="O998" t="s">
        <v>153</v>
      </c>
      <c r="P998" t="s">
        <v>157</v>
      </c>
      <c r="Q998" t="s">
        <v>215</v>
      </c>
    </row>
    <row r="999" spans="1:17" x14ac:dyDescent="0.25">
      <c r="A999" t="s">
        <v>21</v>
      </c>
      <c r="B999" t="s">
        <v>32</v>
      </c>
      <c r="C999" t="s">
        <v>45</v>
      </c>
      <c r="D999" t="s">
        <v>57</v>
      </c>
      <c r="E999">
        <v>134373</v>
      </c>
      <c r="F999">
        <v>19198</v>
      </c>
      <c r="G999" t="s">
        <v>65</v>
      </c>
      <c r="I999" t="s">
        <v>70</v>
      </c>
      <c r="J999" t="s">
        <v>80</v>
      </c>
      <c r="K999" t="s">
        <v>106</v>
      </c>
      <c r="L999" t="s">
        <v>106</v>
      </c>
      <c r="M999">
        <v>9</v>
      </c>
      <c r="N999">
        <v>7</v>
      </c>
      <c r="O999" t="s">
        <v>148</v>
      </c>
      <c r="P999" t="s">
        <v>154</v>
      </c>
      <c r="Q999" t="s">
        <v>188</v>
      </c>
    </row>
    <row r="1000" spans="1:17" x14ac:dyDescent="0.25">
      <c r="A1000" t="s">
        <v>17</v>
      </c>
      <c r="B1000" t="s">
        <v>27</v>
      </c>
      <c r="C1000" t="s">
        <v>48</v>
      </c>
      <c r="D1000" t="s">
        <v>61</v>
      </c>
      <c r="E1000">
        <v>86412</v>
      </c>
      <c r="F1000">
        <v>0</v>
      </c>
      <c r="G1000" t="s">
        <v>63</v>
      </c>
      <c r="I1000" t="s">
        <v>69</v>
      </c>
      <c r="J1000" t="s">
        <v>72</v>
      </c>
      <c r="K1000" t="s">
        <v>82</v>
      </c>
      <c r="L1000" t="s">
        <v>112</v>
      </c>
      <c r="M1000">
        <v>15</v>
      </c>
      <c r="N1000">
        <v>14</v>
      </c>
      <c r="O1000" t="s">
        <v>149</v>
      </c>
      <c r="P1000" t="s">
        <v>154</v>
      </c>
      <c r="Q1000" t="s">
        <v>173</v>
      </c>
    </row>
    <row r="1001" spans="1:17" x14ac:dyDescent="0.25">
      <c r="A1001" t="s">
        <v>21</v>
      </c>
      <c r="B1001" t="s">
        <v>22</v>
      </c>
      <c r="C1001" t="s">
        <v>46</v>
      </c>
      <c r="D1001" t="s">
        <v>56</v>
      </c>
      <c r="E1001">
        <v>581256</v>
      </c>
      <c r="F1001">
        <v>73215</v>
      </c>
      <c r="G1001" t="s">
        <v>66</v>
      </c>
      <c r="I1001" t="s">
        <v>69</v>
      </c>
      <c r="J1001" t="s">
        <v>80</v>
      </c>
      <c r="K1001" t="s">
        <v>93</v>
      </c>
      <c r="L1001" t="s">
        <v>93</v>
      </c>
      <c r="M1001">
        <v>15</v>
      </c>
      <c r="N1001">
        <v>15</v>
      </c>
      <c r="O1001" t="s">
        <v>150</v>
      </c>
      <c r="P1001" t="s">
        <v>156</v>
      </c>
      <c r="Q1001" t="s">
        <v>444</v>
      </c>
    </row>
    <row r="1002" spans="1:17" x14ac:dyDescent="0.25">
      <c r="A1002" t="s">
        <v>19</v>
      </c>
      <c r="B1002" t="s">
        <v>34</v>
      </c>
      <c r="C1002" t="s">
        <v>46</v>
      </c>
      <c r="D1002" t="s">
        <v>58</v>
      </c>
      <c r="E1002">
        <v>33480</v>
      </c>
      <c r="F1002">
        <v>747</v>
      </c>
      <c r="G1002" t="s">
        <v>65</v>
      </c>
      <c r="I1002" t="s">
        <v>56</v>
      </c>
      <c r="J1002" t="s">
        <v>77</v>
      </c>
      <c r="K1002" t="s">
        <v>87</v>
      </c>
      <c r="L1002" t="s">
        <v>144</v>
      </c>
      <c r="M1002">
        <v>4</v>
      </c>
      <c r="N1002">
        <v>4</v>
      </c>
      <c r="O1002" t="s">
        <v>150</v>
      </c>
      <c r="P1002" t="s">
        <v>156</v>
      </c>
      <c r="Q1002" t="s">
        <v>445</v>
      </c>
    </row>
    <row r="1003" spans="1:17" x14ac:dyDescent="0.25">
      <c r="A1003" t="s">
        <v>17</v>
      </c>
      <c r="B1003" t="s">
        <v>25</v>
      </c>
      <c r="C1003" t="s">
        <v>39</v>
      </c>
      <c r="D1003" t="s">
        <v>55</v>
      </c>
      <c r="E1003">
        <v>582630</v>
      </c>
      <c r="F1003">
        <v>79453</v>
      </c>
      <c r="G1003" t="s">
        <v>66</v>
      </c>
      <c r="I1003" t="s">
        <v>56</v>
      </c>
      <c r="J1003" t="s">
        <v>79</v>
      </c>
      <c r="K1003" t="s">
        <v>107</v>
      </c>
      <c r="L1003" t="s">
        <v>134</v>
      </c>
      <c r="M1003">
        <v>15</v>
      </c>
      <c r="N1003">
        <v>15</v>
      </c>
      <c r="O1003" t="s">
        <v>151</v>
      </c>
      <c r="P1003" t="s">
        <v>155</v>
      </c>
      <c r="Q1003" t="s">
        <v>175</v>
      </c>
    </row>
    <row r="1004" spans="1:17" x14ac:dyDescent="0.25">
      <c r="A1004" t="s">
        <v>19</v>
      </c>
      <c r="B1004" t="s">
        <v>35</v>
      </c>
      <c r="C1004" t="s">
        <v>48</v>
      </c>
      <c r="D1004" t="s">
        <v>55</v>
      </c>
      <c r="E1004">
        <v>56051</v>
      </c>
      <c r="F1004">
        <v>2761</v>
      </c>
      <c r="G1004" t="s">
        <v>65</v>
      </c>
      <c r="I1004" t="s">
        <v>71</v>
      </c>
      <c r="J1004" t="s">
        <v>72</v>
      </c>
      <c r="K1004" t="s">
        <v>95</v>
      </c>
      <c r="L1004" t="s">
        <v>120</v>
      </c>
      <c r="M1004">
        <v>5</v>
      </c>
      <c r="N1004">
        <v>5</v>
      </c>
      <c r="O1004" t="s">
        <v>151</v>
      </c>
      <c r="P1004" t="s">
        <v>154</v>
      </c>
      <c r="Q1004" t="s">
        <v>230</v>
      </c>
    </row>
    <row r="1005" spans="1:17" x14ac:dyDescent="0.25">
      <c r="A1005" t="s">
        <v>21</v>
      </c>
      <c r="B1005" t="s">
        <v>23</v>
      </c>
      <c r="C1005" t="s">
        <v>50</v>
      </c>
      <c r="D1005" t="s">
        <v>57</v>
      </c>
      <c r="E1005">
        <v>77962</v>
      </c>
      <c r="F1005">
        <v>9902</v>
      </c>
      <c r="G1005" t="s">
        <v>64</v>
      </c>
      <c r="I1005" t="s">
        <v>71</v>
      </c>
      <c r="J1005" t="s">
        <v>79</v>
      </c>
      <c r="K1005" t="s">
        <v>91</v>
      </c>
      <c r="L1005" t="s">
        <v>118</v>
      </c>
      <c r="M1005">
        <v>12</v>
      </c>
      <c r="N1005">
        <v>12</v>
      </c>
      <c r="O1005" t="s">
        <v>152</v>
      </c>
      <c r="P1005" t="s">
        <v>155</v>
      </c>
      <c r="Q1005" t="s">
        <v>166</v>
      </c>
    </row>
    <row r="1006" spans="1:17" x14ac:dyDescent="0.25">
      <c r="A1006" t="s">
        <v>20</v>
      </c>
      <c r="B1006" t="s">
        <v>31</v>
      </c>
      <c r="C1006" t="s">
        <v>46</v>
      </c>
      <c r="D1006" t="s">
        <v>58</v>
      </c>
      <c r="E1006">
        <v>148045</v>
      </c>
      <c r="F1006">
        <v>3358</v>
      </c>
      <c r="G1006" t="s">
        <v>67</v>
      </c>
      <c r="J1006" t="s">
        <v>74</v>
      </c>
      <c r="K1006" t="s">
        <v>84</v>
      </c>
      <c r="L1006" t="s">
        <v>74</v>
      </c>
      <c r="M1006">
        <v>6</v>
      </c>
      <c r="N1006">
        <v>5</v>
      </c>
      <c r="O1006" t="s">
        <v>152</v>
      </c>
      <c r="P1006" t="s">
        <v>154</v>
      </c>
      <c r="Q1006" t="s">
        <v>188</v>
      </c>
    </row>
    <row r="1007" spans="1:17" x14ac:dyDescent="0.25">
      <c r="A1007" t="s">
        <v>20</v>
      </c>
      <c r="B1007" t="s">
        <v>34</v>
      </c>
      <c r="C1007" t="s">
        <v>46</v>
      </c>
      <c r="D1007" t="s">
        <v>59</v>
      </c>
      <c r="E1007">
        <v>89862</v>
      </c>
      <c r="F1007">
        <v>0</v>
      </c>
      <c r="G1007" t="s">
        <v>65</v>
      </c>
      <c r="I1007" t="s">
        <v>70</v>
      </c>
      <c r="J1007" t="s">
        <v>81</v>
      </c>
      <c r="K1007" t="s">
        <v>101</v>
      </c>
      <c r="L1007" t="s">
        <v>127</v>
      </c>
      <c r="M1007">
        <v>4</v>
      </c>
      <c r="N1007">
        <v>4</v>
      </c>
      <c r="O1007" t="s">
        <v>149</v>
      </c>
      <c r="P1007" t="s">
        <v>157</v>
      </c>
      <c r="Q1007" t="s">
        <v>446</v>
      </c>
    </row>
    <row r="1008" spans="1:17" x14ac:dyDescent="0.25">
      <c r="A1008" t="s">
        <v>17</v>
      </c>
      <c r="B1008" t="s">
        <v>34</v>
      </c>
      <c r="C1008" t="s">
        <v>42</v>
      </c>
      <c r="D1008" t="s">
        <v>60</v>
      </c>
      <c r="E1008">
        <v>48390</v>
      </c>
      <c r="F1008">
        <v>5062</v>
      </c>
      <c r="G1008" t="s">
        <v>68</v>
      </c>
      <c r="I1008" t="s">
        <v>69</v>
      </c>
      <c r="J1008" t="s">
        <v>72</v>
      </c>
      <c r="K1008" t="s">
        <v>82</v>
      </c>
      <c r="L1008" t="s">
        <v>112</v>
      </c>
      <c r="M1008">
        <v>10</v>
      </c>
      <c r="N1008">
        <v>10</v>
      </c>
      <c r="O1008" t="s">
        <v>152</v>
      </c>
      <c r="P1008" t="s">
        <v>157</v>
      </c>
      <c r="Q1008" t="s">
        <v>189</v>
      </c>
    </row>
    <row r="1009" spans="1:17" x14ac:dyDescent="0.25">
      <c r="A1009" t="s">
        <v>19</v>
      </c>
      <c r="B1009" t="s">
        <v>25</v>
      </c>
      <c r="C1009" t="s">
        <v>52</v>
      </c>
      <c r="E1009">
        <v>89510</v>
      </c>
      <c r="F1009">
        <v>14596</v>
      </c>
      <c r="G1009" t="s">
        <v>67</v>
      </c>
      <c r="I1009" t="s">
        <v>70</v>
      </c>
      <c r="J1009" t="s">
        <v>73</v>
      </c>
      <c r="K1009" t="s">
        <v>102</v>
      </c>
      <c r="L1009" t="s">
        <v>102</v>
      </c>
      <c r="M1009">
        <v>4</v>
      </c>
      <c r="N1009">
        <v>4</v>
      </c>
      <c r="O1009" t="s">
        <v>148</v>
      </c>
      <c r="P1009" t="s">
        <v>157</v>
      </c>
      <c r="Q1009" t="s">
        <v>284</v>
      </c>
    </row>
    <row r="1010" spans="1:17" x14ac:dyDescent="0.25">
      <c r="A1010" t="s">
        <v>17</v>
      </c>
      <c r="B1010" t="s">
        <v>29</v>
      </c>
      <c r="C1010" t="s">
        <v>52</v>
      </c>
      <c r="D1010" t="s">
        <v>58</v>
      </c>
      <c r="E1010">
        <v>60541</v>
      </c>
      <c r="F1010">
        <v>0</v>
      </c>
      <c r="G1010" t="s">
        <v>63</v>
      </c>
      <c r="I1010" t="s">
        <v>71</v>
      </c>
      <c r="J1010" t="s">
        <v>74</v>
      </c>
      <c r="K1010" t="s">
        <v>84</v>
      </c>
      <c r="L1010" t="s">
        <v>74</v>
      </c>
      <c r="M1010">
        <v>9</v>
      </c>
      <c r="N1010">
        <v>6</v>
      </c>
      <c r="O1010" t="s">
        <v>151</v>
      </c>
      <c r="P1010" t="s">
        <v>157</v>
      </c>
      <c r="Q1010" t="s">
        <v>166</v>
      </c>
    </row>
    <row r="1011" spans="1:17" x14ac:dyDescent="0.25">
      <c r="A1011" t="s">
        <v>20</v>
      </c>
      <c r="B1011" t="s">
        <v>27</v>
      </c>
      <c r="C1011" t="s">
        <v>40</v>
      </c>
      <c r="D1011" t="s">
        <v>55</v>
      </c>
      <c r="E1011">
        <v>83425</v>
      </c>
      <c r="F1011">
        <v>14780</v>
      </c>
      <c r="G1011" t="s">
        <v>68</v>
      </c>
      <c r="I1011" t="s">
        <v>71</v>
      </c>
      <c r="J1011" t="s">
        <v>79</v>
      </c>
      <c r="K1011" t="s">
        <v>91</v>
      </c>
      <c r="L1011" t="s">
        <v>118</v>
      </c>
      <c r="M1011">
        <v>3</v>
      </c>
      <c r="N1011">
        <v>0</v>
      </c>
      <c r="O1011" t="s">
        <v>153</v>
      </c>
      <c r="P1011" t="s">
        <v>154</v>
      </c>
      <c r="Q1011" t="s">
        <v>212</v>
      </c>
    </row>
    <row r="1012" spans="1:17" x14ac:dyDescent="0.25">
      <c r="A1012" t="s">
        <v>21</v>
      </c>
      <c r="B1012" t="s">
        <v>26</v>
      </c>
      <c r="C1012" t="s">
        <v>47</v>
      </c>
      <c r="D1012" t="s">
        <v>60</v>
      </c>
      <c r="E1012">
        <v>42718</v>
      </c>
      <c r="F1012">
        <v>2889</v>
      </c>
      <c r="G1012" t="s">
        <v>63</v>
      </c>
      <c r="I1012" t="s">
        <v>71</v>
      </c>
      <c r="J1012" t="s">
        <v>78</v>
      </c>
      <c r="K1012" t="s">
        <v>104</v>
      </c>
      <c r="L1012" t="s">
        <v>131</v>
      </c>
      <c r="M1012">
        <v>9</v>
      </c>
      <c r="N1012">
        <v>9</v>
      </c>
      <c r="O1012" t="s">
        <v>150</v>
      </c>
      <c r="P1012" t="s">
        <v>154</v>
      </c>
      <c r="Q1012" t="s">
        <v>162</v>
      </c>
    </row>
    <row r="1013" spans="1:17" x14ac:dyDescent="0.25">
      <c r="A1013" t="s">
        <v>21</v>
      </c>
      <c r="B1013" t="s">
        <v>32</v>
      </c>
      <c r="C1013" t="s">
        <v>39</v>
      </c>
      <c r="D1013" t="s">
        <v>57</v>
      </c>
      <c r="E1013">
        <v>138372</v>
      </c>
      <c r="F1013">
        <v>1213</v>
      </c>
      <c r="G1013" t="s">
        <v>68</v>
      </c>
      <c r="J1013" t="s">
        <v>76</v>
      </c>
      <c r="K1013" t="s">
        <v>100</v>
      </c>
      <c r="L1013" t="s">
        <v>132</v>
      </c>
      <c r="M1013">
        <v>10</v>
      </c>
      <c r="N1013">
        <v>9</v>
      </c>
      <c r="O1013" t="s">
        <v>150</v>
      </c>
      <c r="P1013" t="s">
        <v>154</v>
      </c>
      <c r="Q1013" t="s">
        <v>172</v>
      </c>
    </row>
    <row r="1014" spans="1:17" x14ac:dyDescent="0.25">
      <c r="A1014" t="s">
        <v>20</v>
      </c>
      <c r="B1014" t="s">
        <v>23</v>
      </c>
      <c r="C1014" t="s">
        <v>53</v>
      </c>
      <c r="D1014" t="s">
        <v>56</v>
      </c>
      <c r="E1014">
        <v>128969</v>
      </c>
      <c r="F1014">
        <v>0</v>
      </c>
      <c r="G1014" t="s">
        <v>64</v>
      </c>
      <c r="I1014" t="s">
        <v>71</v>
      </c>
      <c r="J1014" t="s">
        <v>75</v>
      </c>
      <c r="K1014" t="s">
        <v>96</v>
      </c>
      <c r="L1014" t="s">
        <v>121</v>
      </c>
      <c r="M1014">
        <v>4</v>
      </c>
      <c r="N1014">
        <v>4</v>
      </c>
      <c r="O1014" t="s">
        <v>153</v>
      </c>
      <c r="P1014" t="s">
        <v>155</v>
      </c>
      <c r="Q1014" t="s">
        <v>447</v>
      </c>
    </row>
    <row r="1015" spans="1:17" x14ac:dyDescent="0.25">
      <c r="A1015" t="s">
        <v>17</v>
      </c>
      <c r="B1015" t="s">
        <v>35</v>
      </c>
      <c r="C1015" t="s">
        <v>40</v>
      </c>
      <c r="D1015" t="s">
        <v>54</v>
      </c>
      <c r="E1015">
        <v>64318</v>
      </c>
      <c r="F1015">
        <v>11576</v>
      </c>
      <c r="G1015" t="s">
        <v>65</v>
      </c>
      <c r="I1015" t="s">
        <v>69</v>
      </c>
      <c r="J1015" t="s">
        <v>79</v>
      </c>
      <c r="K1015" t="s">
        <v>107</v>
      </c>
      <c r="L1015" t="s">
        <v>134</v>
      </c>
      <c r="M1015">
        <v>10</v>
      </c>
      <c r="N1015">
        <v>10</v>
      </c>
      <c r="O1015" t="s">
        <v>148</v>
      </c>
      <c r="P1015" t="s">
        <v>155</v>
      </c>
      <c r="Q1015" t="s">
        <v>383</v>
      </c>
    </row>
    <row r="1016" spans="1:17" x14ac:dyDescent="0.25">
      <c r="A1016" t="s">
        <v>21</v>
      </c>
      <c r="B1016" t="s">
        <v>25</v>
      </c>
      <c r="C1016" t="s">
        <v>43</v>
      </c>
      <c r="D1016" t="s">
        <v>60</v>
      </c>
      <c r="E1016">
        <v>126141</v>
      </c>
      <c r="F1016">
        <v>6696</v>
      </c>
      <c r="G1016" t="s">
        <v>65</v>
      </c>
      <c r="J1016" t="s">
        <v>73</v>
      </c>
      <c r="K1016" t="s">
        <v>83</v>
      </c>
      <c r="L1016" t="s">
        <v>113</v>
      </c>
      <c r="M1016">
        <v>8</v>
      </c>
      <c r="N1016">
        <v>8</v>
      </c>
      <c r="O1016" t="s">
        <v>148</v>
      </c>
      <c r="P1016" t="s">
        <v>154</v>
      </c>
      <c r="Q1016" t="s">
        <v>224</v>
      </c>
    </row>
    <row r="1017" spans="1:17" x14ac:dyDescent="0.25">
      <c r="A1017" t="s">
        <v>21</v>
      </c>
      <c r="B1017" t="s">
        <v>26</v>
      </c>
      <c r="C1017" t="s">
        <v>43</v>
      </c>
      <c r="D1017" t="s">
        <v>60</v>
      </c>
      <c r="E1017">
        <v>136585</v>
      </c>
      <c r="F1017">
        <v>24949</v>
      </c>
      <c r="G1017" t="s">
        <v>65</v>
      </c>
      <c r="J1017" t="s">
        <v>77</v>
      </c>
      <c r="K1017" t="s">
        <v>87</v>
      </c>
      <c r="L1017" t="s">
        <v>144</v>
      </c>
      <c r="M1017">
        <v>18</v>
      </c>
      <c r="N1017">
        <v>18</v>
      </c>
      <c r="O1017" t="s">
        <v>150</v>
      </c>
      <c r="P1017" t="s">
        <v>154</v>
      </c>
      <c r="Q1017" t="s">
        <v>189</v>
      </c>
    </row>
    <row r="1018" spans="1:17" x14ac:dyDescent="0.25">
      <c r="A1018" t="s">
        <v>20</v>
      </c>
      <c r="B1018" t="s">
        <v>27</v>
      </c>
      <c r="C1018" t="s">
        <v>37</v>
      </c>
      <c r="D1018" t="s">
        <v>61</v>
      </c>
      <c r="E1018">
        <v>108238</v>
      </c>
      <c r="F1018">
        <v>3879</v>
      </c>
      <c r="G1018" t="s">
        <v>68</v>
      </c>
      <c r="I1018" t="s">
        <v>70</v>
      </c>
      <c r="J1018" t="s">
        <v>80</v>
      </c>
      <c r="K1018" t="s">
        <v>93</v>
      </c>
      <c r="L1018" t="s">
        <v>93</v>
      </c>
      <c r="M1018">
        <v>3</v>
      </c>
      <c r="N1018">
        <v>2</v>
      </c>
      <c r="O1018" t="s">
        <v>149</v>
      </c>
      <c r="P1018" t="s">
        <v>157</v>
      </c>
      <c r="Q1018" t="s">
        <v>213</v>
      </c>
    </row>
    <row r="1019" spans="1:17" x14ac:dyDescent="0.25">
      <c r="A1019" t="s">
        <v>19</v>
      </c>
      <c r="B1019" t="s">
        <v>34</v>
      </c>
      <c r="C1019" t="s">
        <v>50</v>
      </c>
      <c r="D1019" t="s">
        <v>58</v>
      </c>
      <c r="E1019">
        <v>71087</v>
      </c>
      <c r="F1019">
        <v>0</v>
      </c>
      <c r="G1019" t="s">
        <v>68</v>
      </c>
      <c r="I1019" t="s">
        <v>70</v>
      </c>
      <c r="J1019" t="s">
        <v>77</v>
      </c>
      <c r="K1019" t="s">
        <v>110</v>
      </c>
      <c r="L1019" t="s">
        <v>145</v>
      </c>
      <c r="M1019">
        <v>8</v>
      </c>
      <c r="N1019">
        <v>6</v>
      </c>
      <c r="O1019" t="s">
        <v>149</v>
      </c>
      <c r="P1019" t="s">
        <v>155</v>
      </c>
      <c r="Q1019" t="s">
        <v>448</v>
      </c>
    </row>
    <row r="1020" spans="1:17" x14ac:dyDescent="0.25">
      <c r="A1020" t="s">
        <v>19</v>
      </c>
      <c r="B1020" t="s">
        <v>34</v>
      </c>
      <c r="C1020" t="s">
        <v>41</v>
      </c>
      <c r="D1020" t="s">
        <v>59</v>
      </c>
      <c r="E1020">
        <v>87222</v>
      </c>
      <c r="F1020">
        <v>425</v>
      </c>
      <c r="G1020" t="s">
        <v>64</v>
      </c>
      <c r="I1020" t="s">
        <v>71</v>
      </c>
      <c r="J1020" t="s">
        <v>72</v>
      </c>
      <c r="K1020" t="s">
        <v>82</v>
      </c>
      <c r="L1020" t="s">
        <v>112</v>
      </c>
      <c r="M1020">
        <v>20</v>
      </c>
      <c r="N1020">
        <v>19</v>
      </c>
      <c r="O1020" t="s">
        <v>149</v>
      </c>
      <c r="P1020" t="s">
        <v>156</v>
      </c>
      <c r="Q1020" t="s">
        <v>181</v>
      </c>
    </row>
    <row r="1021" spans="1:17" x14ac:dyDescent="0.25">
      <c r="A1021" t="s">
        <v>21</v>
      </c>
      <c r="B1021" t="s">
        <v>33</v>
      </c>
      <c r="C1021" t="s">
        <v>43</v>
      </c>
      <c r="D1021" t="s">
        <v>54</v>
      </c>
      <c r="E1021">
        <v>74718</v>
      </c>
      <c r="F1021">
        <v>14711</v>
      </c>
      <c r="G1021" t="s">
        <v>64</v>
      </c>
      <c r="I1021" t="s">
        <v>69</v>
      </c>
      <c r="J1021" t="s">
        <v>76</v>
      </c>
      <c r="K1021" t="s">
        <v>86</v>
      </c>
      <c r="L1021" t="s">
        <v>115</v>
      </c>
      <c r="M1021">
        <v>20</v>
      </c>
      <c r="N1021">
        <v>20</v>
      </c>
      <c r="O1021" t="s">
        <v>151</v>
      </c>
      <c r="P1021" t="s">
        <v>156</v>
      </c>
      <c r="Q1021" t="s">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86F2-D5FE-46C3-A550-AC3095548830}">
  <dimension ref="A1:R1002"/>
  <sheetViews>
    <sheetView showGridLines="0" topLeftCell="C971" workbookViewId="0">
      <selection activeCell="I972" sqref="I972"/>
    </sheetView>
  </sheetViews>
  <sheetFormatPr defaultRowHeight="15" x14ac:dyDescent="0.25"/>
  <cols>
    <col min="1" max="1" width="12.140625" bestFit="1" customWidth="1"/>
    <col min="2" max="2" width="20.7109375" bestFit="1" customWidth="1"/>
    <col min="3" max="3" width="18.5703125" bestFit="1" customWidth="1"/>
    <col min="4" max="4" width="23" bestFit="1" customWidth="1"/>
    <col min="5" max="5" width="14.7109375" bestFit="1" customWidth="1"/>
    <col min="6" max="6" width="33.85546875" bestFit="1" customWidth="1"/>
    <col min="7" max="7" width="13" bestFit="1" customWidth="1"/>
    <col min="8" max="8" width="18" bestFit="1" customWidth="1"/>
    <col min="9" max="9" width="14.5703125" bestFit="1" customWidth="1"/>
    <col min="10" max="10" width="20.28515625" bestFit="1" customWidth="1"/>
    <col min="11" max="11" width="14" bestFit="1" customWidth="1"/>
    <col min="12" max="12" width="23.85546875" bestFit="1" customWidth="1"/>
    <col min="13" max="13" width="12.42578125" bestFit="1" customWidth="1"/>
    <col min="14" max="15" width="37.140625" bestFit="1" customWidth="1"/>
    <col min="16" max="16" width="35.5703125" bestFit="1" customWidth="1"/>
    <col min="17" max="17" width="14.7109375" bestFit="1" customWidth="1"/>
    <col min="18" max="18" width="17.7109375" bestFit="1" customWidth="1"/>
  </cols>
  <sheetData>
    <row r="1" spans="1:18" x14ac:dyDescent="0.25">
      <c r="A1" t="s">
        <v>0</v>
      </c>
      <c r="B1" t="s">
        <v>1</v>
      </c>
      <c r="C1" t="s">
        <v>2</v>
      </c>
      <c r="D1" t="s">
        <v>3</v>
      </c>
      <c r="E1" t="s">
        <v>4</v>
      </c>
      <c r="F1" t="s">
        <v>5</v>
      </c>
      <c r="G1" t="s">
        <v>507</v>
      </c>
      <c r="H1" t="s">
        <v>508</v>
      </c>
      <c r="I1" t="s">
        <v>6</v>
      </c>
      <c r="J1" t="s">
        <v>8</v>
      </c>
      <c r="K1" t="s">
        <v>9</v>
      </c>
      <c r="L1" t="s">
        <v>10</v>
      </c>
      <c r="M1" t="s">
        <v>11</v>
      </c>
      <c r="N1" t="s">
        <v>12</v>
      </c>
      <c r="O1" t="s">
        <v>13</v>
      </c>
      <c r="P1" t="s">
        <v>14</v>
      </c>
      <c r="Q1" t="s">
        <v>15</v>
      </c>
      <c r="R1" t="s">
        <v>16</v>
      </c>
    </row>
    <row r="2" spans="1:18" x14ac:dyDescent="0.25">
      <c r="A2" t="s">
        <v>21</v>
      </c>
      <c r="B2" t="s">
        <v>24</v>
      </c>
      <c r="C2" t="s">
        <v>39</v>
      </c>
      <c r="D2" t="s">
        <v>449</v>
      </c>
      <c r="E2">
        <v>1164210</v>
      </c>
      <c r="F2">
        <v>5709</v>
      </c>
      <c r="G2">
        <v>1169919</v>
      </c>
      <c r="H2">
        <v>1538729.34</v>
      </c>
      <c r="I2" t="s">
        <v>459</v>
      </c>
      <c r="J2" t="s">
        <v>56</v>
      </c>
      <c r="K2" t="s">
        <v>77</v>
      </c>
      <c r="L2" t="s">
        <v>87</v>
      </c>
      <c r="M2" t="s">
        <v>143</v>
      </c>
      <c r="N2">
        <v>20</v>
      </c>
      <c r="O2">
        <v>20</v>
      </c>
      <c r="P2" t="s">
        <v>148</v>
      </c>
      <c r="Q2" t="s">
        <v>155</v>
      </c>
      <c r="R2" t="s">
        <v>162</v>
      </c>
    </row>
    <row r="3" spans="1:18" x14ac:dyDescent="0.25">
      <c r="A3" t="s">
        <v>19</v>
      </c>
      <c r="B3" t="s">
        <v>26</v>
      </c>
      <c r="C3" t="s">
        <v>42</v>
      </c>
      <c r="D3" t="s">
        <v>54</v>
      </c>
      <c r="E3">
        <v>882230</v>
      </c>
      <c r="F3">
        <v>5012</v>
      </c>
      <c r="G3">
        <v>887242</v>
      </c>
      <c r="H3">
        <v>86666.63</v>
      </c>
      <c r="I3" t="s">
        <v>469</v>
      </c>
      <c r="J3" t="s">
        <v>71</v>
      </c>
      <c r="K3" t="s">
        <v>79</v>
      </c>
      <c r="L3" t="s">
        <v>91</v>
      </c>
      <c r="M3" t="s">
        <v>118</v>
      </c>
      <c r="N3">
        <v>2</v>
      </c>
      <c r="O3">
        <v>2</v>
      </c>
      <c r="P3" t="s">
        <v>149</v>
      </c>
      <c r="Q3" t="s">
        <v>156</v>
      </c>
      <c r="R3" t="s">
        <v>202</v>
      </c>
    </row>
    <row r="4" spans="1:18" x14ac:dyDescent="0.25">
      <c r="A4" t="s">
        <v>19</v>
      </c>
      <c r="B4" t="s">
        <v>35</v>
      </c>
      <c r="C4" t="s">
        <v>40</v>
      </c>
      <c r="D4" t="s">
        <v>55</v>
      </c>
      <c r="E4">
        <v>927740</v>
      </c>
      <c r="F4">
        <v>0</v>
      </c>
      <c r="G4">
        <v>927740</v>
      </c>
      <c r="H4">
        <v>606851.49</v>
      </c>
      <c r="I4" t="s">
        <v>455</v>
      </c>
      <c r="J4" t="s">
        <v>70</v>
      </c>
      <c r="K4" t="s">
        <v>76</v>
      </c>
      <c r="L4" t="s">
        <v>100</v>
      </c>
      <c r="M4" t="s">
        <v>132</v>
      </c>
      <c r="N4">
        <v>18</v>
      </c>
      <c r="O4">
        <v>18</v>
      </c>
      <c r="P4" t="s">
        <v>149</v>
      </c>
      <c r="Q4" t="s">
        <v>155</v>
      </c>
      <c r="R4" t="s">
        <v>167</v>
      </c>
    </row>
    <row r="5" spans="1:18" x14ac:dyDescent="0.25">
      <c r="A5" t="s">
        <v>17</v>
      </c>
      <c r="B5" t="s">
        <v>31</v>
      </c>
      <c r="C5" t="s">
        <v>43</v>
      </c>
      <c r="D5" t="s">
        <v>54</v>
      </c>
      <c r="E5">
        <v>213155</v>
      </c>
      <c r="F5">
        <v>52675</v>
      </c>
      <c r="G5">
        <v>265830</v>
      </c>
      <c r="H5">
        <v>265830</v>
      </c>
      <c r="I5" t="s">
        <v>67</v>
      </c>
      <c r="J5" t="s">
        <v>70</v>
      </c>
      <c r="K5" t="s">
        <v>78</v>
      </c>
      <c r="L5" t="s">
        <v>104</v>
      </c>
      <c r="M5" t="s">
        <v>131</v>
      </c>
      <c r="N5">
        <v>9</v>
      </c>
      <c r="O5">
        <v>8</v>
      </c>
      <c r="P5" t="s">
        <v>151</v>
      </c>
      <c r="Q5" t="s">
        <v>154</v>
      </c>
      <c r="R5" t="s">
        <v>212</v>
      </c>
    </row>
    <row r="6" spans="1:18" x14ac:dyDescent="0.25">
      <c r="A6" t="s">
        <v>19</v>
      </c>
      <c r="B6" t="s">
        <v>35</v>
      </c>
      <c r="C6" t="s">
        <v>42</v>
      </c>
      <c r="D6" t="s">
        <v>61</v>
      </c>
      <c r="E6">
        <v>185581</v>
      </c>
      <c r="F6">
        <v>29117</v>
      </c>
      <c r="G6">
        <v>214698</v>
      </c>
      <c r="H6">
        <v>248061.25</v>
      </c>
      <c r="I6" t="s">
        <v>469</v>
      </c>
      <c r="J6" t="s">
        <v>56</v>
      </c>
      <c r="K6" t="s">
        <v>78</v>
      </c>
      <c r="L6" t="s">
        <v>104</v>
      </c>
      <c r="M6" t="s">
        <v>131</v>
      </c>
      <c r="N6">
        <v>7</v>
      </c>
      <c r="O6">
        <v>6</v>
      </c>
      <c r="P6" t="s">
        <v>151</v>
      </c>
      <c r="Q6" t="s">
        <v>156</v>
      </c>
      <c r="R6" t="s">
        <v>212</v>
      </c>
    </row>
    <row r="7" spans="1:18" x14ac:dyDescent="0.25">
      <c r="A7" t="s">
        <v>19</v>
      </c>
      <c r="B7" t="s">
        <v>450</v>
      </c>
      <c r="C7" t="s">
        <v>43</v>
      </c>
      <c r="D7" t="s">
        <v>59</v>
      </c>
      <c r="E7">
        <v>143971</v>
      </c>
      <c r="F7">
        <v>10138</v>
      </c>
      <c r="G7">
        <v>154109</v>
      </c>
      <c r="H7">
        <v>202690.99</v>
      </c>
      <c r="I7" t="s">
        <v>459</v>
      </c>
      <c r="J7" t="s">
        <v>56</v>
      </c>
      <c r="K7" t="s">
        <v>74</v>
      </c>
      <c r="L7" t="s">
        <v>84</v>
      </c>
      <c r="M7" t="s">
        <v>74</v>
      </c>
      <c r="N7">
        <v>4</v>
      </c>
      <c r="O7">
        <v>4</v>
      </c>
      <c r="P7" t="s">
        <v>148</v>
      </c>
      <c r="Q7" t="s">
        <v>156</v>
      </c>
      <c r="R7" t="s">
        <v>167</v>
      </c>
    </row>
    <row r="8" spans="1:18" x14ac:dyDescent="0.25">
      <c r="A8" t="s">
        <v>19</v>
      </c>
      <c r="B8" t="s">
        <v>35</v>
      </c>
      <c r="C8" t="s">
        <v>52</v>
      </c>
      <c r="D8" t="s">
        <v>55</v>
      </c>
      <c r="E8">
        <v>198806</v>
      </c>
      <c r="F8">
        <v>0</v>
      </c>
      <c r="G8">
        <v>198806</v>
      </c>
      <c r="H8">
        <v>198806</v>
      </c>
      <c r="I8" t="s">
        <v>67</v>
      </c>
      <c r="J8" t="s">
        <v>56</v>
      </c>
      <c r="K8" t="s">
        <v>73</v>
      </c>
      <c r="L8" t="s">
        <v>99</v>
      </c>
      <c r="M8" t="s">
        <v>125</v>
      </c>
      <c r="N8">
        <v>4</v>
      </c>
      <c r="O8">
        <v>4</v>
      </c>
      <c r="P8" t="s">
        <v>152</v>
      </c>
      <c r="Q8" t="s">
        <v>156</v>
      </c>
      <c r="R8" t="s">
        <v>166</v>
      </c>
    </row>
    <row r="9" spans="1:18" x14ac:dyDescent="0.25">
      <c r="A9" t="s">
        <v>17</v>
      </c>
      <c r="B9" t="s">
        <v>28</v>
      </c>
      <c r="C9" t="s">
        <v>43</v>
      </c>
      <c r="D9" t="s">
        <v>62</v>
      </c>
      <c r="E9">
        <v>191077</v>
      </c>
      <c r="F9">
        <v>7028</v>
      </c>
      <c r="G9">
        <v>198105</v>
      </c>
      <c r="H9">
        <v>198105</v>
      </c>
      <c r="I9" t="s">
        <v>67</v>
      </c>
      <c r="J9" t="s">
        <v>449</v>
      </c>
      <c r="K9" t="s">
        <v>81</v>
      </c>
      <c r="L9" t="s">
        <v>94</v>
      </c>
      <c r="M9" t="s">
        <v>129</v>
      </c>
      <c r="N9">
        <v>8</v>
      </c>
      <c r="O9">
        <v>6</v>
      </c>
      <c r="P9" t="s">
        <v>152</v>
      </c>
      <c r="Q9" t="s">
        <v>155</v>
      </c>
      <c r="R9" t="s">
        <v>162</v>
      </c>
    </row>
    <row r="10" spans="1:18" x14ac:dyDescent="0.25">
      <c r="A10" t="s">
        <v>18</v>
      </c>
      <c r="B10" t="s">
        <v>31</v>
      </c>
      <c r="C10" t="s">
        <v>48</v>
      </c>
      <c r="D10" t="s">
        <v>60</v>
      </c>
      <c r="E10">
        <v>182586</v>
      </c>
      <c r="F10">
        <v>10902</v>
      </c>
      <c r="G10">
        <v>193488</v>
      </c>
      <c r="H10">
        <v>193488</v>
      </c>
      <c r="I10" t="s">
        <v>67</v>
      </c>
      <c r="J10" t="s">
        <v>69</v>
      </c>
      <c r="K10" t="s">
        <v>72</v>
      </c>
      <c r="L10" t="s">
        <v>82</v>
      </c>
      <c r="M10" t="s">
        <v>112</v>
      </c>
      <c r="N10">
        <v>0</v>
      </c>
      <c r="O10">
        <v>0</v>
      </c>
      <c r="P10" t="s">
        <v>148</v>
      </c>
      <c r="Q10" t="s">
        <v>154</v>
      </c>
      <c r="R10" t="s">
        <v>171</v>
      </c>
    </row>
    <row r="11" spans="1:18" x14ac:dyDescent="0.25">
      <c r="A11" t="s">
        <v>20</v>
      </c>
      <c r="B11" t="s">
        <v>24</v>
      </c>
      <c r="C11" t="s">
        <v>51</v>
      </c>
      <c r="D11" t="s">
        <v>58</v>
      </c>
      <c r="E11">
        <v>177618</v>
      </c>
      <c r="F11">
        <v>7985</v>
      </c>
      <c r="G11">
        <v>185603</v>
      </c>
      <c r="H11">
        <v>185603</v>
      </c>
      <c r="I11" t="s">
        <v>67</v>
      </c>
      <c r="J11" t="s">
        <v>69</v>
      </c>
      <c r="K11" t="s">
        <v>73</v>
      </c>
      <c r="L11" t="s">
        <v>83</v>
      </c>
      <c r="M11" t="s">
        <v>113</v>
      </c>
      <c r="N11">
        <v>4</v>
      </c>
      <c r="O11">
        <v>4</v>
      </c>
      <c r="P11" t="s">
        <v>152</v>
      </c>
      <c r="Q11" t="s">
        <v>156</v>
      </c>
      <c r="R11" t="s">
        <v>322</v>
      </c>
    </row>
    <row r="12" spans="1:18" x14ac:dyDescent="0.25">
      <c r="A12" t="s">
        <v>21</v>
      </c>
      <c r="B12" t="s">
        <v>32</v>
      </c>
      <c r="C12" t="s">
        <v>39</v>
      </c>
      <c r="D12" t="s">
        <v>57</v>
      </c>
      <c r="E12">
        <v>138372</v>
      </c>
      <c r="F12">
        <v>1213</v>
      </c>
      <c r="G12">
        <v>139585</v>
      </c>
      <c r="H12">
        <v>183588.38</v>
      </c>
      <c r="I12" t="s">
        <v>459</v>
      </c>
      <c r="J12" t="s">
        <v>449</v>
      </c>
      <c r="K12" t="s">
        <v>76</v>
      </c>
      <c r="L12" t="s">
        <v>100</v>
      </c>
      <c r="M12" t="s">
        <v>132</v>
      </c>
      <c r="N12">
        <v>10</v>
      </c>
      <c r="O12">
        <v>9</v>
      </c>
      <c r="P12" t="s">
        <v>150</v>
      </c>
      <c r="Q12" t="s">
        <v>154</v>
      </c>
      <c r="R12" t="s">
        <v>172</v>
      </c>
    </row>
    <row r="13" spans="1:18" x14ac:dyDescent="0.25">
      <c r="A13" t="s">
        <v>19</v>
      </c>
      <c r="B13" t="s">
        <v>34</v>
      </c>
      <c r="C13" t="s">
        <v>43</v>
      </c>
      <c r="D13" t="s">
        <v>58</v>
      </c>
      <c r="E13">
        <v>133120</v>
      </c>
      <c r="F13">
        <v>3227</v>
      </c>
      <c r="G13">
        <v>136347</v>
      </c>
      <c r="H13">
        <v>179329.62</v>
      </c>
      <c r="I13" t="s">
        <v>459</v>
      </c>
      <c r="J13" t="s">
        <v>70</v>
      </c>
      <c r="K13" t="s">
        <v>75</v>
      </c>
      <c r="L13" t="s">
        <v>96</v>
      </c>
      <c r="M13" t="s">
        <v>121</v>
      </c>
      <c r="N13">
        <v>12</v>
      </c>
      <c r="O13">
        <v>12</v>
      </c>
      <c r="P13" t="s">
        <v>151</v>
      </c>
      <c r="Q13" t="s">
        <v>154</v>
      </c>
      <c r="R13" t="s">
        <v>207</v>
      </c>
    </row>
    <row r="14" spans="1:18" x14ac:dyDescent="0.25">
      <c r="A14" t="s">
        <v>19</v>
      </c>
      <c r="B14" t="s">
        <v>32</v>
      </c>
      <c r="C14" t="s">
        <v>52</v>
      </c>
      <c r="D14" t="s">
        <v>54</v>
      </c>
      <c r="E14">
        <v>135694</v>
      </c>
      <c r="F14">
        <v>16695</v>
      </c>
      <c r="G14">
        <v>152389</v>
      </c>
      <c r="H14">
        <v>176069.67</v>
      </c>
      <c r="I14" t="s">
        <v>469</v>
      </c>
      <c r="J14" t="s">
        <v>449</v>
      </c>
      <c r="K14" t="s">
        <v>73</v>
      </c>
      <c r="L14" t="s">
        <v>99</v>
      </c>
      <c r="M14" t="s">
        <v>125</v>
      </c>
      <c r="N14">
        <v>18</v>
      </c>
      <c r="O14">
        <v>16</v>
      </c>
      <c r="P14" t="s">
        <v>152</v>
      </c>
      <c r="Q14" t="s">
        <v>156</v>
      </c>
      <c r="R14" t="s">
        <v>162</v>
      </c>
    </row>
    <row r="15" spans="1:18" x14ac:dyDescent="0.25">
      <c r="A15" t="s">
        <v>19</v>
      </c>
      <c r="B15" t="s">
        <v>450</v>
      </c>
      <c r="C15" t="s">
        <v>37</v>
      </c>
      <c r="D15" t="s">
        <v>61</v>
      </c>
      <c r="E15">
        <v>110982</v>
      </c>
      <c r="F15">
        <v>21677</v>
      </c>
      <c r="G15">
        <v>132659</v>
      </c>
      <c r="H15">
        <v>174479</v>
      </c>
      <c r="I15" t="s">
        <v>459</v>
      </c>
      <c r="J15" t="s">
        <v>69</v>
      </c>
      <c r="K15" t="s">
        <v>78</v>
      </c>
      <c r="L15" t="s">
        <v>88</v>
      </c>
      <c r="M15" t="s">
        <v>117</v>
      </c>
      <c r="N15">
        <v>3</v>
      </c>
      <c r="O15">
        <v>3</v>
      </c>
      <c r="P15" t="s">
        <v>151</v>
      </c>
      <c r="Q15" t="s">
        <v>157</v>
      </c>
      <c r="R15" t="s">
        <v>181</v>
      </c>
    </row>
    <row r="16" spans="1:18" x14ac:dyDescent="0.25">
      <c r="A16" t="s">
        <v>19</v>
      </c>
      <c r="B16" t="s">
        <v>29</v>
      </c>
      <c r="C16" t="s">
        <v>53</v>
      </c>
      <c r="D16" t="s">
        <v>58</v>
      </c>
      <c r="E16">
        <v>172429</v>
      </c>
      <c r="F16">
        <v>0</v>
      </c>
      <c r="G16">
        <v>172429</v>
      </c>
      <c r="H16">
        <v>172429</v>
      </c>
      <c r="I16" t="s">
        <v>67</v>
      </c>
      <c r="J16" t="s">
        <v>56</v>
      </c>
      <c r="K16" t="s">
        <v>79</v>
      </c>
      <c r="L16" t="s">
        <v>107</v>
      </c>
      <c r="M16" t="s">
        <v>134</v>
      </c>
      <c r="N16">
        <v>10</v>
      </c>
      <c r="O16">
        <v>7</v>
      </c>
      <c r="P16" t="s">
        <v>148</v>
      </c>
      <c r="Q16" t="s">
        <v>157</v>
      </c>
      <c r="R16" t="s">
        <v>166</v>
      </c>
    </row>
    <row r="17" spans="1:18" x14ac:dyDescent="0.25">
      <c r="A17" t="s">
        <v>20</v>
      </c>
      <c r="B17" t="s">
        <v>31</v>
      </c>
      <c r="C17" t="s">
        <v>41</v>
      </c>
      <c r="D17" t="s">
        <v>55</v>
      </c>
      <c r="E17">
        <v>128991</v>
      </c>
      <c r="F17">
        <v>217</v>
      </c>
      <c r="G17">
        <v>129208</v>
      </c>
      <c r="H17">
        <v>169940.09</v>
      </c>
      <c r="I17" t="s">
        <v>459</v>
      </c>
      <c r="J17" t="s">
        <v>449</v>
      </c>
      <c r="K17" t="s">
        <v>76</v>
      </c>
      <c r="L17" t="s">
        <v>86</v>
      </c>
      <c r="M17" t="s">
        <v>115</v>
      </c>
      <c r="N17">
        <v>3</v>
      </c>
      <c r="O17">
        <v>1</v>
      </c>
      <c r="P17" t="s">
        <v>149</v>
      </c>
      <c r="Q17" t="s">
        <v>157</v>
      </c>
      <c r="R17" t="s">
        <v>180</v>
      </c>
    </row>
    <row r="18" spans="1:18" x14ac:dyDescent="0.25">
      <c r="A18" t="s">
        <v>17</v>
      </c>
      <c r="B18" t="s">
        <v>35</v>
      </c>
      <c r="C18" t="s">
        <v>50</v>
      </c>
      <c r="D18" t="s">
        <v>449</v>
      </c>
      <c r="E18">
        <v>162037</v>
      </c>
      <c r="F18">
        <v>7892</v>
      </c>
      <c r="G18">
        <v>169929</v>
      </c>
      <c r="H18">
        <v>169929</v>
      </c>
      <c r="I18" t="s">
        <v>67</v>
      </c>
      <c r="J18" t="s">
        <v>449</v>
      </c>
      <c r="K18" t="s">
        <v>80</v>
      </c>
      <c r="L18" t="s">
        <v>93</v>
      </c>
      <c r="M18" t="s">
        <v>93</v>
      </c>
      <c r="N18">
        <v>8</v>
      </c>
      <c r="O18">
        <v>8</v>
      </c>
      <c r="P18" t="s">
        <v>151</v>
      </c>
      <c r="Q18" t="s">
        <v>157</v>
      </c>
      <c r="R18" t="s">
        <v>189</v>
      </c>
    </row>
    <row r="19" spans="1:18" x14ac:dyDescent="0.25">
      <c r="A19" t="s">
        <v>19</v>
      </c>
      <c r="B19" t="s">
        <v>29</v>
      </c>
      <c r="C19" t="s">
        <v>38</v>
      </c>
      <c r="D19" t="s">
        <v>58</v>
      </c>
      <c r="E19">
        <v>168589</v>
      </c>
      <c r="F19">
        <v>729</v>
      </c>
      <c r="G19">
        <v>169318</v>
      </c>
      <c r="H19">
        <v>169318</v>
      </c>
      <c r="I19" t="s">
        <v>67</v>
      </c>
      <c r="J19" t="s">
        <v>56</v>
      </c>
      <c r="K19" t="s">
        <v>78</v>
      </c>
      <c r="L19" t="s">
        <v>88</v>
      </c>
      <c r="M19" t="s">
        <v>136</v>
      </c>
      <c r="N19">
        <v>9</v>
      </c>
      <c r="O19">
        <v>6</v>
      </c>
      <c r="P19" t="s">
        <v>153</v>
      </c>
      <c r="Q19" t="s">
        <v>157</v>
      </c>
      <c r="R19" t="s">
        <v>166</v>
      </c>
    </row>
    <row r="20" spans="1:18" x14ac:dyDescent="0.25">
      <c r="A20" t="s">
        <v>21</v>
      </c>
      <c r="B20" t="s">
        <v>31</v>
      </c>
      <c r="C20" t="s">
        <v>51</v>
      </c>
      <c r="D20" t="s">
        <v>57</v>
      </c>
      <c r="E20">
        <v>113972</v>
      </c>
      <c r="F20">
        <v>13698</v>
      </c>
      <c r="G20">
        <v>127670</v>
      </c>
      <c r="H20">
        <v>167917.24</v>
      </c>
      <c r="I20" t="s">
        <v>459</v>
      </c>
      <c r="J20" t="s">
        <v>70</v>
      </c>
      <c r="K20" t="s">
        <v>74</v>
      </c>
      <c r="L20" t="s">
        <v>84</v>
      </c>
      <c r="M20" t="s">
        <v>74</v>
      </c>
      <c r="N20">
        <v>20</v>
      </c>
      <c r="O20">
        <v>20</v>
      </c>
      <c r="P20" t="s">
        <v>148</v>
      </c>
      <c r="Q20" t="s">
        <v>154</v>
      </c>
      <c r="R20" t="s">
        <v>189</v>
      </c>
    </row>
    <row r="21" spans="1:18" x14ac:dyDescent="0.25">
      <c r="A21" t="s">
        <v>17</v>
      </c>
      <c r="B21" t="s">
        <v>26</v>
      </c>
      <c r="C21" t="s">
        <v>52</v>
      </c>
      <c r="D21" t="s">
        <v>57</v>
      </c>
      <c r="E21">
        <v>104164</v>
      </c>
      <c r="F21">
        <v>23399</v>
      </c>
      <c r="G21">
        <v>127563</v>
      </c>
      <c r="H21">
        <v>167776.51</v>
      </c>
      <c r="I21" t="s">
        <v>459</v>
      </c>
      <c r="J21" t="s">
        <v>71</v>
      </c>
      <c r="K21" t="s">
        <v>74</v>
      </c>
      <c r="L21" t="s">
        <v>84</v>
      </c>
      <c r="M21" t="s">
        <v>74</v>
      </c>
      <c r="N21">
        <v>10</v>
      </c>
      <c r="O21">
        <v>10</v>
      </c>
      <c r="P21" t="s">
        <v>150</v>
      </c>
      <c r="Q21" t="s">
        <v>156</v>
      </c>
      <c r="R21" t="s">
        <v>247</v>
      </c>
    </row>
    <row r="22" spans="1:18" x14ac:dyDescent="0.25">
      <c r="A22" t="s">
        <v>17</v>
      </c>
      <c r="B22" t="s">
        <v>35</v>
      </c>
      <c r="C22" t="s">
        <v>38</v>
      </c>
      <c r="D22" t="s">
        <v>55</v>
      </c>
      <c r="E22">
        <v>134595</v>
      </c>
      <c r="F22">
        <v>9827</v>
      </c>
      <c r="G22">
        <v>144422</v>
      </c>
      <c r="H22">
        <v>166864.62</v>
      </c>
      <c r="I22" t="s">
        <v>469</v>
      </c>
      <c r="J22" t="s">
        <v>69</v>
      </c>
      <c r="K22" t="s">
        <v>81</v>
      </c>
      <c r="L22" t="s">
        <v>94</v>
      </c>
      <c r="M22" t="s">
        <v>129</v>
      </c>
      <c r="N22">
        <v>20</v>
      </c>
      <c r="O22">
        <v>20</v>
      </c>
      <c r="P22" t="s">
        <v>150</v>
      </c>
      <c r="Q22" t="s">
        <v>157</v>
      </c>
      <c r="R22" t="s">
        <v>162</v>
      </c>
    </row>
    <row r="23" spans="1:18" x14ac:dyDescent="0.25">
      <c r="A23" t="s">
        <v>20</v>
      </c>
      <c r="B23" t="s">
        <v>26</v>
      </c>
      <c r="C23" t="s">
        <v>38</v>
      </c>
      <c r="D23" t="s">
        <v>56</v>
      </c>
      <c r="E23">
        <v>134132</v>
      </c>
      <c r="F23">
        <v>31519</v>
      </c>
      <c r="G23">
        <v>165651</v>
      </c>
      <c r="H23">
        <v>165651</v>
      </c>
      <c r="I23" t="s">
        <v>67</v>
      </c>
      <c r="J23" t="s">
        <v>56</v>
      </c>
      <c r="K23" t="s">
        <v>81</v>
      </c>
      <c r="L23" t="s">
        <v>101</v>
      </c>
      <c r="M23" t="s">
        <v>127</v>
      </c>
      <c r="N23">
        <v>0</v>
      </c>
      <c r="O23">
        <v>0</v>
      </c>
      <c r="P23" t="s">
        <v>150</v>
      </c>
      <c r="Q23" t="s">
        <v>156</v>
      </c>
      <c r="R23" t="s">
        <v>180</v>
      </c>
    </row>
    <row r="24" spans="1:18" x14ac:dyDescent="0.25">
      <c r="A24" t="s">
        <v>19</v>
      </c>
      <c r="B24" t="s">
        <v>32</v>
      </c>
      <c r="C24" t="s">
        <v>43</v>
      </c>
      <c r="D24" t="s">
        <v>54</v>
      </c>
      <c r="E24">
        <v>163865</v>
      </c>
      <c r="F24">
        <v>465</v>
      </c>
      <c r="G24">
        <v>164330</v>
      </c>
      <c r="H24">
        <v>164330</v>
      </c>
      <c r="I24" t="s">
        <v>67</v>
      </c>
      <c r="J24" t="s">
        <v>69</v>
      </c>
      <c r="K24" t="s">
        <v>77</v>
      </c>
      <c r="L24" t="s">
        <v>97</v>
      </c>
      <c r="M24" t="s">
        <v>122</v>
      </c>
      <c r="N24">
        <v>4</v>
      </c>
      <c r="O24">
        <v>4</v>
      </c>
      <c r="P24" t="s">
        <v>150</v>
      </c>
      <c r="Q24" t="s">
        <v>154</v>
      </c>
      <c r="R24" t="s">
        <v>335</v>
      </c>
    </row>
    <row r="25" spans="1:18" x14ac:dyDescent="0.25">
      <c r="A25" t="s">
        <v>20</v>
      </c>
      <c r="B25" t="s">
        <v>34</v>
      </c>
      <c r="C25" t="s">
        <v>40</v>
      </c>
      <c r="D25" t="s">
        <v>56</v>
      </c>
      <c r="E25">
        <v>148135</v>
      </c>
      <c r="F25">
        <v>15685</v>
      </c>
      <c r="G25">
        <v>163820</v>
      </c>
      <c r="H25">
        <v>163820</v>
      </c>
      <c r="I25" t="s">
        <v>67</v>
      </c>
      <c r="J25" t="s">
        <v>69</v>
      </c>
      <c r="K25" t="s">
        <v>76</v>
      </c>
      <c r="L25" t="s">
        <v>86</v>
      </c>
      <c r="M25" t="s">
        <v>115</v>
      </c>
      <c r="N25">
        <v>5</v>
      </c>
      <c r="O25">
        <v>5</v>
      </c>
      <c r="P25" t="s">
        <v>151</v>
      </c>
      <c r="Q25" t="s">
        <v>154</v>
      </c>
      <c r="R25" t="s">
        <v>374</v>
      </c>
    </row>
    <row r="26" spans="1:18" x14ac:dyDescent="0.25">
      <c r="A26" t="s">
        <v>19</v>
      </c>
      <c r="B26" t="s">
        <v>23</v>
      </c>
      <c r="C26" t="s">
        <v>53</v>
      </c>
      <c r="D26" t="s">
        <v>60</v>
      </c>
      <c r="E26">
        <v>134782</v>
      </c>
      <c r="F26">
        <v>28438</v>
      </c>
      <c r="G26">
        <v>163220</v>
      </c>
      <c r="H26">
        <v>163220</v>
      </c>
      <c r="I26" t="s">
        <v>67</v>
      </c>
      <c r="J26" t="s">
        <v>56</v>
      </c>
      <c r="K26" t="s">
        <v>79</v>
      </c>
      <c r="L26" t="s">
        <v>91</v>
      </c>
      <c r="M26" t="s">
        <v>118</v>
      </c>
      <c r="N26">
        <v>5</v>
      </c>
      <c r="O26">
        <v>3</v>
      </c>
      <c r="P26" t="s">
        <v>150</v>
      </c>
      <c r="Q26" t="s">
        <v>156</v>
      </c>
      <c r="R26" t="s">
        <v>209</v>
      </c>
    </row>
    <row r="27" spans="1:18" x14ac:dyDescent="0.25">
      <c r="A27" t="s">
        <v>17</v>
      </c>
      <c r="B27" t="s">
        <v>29</v>
      </c>
      <c r="C27" t="s">
        <v>47</v>
      </c>
      <c r="D27" t="s">
        <v>449</v>
      </c>
      <c r="E27">
        <v>161907</v>
      </c>
      <c r="F27">
        <v>0</v>
      </c>
      <c r="G27">
        <v>161907</v>
      </c>
      <c r="H27">
        <v>161907</v>
      </c>
      <c r="I27" t="s">
        <v>67</v>
      </c>
      <c r="J27" t="s">
        <v>449</v>
      </c>
      <c r="K27" t="s">
        <v>76</v>
      </c>
      <c r="L27" t="s">
        <v>100</v>
      </c>
      <c r="M27" t="s">
        <v>132</v>
      </c>
      <c r="N27">
        <v>20</v>
      </c>
      <c r="O27">
        <v>18</v>
      </c>
      <c r="P27" t="s">
        <v>151</v>
      </c>
      <c r="Q27" t="s">
        <v>154</v>
      </c>
      <c r="R27" t="s">
        <v>200</v>
      </c>
    </row>
    <row r="28" spans="1:18" x14ac:dyDescent="0.25">
      <c r="A28" t="s">
        <v>17</v>
      </c>
      <c r="B28" t="s">
        <v>31</v>
      </c>
      <c r="C28" t="s">
        <v>46</v>
      </c>
      <c r="D28" t="s">
        <v>62</v>
      </c>
      <c r="E28">
        <v>155144</v>
      </c>
      <c r="F28">
        <v>6607</v>
      </c>
      <c r="G28">
        <v>161751</v>
      </c>
      <c r="H28">
        <v>161751</v>
      </c>
      <c r="I28" t="s">
        <v>67</v>
      </c>
      <c r="J28" t="s">
        <v>56</v>
      </c>
      <c r="K28" t="s">
        <v>72</v>
      </c>
      <c r="L28" t="s">
        <v>95</v>
      </c>
      <c r="M28" t="s">
        <v>120</v>
      </c>
      <c r="N28">
        <v>8</v>
      </c>
      <c r="O28">
        <v>5</v>
      </c>
      <c r="P28" t="s">
        <v>151</v>
      </c>
      <c r="Q28" t="s">
        <v>155</v>
      </c>
      <c r="R28" t="s">
        <v>169</v>
      </c>
    </row>
    <row r="29" spans="1:18" x14ac:dyDescent="0.25">
      <c r="A29" t="s">
        <v>21</v>
      </c>
      <c r="B29" t="s">
        <v>31</v>
      </c>
      <c r="C29" t="s">
        <v>50</v>
      </c>
      <c r="D29" t="s">
        <v>56</v>
      </c>
      <c r="E29">
        <v>109881</v>
      </c>
      <c r="F29">
        <v>12475</v>
      </c>
      <c r="G29">
        <v>122356</v>
      </c>
      <c r="H29">
        <v>160928.04</v>
      </c>
      <c r="I29" t="s">
        <v>459</v>
      </c>
      <c r="J29" t="s">
        <v>69</v>
      </c>
      <c r="K29" t="s">
        <v>76</v>
      </c>
      <c r="L29" t="s">
        <v>92</v>
      </c>
      <c r="M29" t="s">
        <v>119</v>
      </c>
      <c r="N29">
        <v>18</v>
      </c>
      <c r="O29">
        <v>18</v>
      </c>
      <c r="P29" t="s">
        <v>149</v>
      </c>
      <c r="Q29" t="s">
        <v>154</v>
      </c>
      <c r="R29" t="s">
        <v>334</v>
      </c>
    </row>
    <row r="30" spans="1:18" x14ac:dyDescent="0.25">
      <c r="A30" t="s">
        <v>19</v>
      </c>
      <c r="B30" t="s">
        <v>26</v>
      </c>
      <c r="C30" t="s">
        <v>53</v>
      </c>
      <c r="D30" t="s">
        <v>62</v>
      </c>
      <c r="E30">
        <v>117376</v>
      </c>
      <c r="F30">
        <v>20584</v>
      </c>
      <c r="G30">
        <v>137960</v>
      </c>
      <c r="H30">
        <v>159398.45000000001</v>
      </c>
      <c r="I30" t="s">
        <v>469</v>
      </c>
      <c r="J30" t="s">
        <v>449</v>
      </c>
      <c r="K30" t="s">
        <v>81</v>
      </c>
      <c r="L30" t="s">
        <v>101</v>
      </c>
      <c r="M30" t="s">
        <v>127</v>
      </c>
      <c r="N30">
        <v>15</v>
      </c>
      <c r="O30">
        <v>15</v>
      </c>
      <c r="P30" t="s">
        <v>150</v>
      </c>
      <c r="Q30" t="s">
        <v>156</v>
      </c>
      <c r="R30" t="s">
        <v>169</v>
      </c>
    </row>
    <row r="31" spans="1:18" x14ac:dyDescent="0.25">
      <c r="A31" t="s">
        <v>20</v>
      </c>
      <c r="B31" t="s">
        <v>24</v>
      </c>
      <c r="C31" t="s">
        <v>47</v>
      </c>
      <c r="D31" t="s">
        <v>59</v>
      </c>
      <c r="E31">
        <v>94059</v>
      </c>
      <c r="F31">
        <v>25953</v>
      </c>
      <c r="G31">
        <v>120012</v>
      </c>
      <c r="H31">
        <v>157845.1</v>
      </c>
      <c r="I31" t="s">
        <v>459</v>
      </c>
      <c r="J31" t="s">
        <v>56</v>
      </c>
      <c r="K31" t="s">
        <v>78</v>
      </c>
      <c r="L31" t="s">
        <v>109</v>
      </c>
      <c r="M31" t="s">
        <v>137</v>
      </c>
      <c r="N31">
        <v>2</v>
      </c>
      <c r="O31">
        <v>1</v>
      </c>
      <c r="P31" t="s">
        <v>150</v>
      </c>
      <c r="Q31" t="s">
        <v>156</v>
      </c>
      <c r="R31" t="s">
        <v>207</v>
      </c>
    </row>
    <row r="32" spans="1:18" x14ac:dyDescent="0.25">
      <c r="A32" t="s">
        <v>19</v>
      </c>
      <c r="B32" t="s">
        <v>32</v>
      </c>
      <c r="C32" t="s">
        <v>46</v>
      </c>
      <c r="D32" t="s">
        <v>58</v>
      </c>
      <c r="E32">
        <v>119943</v>
      </c>
      <c r="F32">
        <v>0</v>
      </c>
      <c r="G32">
        <v>119943</v>
      </c>
      <c r="H32">
        <v>157754.35</v>
      </c>
      <c r="I32" t="s">
        <v>459</v>
      </c>
      <c r="J32" t="s">
        <v>71</v>
      </c>
      <c r="K32" t="s">
        <v>79</v>
      </c>
      <c r="L32" t="s">
        <v>107</v>
      </c>
      <c r="M32" t="s">
        <v>134</v>
      </c>
      <c r="N32">
        <v>3</v>
      </c>
      <c r="O32">
        <v>3</v>
      </c>
      <c r="P32" t="s">
        <v>148</v>
      </c>
      <c r="Q32" t="s">
        <v>155</v>
      </c>
      <c r="R32" t="s">
        <v>168</v>
      </c>
    </row>
    <row r="33" spans="1:18" x14ac:dyDescent="0.25">
      <c r="A33" t="s">
        <v>18</v>
      </c>
      <c r="B33" t="s">
        <v>35</v>
      </c>
      <c r="C33" t="s">
        <v>38</v>
      </c>
      <c r="D33" t="s">
        <v>60</v>
      </c>
      <c r="E33">
        <v>117660</v>
      </c>
      <c r="F33">
        <v>672</v>
      </c>
      <c r="G33">
        <v>118332</v>
      </c>
      <c r="H33">
        <v>155635.49</v>
      </c>
      <c r="I33" t="s">
        <v>459</v>
      </c>
      <c r="J33" t="s">
        <v>71</v>
      </c>
      <c r="K33" t="s">
        <v>72</v>
      </c>
      <c r="L33" t="s">
        <v>95</v>
      </c>
      <c r="M33" t="s">
        <v>120</v>
      </c>
      <c r="N33">
        <v>1</v>
      </c>
      <c r="O33">
        <v>1</v>
      </c>
      <c r="P33" t="s">
        <v>153</v>
      </c>
      <c r="Q33" t="s">
        <v>155</v>
      </c>
      <c r="R33" t="s">
        <v>173</v>
      </c>
    </row>
    <row r="34" spans="1:18" x14ac:dyDescent="0.25">
      <c r="A34" t="s">
        <v>20</v>
      </c>
      <c r="B34" t="s">
        <v>35</v>
      </c>
      <c r="C34" t="s">
        <v>48</v>
      </c>
      <c r="D34" t="s">
        <v>58</v>
      </c>
      <c r="E34">
        <v>152046</v>
      </c>
      <c r="F34">
        <v>3394</v>
      </c>
      <c r="G34">
        <v>155440</v>
      </c>
      <c r="H34">
        <v>155440</v>
      </c>
      <c r="I34" t="s">
        <v>67</v>
      </c>
      <c r="J34" t="s">
        <v>70</v>
      </c>
      <c r="K34" t="s">
        <v>78</v>
      </c>
      <c r="L34" t="s">
        <v>88</v>
      </c>
      <c r="M34" t="s">
        <v>128</v>
      </c>
      <c r="N34">
        <v>0</v>
      </c>
      <c r="O34">
        <v>0</v>
      </c>
      <c r="P34" t="s">
        <v>152</v>
      </c>
      <c r="Q34" t="s">
        <v>155</v>
      </c>
      <c r="R34" t="s">
        <v>355</v>
      </c>
    </row>
    <row r="35" spans="1:18" x14ac:dyDescent="0.25">
      <c r="A35" t="s">
        <v>20</v>
      </c>
      <c r="B35" t="s">
        <v>31</v>
      </c>
      <c r="C35" t="s">
        <v>38</v>
      </c>
      <c r="D35" t="s">
        <v>60</v>
      </c>
      <c r="E35">
        <v>115293</v>
      </c>
      <c r="F35">
        <v>1531</v>
      </c>
      <c r="G35">
        <v>116824</v>
      </c>
      <c r="H35">
        <v>153652.1</v>
      </c>
      <c r="I35" t="s">
        <v>459</v>
      </c>
      <c r="J35" t="s">
        <v>69</v>
      </c>
      <c r="K35" t="s">
        <v>72</v>
      </c>
      <c r="L35" t="s">
        <v>82</v>
      </c>
      <c r="M35" t="s">
        <v>112</v>
      </c>
      <c r="N35">
        <v>2</v>
      </c>
      <c r="O35">
        <v>2</v>
      </c>
      <c r="P35" t="s">
        <v>152</v>
      </c>
      <c r="Q35" t="s">
        <v>157</v>
      </c>
      <c r="R35" t="s">
        <v>391</v>
      </c>
    </row>
    <row r="36" spans="1:18" x14ac:dyDescent="0.25">
      <c r="A36" t="s">
        <v>17</v>
      </c>
      <c r="B36" t="s">
        <v>24</v>
      </c>
      <c r="C36" t="s">
        <v>39</v>
      </c>
      <c r="D36" t="s">
        <v>61</v>
      </c>
      <c r="E36">
        <v>127282</v>
      </c>
      <c r="F36">
        <v>5313</v>
      </c>
      <c r="G36">
        <v>132595</v>
      </c>
      <c r="H36">
        <v>153199.75</v>
      </c>
      <c r="I36" t="s">
        <v>469</v>
      </c>
      <c r="J36" t="s">
        <v>56</v>
      </c>
      <c r="K36" t="s">
        <v>78</v>
      </c>
      <c r="L36" t="s">
        <v>105</v>
      </c>
      <c r="M36" t="s">
        <v>142</v>
      </c>
      <c r="N36">
        <v>8</v>
      </c>
      <c r="O36">
        <v>6</v>
      </c>
      <c r="P36" t="s">
        <v>151</v>
      </c>
      <c r="Q36" t="s">
        <v>155</v>
      </c>
      <c r="R36" t="s">
        <v>175</v>
      </c>
    </row>
    <row r="37" spans="1:18" x14ac:dyDescent="0.25">
      <c r="A37" t="s">
        <v>20</v>
      </c>
      <c r="B37" t="s">
        <v>450</v>
      </c>
      <c r="C37" t="s">
        <v>39</v>
      </c>
      <c r="D37" t="s">
        <v>449</v>
      </c>
      <c r="E37">
        <v>123124</v>
      </c>
      <c r="F37">
        <v>9454</v>
      </c>
      <c r="G37">
        <v>132578</v>
      </c>
      <c r="H37">
        <v>153180.10999999999</v>
      </c>
      <c r="I37" t="s">
        <v>469</v>
      </c>
      <c r="J37" t="s">
        <v>69</v>
      </c>
      <c r="K37" t="s">
        <v>80</v>
      </c>
      <c r="L37" t="s">
        <v>106</v>
      </c>
      <c r="M37" t="s">
        <v>106</v>
      </c>
      <c r="N37">
        <v>0</v>
      </c>
      <c r="O37">
        <v>0</v>
      </c>
      <c r="P37" t="s">
        <v>148</v>
      </c>
      <c r="Q37" t="s">
        <v>157</v>
      </c>
      <c r="R37" t="s">
        <v>171</v>
      </c>
    </row>
    <row r="38" spans="1:18" x14ac:dyDescent="0.25">
      <c r="A38" t="s">
        <v>19</v>
      </c>
      <c r="B38" t="s">
        <v>24</v>
      </c>
      <c r="C38" t="s">
        <v>53</v>
      </c>
      <c r="D38" t="s">
        <v>54</v>
      </c>
      <c r="E38">
        <v>137171</v>
      </c>
      <c r="F38">
        <v>15646</v>
      </c>
      <c r="G38">
        <v>152817</v>
      </c>
      <c r="H38">
        <v>152817</v>
      </c>
      <c r="I38" t="s">
        <v>67</v>
      </c>
      <c r="J38" t="s">
        <v>69</v>
      </c>
      <c r="K38" t="s">
        <v>79</v>
      </c>
      <c r="L38" t="s">
        <v>107</v>
      </c>
      <c r="M38" t="s">
        <v>134</v>
      </c>
      <c r="N38">
        <v>9</v>
      </c>
      <c r="O38">
        <v>6</v>
      </c>
      <c r="P38" t="s">
        <v>150</v>
      </c>
      <c r="Q38" t="s">
        <v>157</v>
      </c>
      <c r="R38" t="s">
        <v>402</v>
      </c>
    </row>
    <row r="39" spans="1:18" x14ac:dyDescent="0.25">
      <c r="A39" t="s">
        <v>19</v>
      </c>
      <c r="B39" t="s">
        <v>34</v>
      </c>
      <c r="C39" t="s">
        <v>36</v>
      </c>
      <c r="D39" t="s">
        <v>57</v>
      </c>
      <c r="E39">
        <v>139843</v>
      </c>
      <c r="F39">
        <v>11955</v>
      </c>
      <c r="G39">
        <v>151798</v>
      </c>
      <c r="H39">
        <v>151798</v>
      </c>
      <c r="I39" t="s">
        <v>67</v>
      </c>
      <c r="J39" t="s">
        <v>70</v>
      </c>
      <c r="K39" t="s">
        <v>81</v>
      </c>
      <c r="L39" t="s">
        <v>98</v>
      </c>
      <c r="M39" t="s">
        <v>123</v>
      </c>
      <c r="N39">
        <v>8</v>
      </c>
      <c r="O39">
        <v>8</v>
      </c>
      <c r="P39" t="s">
        <v>152</v>
      </c>
      <c r="Q39" t="s">
        <v>155</v>
      </c>
      <c r="R39" t="s">
        <v>181</v>
      </c>
    </row>
    <row r="40" spans="1:18" x14ac:dyDescent="0.25">
      <c r="A40" t="s">
        <v>20</v>
      </c>
      <c r="B40" t="s">
        <v>31</v>
      </c>
      <c r="C40" t="s">
        <v>46</v>
      </c>
      <c r="D40" t="s">
        <v>58</v>
      </c>
      <c r="E40">
        <v>148045</v>
      </c>
      <c r="F40">
        <v>3358</v>
      </c>
      <c r="G40">
        <v>151403</v>
      </c>
      <c r="H40">
        <v>151403</v>
      </c>
      <c r="I40" t="s">
        <v>67</v>
      </c>
      <c r="J40" t="s">
        <v>449</v>
      </c>
      <c r="K40" t="s">
        <v>74</v>
      </c>
      <c r="L40" t="s">
        <v>84</v>
      </c>
      <c r="M40" t="s">
        <v>74</v>
      </c>
      <c r="N40">
        <v>6</v>
      </c>
      <c r="O40">
        <v>5</v>
      </c>
      <c r="P40" t="s">
        <v>152</v>
      </c>
      <c r="Q40" t="s">
        <v>154</v>
      </c>
      <c r="R40" t="s">
        <v>188</v>
      </c>
    </row>
    <row r="41" spans="1:18" x14ac:dyDescent="0.25">
      <c r="A41" t="s">
        <v>20</v>
      </c>
      <c r="B41" t="s">
        <v>23</v>
      </c>
      <c r="C41" t="s">
        <v>36</v>
      </c>
      <c r="D41" t="s">
        <v>449</v>
      </c>
      <c r="E41">
        <v>136343</v>
      </c>
      <c r="F41">
        <v>15042</v>
      </c>
      <c r="G41">
        <v>151385</v>
      </c>
      <c r="H41">
        <v>151385</v>
      </c>
      <c r="I41" t="s">
        <v>67</v>
      </c>
      <c r="J41" t="s">
        <v>56</v>
      </c>
      <c r="K41" t="s">
        <v>73</v>
      </c>
      <c r="L41" t="s">
        <v>99</v>
      </c>
      <c r="M41" t="s">
        <v>125</v>
      </c>
      <c r="N41">
        <v>0</v>
      </c>
      <c r="O41">
        <v>0</v>
      </c>
      <c r="P41" t="s">
        <v>151</v>
      </c>
      <c r="Q41" t="s">
        <v>154</v>
      </c>
      <c r="R41" t="s">
        <v>174</v>
      </c>
    </row>
    <row r="42" spans="1:18" x14ac:dyDescent="0.25">
      <c r="A42" t="s">
        <v>19</v>
      </c>
      <c r="B42" t="s">
        <v>450</v>
      </c>
      <c r="C42" t="s">
        <v>40</v>
      </c>
      <c r="D42" t="s">
        <v>59</v>
      </c>
      <c r="E42">
        <v>126434</v>
      </c>
      <c r="F42">
        <v>4473</v>
      </c>
      <c r="G42">
        <v>130907</v>
      </c>
      <c r="H42">
        <v>151249.45000000001</v>
      </c>
      <c r="I42" t="s">
        <v>469</v>
      </c>
      <c r="J42" t="s">
        <v>449</v>
      </c>
      <c r="K42" t="s">
        <v>76</v>
      </c>
      <c r="L42" t="s">
        <v>86</v>
      </c>
      <c r="M42" t="s">
        <v>115</v>
      </c>
      <c r="N42">
        <v>20</v>
      </c>
      <c r="O42">
        <v>17</v>
      </c>
      <c r="P42" t="s">
        <v>151</v>
      </c>
      <c r="Q42" t="s">
        <v>155</v>
      </c>
      <c r="R42" t="s">
        <v>250</v>
      </c>
    </row>
    <row r="43" spans="1:18" x14ac:dyDescent="0.25">
      <c r="A43" t="s">
        <v>19</v>
      </c>
      <c r="B43" t="s">
        <v>26</v>
      </c>
      <c r="C43" t="s">
        <v>42</v>
      </c>
      <c r="D43" t="s">
        <v>62</v>
      </c>
      <c r="E43">
        <v>118334</v>
      </c>
      <c r="F43">
        <v>31016</v>
      </c>
      <c r="G43">
        <v>149350</v>
      </c>
      <c r="H43">
        <v>149350</v>
      </c>
      <c r="I43" t="s">
        <v>67</v>
      </c>
      <c r="J43" t="s">
        <v>449</v>
      </c>
      <c r="K43" t="s">
        <v>77</v>
      </c>
      <c r="L43" t="s">
        <v>110</v>
      </c>
      <c r="M43" t="s">
        <v>145</v>
      </c>
      <c r="N43">
        <v>5</v>
      </c>
      <c r="O43">
        <v>3</v>
      </c>
      <c r="P43" t="s">
        <v>149</v>
      </c>
      <c r="Q43" t="s">
        <v>157</v>
      </c>
      <c r="R43" t="s">
        <v>166</v>
      </c>
    </row>
    <row r="44" spans="1:18" x14ac:dyDescent="0.25">
      <c r="A44" t="s">
        <v>18</v>
      </c>
      <c r="B44" t="s">
        <v>23</v>
      </c>
      <c r="C44" t="s">
        <v>37</v>
      </c>
      <c r="D44" t="s">
        <v>62</v>
      </c>
      <c r="E44">
        <v>108312</v>
      </c>
      <c r="F44">
        <v>5107</v>
      </c>
      <c r="G44">
        <v>113419</v>
      </c>
      <c r="H44">
        <v>149173.70000000001</v>
      </c>
      <c r="I44" t="s">
        <v>459</v>
      </c>
      <c r="J44" t="s">
        <v>56</v>
      </c>
      <c r="K44" t="s">
        <v>73</v>
      </c>
      <c r="L44" t="s">
        <v>83</v>
      </c>
      <c r="M44" t="s">
        <v>113</v>
      </c>
      <c r="N44">
        <v>0</v>
      </c>
      <c r="O44">
        <v>0</v>
      </c>
      <c r="P44" t="s">
        <v>148</v>
      </c>
      <c r="Q44" t="s">
        <v>155</v>
      </c>
      <c r="R44" t="s">
        <v>213</v>
      </c>
    </row>
    <row r="45" spans="1:18" x14ac:dyDescent="0.25">
      <c r="A45" t="s">
        <v>17</v>
      </c>
      <c r="B45" t="s">
        <v>24</v>
      </c>
      <c r="C45" t="s">
        <v>41</v>
      </c>
      <c r="D45" t="s">
        <v>449</v>
      </c>
      <c r="E45">
        <v>128016</v>
      </c>
      <c r="F45">
        <v>19616</v>
      </c>
      <c r="G45">
        <v>147632</v>
      </c>
      <c r="H45">
        <v>147632</v>
      </c>
      <c r="I45" t="s">
        <v>67</v>
      </c>
      <c r="J45" t="s">
        <v>69</v>
      </c>
      <c r="K45" t="s">
        <v>77</v>
      </c>
      <c r="L45" t="s">
        <v>97</v>
      </c>
      <c r="M45" t="s">
        <v>122</v>
      </c>
      <c r="N45">
        <v>9</v>
      </c>
      <c r="O45">
        <v>9</v>
      </c>
      <c r="P45" t="s">
        <v>152</v>
      </c>
      <c r="Q45" t="s">
        <v>155</v>
      </c>
      <c r="R45" t="s">
        <v>299</v>
      </c>
    </row>
    <row r="46" spans="1:18" x14ac:dyDescent="0.25">
      <c r="A46" t="s">
        <v>20</v>
      </c>
      <c r="B46" t="s">
        <v>35</v>
      </c>
      <c r="C46" t="s">
        <v>37</v>
      </c>
      <c r="D46" t="s">
        <v>61</v>
      </c>
      <c r="E46">
        <v>108238</v>
      </c>
      <c r="F46">
        <v>3879</v>
      </c>
      <c r="G46">
        <v>112117</v>
      </c>
      <c r="H46">
        <v>147461.25</v>
      </c>
      <c r="I46" t="s">
        <v>459</v>
      </c>
      <c r="J46" t="s">
        <v>70</v>
      </c>
      <c r="K46" t="s">
        <v>80</v>
      </c>
      <c r="L46" t="s">
        <v>93</v>
      </c>
      <c r="M46" t="s">
        <v>93</v>
      </c>
      <c r="N46">
        <v>3</v>
      </c>
      <c r="O46">
        <v>2</v>
      </c>
      <c r="P46" t="s">
        <v>149</v>
      </c>
      <c r="Q46" t="s">
        <v>157</v>
      </c>
      <c r="R46" t="s">
        <v>213</v>
      </c>
    </row>
    <row r="47" spans="1:18" x14ac:dyDescent="0.25">
      <c r="A47" t="s">
        <v>17</v>
      </c>
      <c r="B47" t="s">
        <v>450</v>
      </c>
      <c r="C47" t="s">
        <v>38</v>
      </c>
      <c r="D47" t="s">
        <v>54</v>
      </c>
      <c r="E47">
        <v>134691</v>
      </c>
      <c r="F47">
        <v>12547</v>
      </c>
      <c r="G47">
        <v>147238</v>
      </c>
      <c r="H47">
        <v>147238</v>
      </c>
      <c r="I47" t="s">
        <v>67</v>
      </c>
      <c r="J47" t="s">
        <v>449</v>
      </c>
      <c r="K47" t="s">
        <v>78</v>
      </c>
      <c r="L47" t="s">
        <v>88</v>
      </c>
      <c r="M47" t="s">
        <v>128</v>
      </c>
      <c r="N47">
        <v>12</v>
      </c>
      <c r="O47">
        <v>12</v>
      </c>
      <c r="P47" t="s">
        <v>150</v>
      </c>
      <c r="Q47" t="s">
        <v>155</v>
      </c>
      <c r="R47" t="s">
        <v>187</v>
      </c>
    </row>
    <row r="48" spans="1:18" x14ac:dyDescent="0.25">
      <c r="A48" t="s">
        <v>21</v>
      </c>
      <c r="B48" t="s">
        <v>29</v>
      </c>
      <c r="C48" t="s">
        <v>52</v>
      </c>
      <c r="D48" t="s">
        <v>54</v>
      </c>
      <c r="E48">
        <v>123016</v>
      </c>
      <c r="F48">
        <v>23538</v>
      </c>
      <c r="G48">
        <v>146554</v>
      </c>
      <c r="H48">
        <v>146554</v>
      </c>
      <c r="I48" t="s">
        <v>67</v>
      </c>
      <c r="J48" t="s">
        <v>71</v>
      </c>
      <c r="K48" t="s">
        <v>78</v>
      </c>
      <c r="L48" t="s">
        <v>104</v>
      </c>
      <c r="M48" t="s">
        <v>131</v>
      </c>
      <c r="N48">
        <v>8</v>
      </c>
      <c r="O48">
        <v>5</v>
      </c>
      <c r="P48" t="s">
        <v>148</v>
      </c>
      <c r="Q48" t="s">
        <v>156</v>
      </c>
      <c r="R48" t="s">
        <v>204</v>
      </c>
    </row>
    <row r="49" spans="1:18" x14ac:dyDescent="0.25">
      <c r="A49" t="s">
        <v>19</v>
      </c>
      <c r="B49" t="s">
        <v>32</v>
      </c>
      <c r="C49" t="s">
        <v>39</v>
      </c>
      <c r="D49" t="s">
        <v>58</v>
      </c>
      <c r="E49">
        <v>97535</v>
      </c>
      <c r="F49">
        <v>28869</v>
      </c>
      <c r="G49">
        <v>126404</v>
      </c>
      <c r="H49">
        <v>146046.70000000001</v>
      </c>
      <c r="I49" t="s">
        <v>469</v>
      </c>
      <c r="J49" t="s">
        <v>69</v>
      </c>
      <c r="K49" t="s">
        <v>73</v>
      </c>
      <c r="L49" t="s">
        <v>83</v>
      </c>
      <c r="M49" t="s">
        <v>113</v>
      </c>
      <c r="N49">
        <v>10</v>
      </c>
      <c r="O49">
        <v>7</v>
      </c>
      <c r="P49" t="s">
        <v>153</v>
      </c>
      <c r="Q49" t="s">
        <v>156</v>
      </c>
      <c r="R49" t="s">
        <v>283</v>
      </c>
    </row>
    <row r="50" spans="1:18" x14ac:dyDescent="0.25">
      <c r="A50" t="s">
        <v>19</v>
      </c>
      <c r="B50" t="s">
        <v>23</v>
      </c>
      <c r="C50" t="s">
        <v>47</v>
      </c>
      <c r="D50" t="s">
        <v>55</v>
      </c>
      <c r="E50">
        <v>110886</v>
      </c>
      <c r="F50">
        <v>0</v>
      </c>
      <c r="G50">
        <v>110886</v>
      </c>
      <c r="H50">
        <v>145842.18</v>
      </c>
      <c r="I50" t="s">
        <v>459</v>
      </c>
      <c r="J50" t="s">
        <v>71</v>
      </c>
      <c r="K50" t="s">
        <v>75</v>
      </c>
      <c r="L50" t="s">
        <v>108</v>
      </c>
      <c r="M50" t="s">
        <v>135</v>
      </c>
      <c r="N50">
        <v>18</v>
      </c>
      <c r="O50">
        <v>15</v>
      </c>
      <c r="P50" t="s">
        <v>151</v>
      </c>
      <c r="Q50" t="s">
        <v>155</v>
      </c>
      <c r="R50" t="s">
        <v>167</v>
      </c>
    </row>
    <row r="51" spans="1:18" x14ac:dyDescent="0.25">
      <c r="A51" t="s">
        <v>17</v>
      </c>
      <c r="B51" t="s">
        <v>35</v>
      </c>
      <c r="C51" t="s">
        <v>37</v>
      </c>
      <c r="D51" t="s">
        <v>62</v>
      </c>
      <c r="E51">
        <v>129372</v>
      </c>
      <c r="F51">
        <v>15645</v>
      </c>
      <c r="G51">
        <v>145017</v>
      </c>
      <c r="H51">
        <v>145017</v>
      </c>
      <c r="I51" t="s">
        <v>67</v>
      </c>
      <c r="J51" t="s">
        <v>69</v>
      </c>
      <c r="K51" t="s">
        <v>75</v>
      </c>
      <c r="L51" t="s">
        <v>108</v>
      </c>
      <c r="M51" t="s">
        <v>135</v>
      </c>
      <c r="N51">
        <v>12</v>
      </c>
      <c r="O51">
        <v>9</v>
      </c>
      <c r="P51" t="s">
        <v>153</v>
      </c>
      <c r="Q51" t="s">
        <v>156</v>
      </c>
      <c r="R51" t="s">
        <v>175</v>
      </c>
    </row>
    <row r="52" spans="1:18" x14ac:dyDescent="0.25">
      <c r="A52" t="s">
        <v>17</v>
      </c>
      <c r="B52" t="s">
        <v>26</v>
      </c>
      <c r="C52" t="s">
        <v>47</v>
      </c>
      <c r="D52" t="s">
        <v>449</v>
      </c>
      <c r="E52">
        <v>144225</v>
      </c>
      <c r="F52">
        <v>0</v>
      </c>
      <c r="G52">
        <v>144225</v>
      </c>
      <c r="H52">
        <v>144225</v>
      </c>
      <c r="I52" t="s">
        <v>67</v>
      </c>
      <c r="J52" t="s">
        <v>69</v>
      </c>
      <c r="K52" t="s">
        <v>72</v>
      </c>
      <c r="L52" t="s">
        <v>95</v>
      </c>
      <c r="M52" t="s">
        <v>120</v>
      </c>
      <c r="N52">
        <v>15</v>
      </c>
      <c r="O52">
        <v>14</v>
      </c>
      <c r="P52" t="s">
        <v>151</v>
      </c>
      <c r="Q52" t="s">
        <v>157</v>
      </c>
      <c r="R52" t="s">
        <v>330</v>
      </c>
    </row>
    <row r="53" spans="1:18" x14ac:dyDescent="0.25">
      <c r="A53" t="s">
        <v>19</v>
      </c>
      <c r="B53" t="s">
        <v>31</v>
      </c>
      <c r="C53" t="s">
        <v>51</v>
      </c>
      <c r="D53" t="s">
        <v>56</v>
      </c>
      <c r="E53">
        <v>99894</v>
      </c>
      <c r="F53">
        <v>9694</v>
      </c>
      <c r="G53">
        <v>109588</v>
      </c>
      <c r="H53">
        <v>144135</v>
      </c>
      <c r="I53" t="s">
        <v>459</v>
      </c>
      <c r="J53" t="s">
        <v>56</v>
      </c>
      <c r="K53" t="s">
        <v>79</v>
      </c>
      <c r="L53" t="s">
        <v>91</v>
      </c>
      <c r="M53" t="s">
        <v>118</v>
      </c>
      <c r="N53">
        <v>20</v>
      </c>
      <c r="O53">
        <v>20</v>
      </c>
      <c r="P53" t="s">
        <v>148</v>
      </c>
      <c r="Q53" t="s">
        <v>154</v>
      </c>
      <c r="R53" t="s">
        <v>340</v>
      </c>
    </row>
    <row r="54" spans="1:18" x14ac:dyDescent="0.25">
      <c r="A54" t="s">
        <v>17</v>
      </c>
      <c r="B54" t="s">
        <v>34</v>
      </c>
      <c r="C54" t="s">
        <v>48</v>
      </c>
      <c r="D54" t="s">
        <v>56</v>
      </c>
      <c r="E54">
        <v>114872</v>
      </c>
      <c r="F54">
        <v>29117</v>
      </c>
      <c r="G54">
        <v>143989</v>
      </c>
      <c r="H54">
        <v>143989</v>
      </c>
      <c r="I54" t="s">
        <v>67</v>
      </c>
      <c r="J54" t="s">
        <v>449</v>
      </c>
      <c r="K54" t="s">
        <v>74</v>
      </c>
      <c r="L54" t="s">
        <v>84</v>
      </c>
      <c r="M54" t="s">
        <v>74</v>
      </c>
      <c r="N54">
        <v>12</v>
      </c>
      <c r="O54">
        <v>10</v>
      </c>
      <c r="P54" t="s">
        <v>153</v>
      </c>
      <c r="Q54" t="s">
        <v>155</v>
      </c>
      <c r="R54" t="s">
        <v>239</v>
      </c>
    </row>
    <row r="55" spans="1:18" x14ac:dyDescent="0.25">
      <c r="A55" t="s">
        <v>20</v>
      </c>
      <c r="B55" t="s">
        <v>31</v>
      </c>
      <c r="C55" t="s">
        <v>49</v>
      </c>
      <c r="D55" t="s">
        <v>57</v>
      </c>
      <c r="E55">
        <v>105687</v>
      </c>
      <c r="F55">
        <v>3667</v>
      </c>
      <c r="G55">
        <v>109354</v>
      </c>
      <c r="H55">
        <v>143827.23000000001</v>
      </c>
      <c r="I55" t="s">
        <v>459</v>
      </c>
      <c r="J55" t="s">
        <v>71</v>
      </c>
      <c r="K55" t="s">
        <v>76</v>
      </c>
      <c r="L55" t="s">
        <v>92</v>
      </c>
      <c r="M55" t="s">
        <v>119</v>
      </c>
      <c r="N55">
        <v>0</v>
      </c>
      <c r="O55">
        <v>0</v>
      </c>
      <c r="P55" t="s">
        <v>153</v>
      </c>
      <c r="Q55" t="s">
        <v>154</v>
      </c>
      <c r="R55" t="s">
        <v>282</v>
      </c>
    </row>
    <row r="56" spans="1:18" x14ac:dyDescent="0.25">
      <c r="A56" t="s">
        <v>20</v>
      </c>
      <c r="B56" t="s">
        <v>23</v>
      </c>
      <c r="C56" t="s">
        <v>47</v>
      </c>
      <c r="D56" t="s">
        <v>55</v>
      </c>
      <c r="E56">
        <v>102668</v>
      </c>
      <c r="F56">
        <v>21206</v>
      </c>
      <c r="G56">
        <v>123874</v>
      </c>
      <c r="H56">
        <v>143123.54</v>
      </c>
      <c r="I56" t="s">
        <v>469</v>
      </c>
      <c r="J56" t="s">
        <v>69</v>
      </c>
      <c r="K56" t="s">
        <v>74</v>
      </c>
      <c r="L56" t="s">
        <v>84</v>
      </c>
      <c r="M56" t="s">
        <v>74</v>
      </c>
      <c r="N56">
        <v>4</v>
      </c>
      <c r="O56">
        <v>4</v>
      </c>
      <c r="P56" t="s">
        <v>149</v>
      </c>
      <c r="Q56" t="s">
        <v>156</v>
      </c>
      <c r="R56" t="s">
        <v>180</v>
      </c>
    </row>
    <row r="57" spans="1:18" x14ac:dyDescent="0.25">
      <c r="A57" t="s">
        <v>19</v>
      </c>
      <c r="B57" t="s">
        <v>24</v>
      </c>
      <c r="C57" t="s">
        <v>49</v>
      </c>
      <c r="D57" t="s">
        <v>56</v>
      </c>
      <c r="E57">
        <v>97745</v>
      </c>
      <c r="F57">
        <v>10823</v>
      </c>
      <c r="G57">
        <v>108568</v>
      </c>
      <c r="H57">
        <v>142793.45000000001</v>
      </c>
      <c r="I57" t="s">
        <v>459</v>
      </c>
      <c r="J57" t="s">
        <v>71</v>
      </c>
      <c r="K57" t="s">
        <v>75</v>
      </c>
      <c r="L57" t="s">
        <v>96</v>
      </c>
      <c r="M57" t="s">
        <v>121</v>
      </c>
      <c r="N57">
        <v>8</v>
      </c>
      <c r="O57">
        <v>5</v>
      </c>
      <c r="P57" t="s">
        <v>153</v>
      </c>
      <c r="Q57" t="s">
        <v>155</v>
      </c>
      <c r="R57" t="s">
        <v>165</v>
      </c>
    </row>
    <row r="58" spans="1:18" x14ac:dyDescent="0.25">
      <c r="A58" t="s">
        <v>21</v>
      </c>
      <c r="B58" t="s">
        <v>29</v>
      </c>
      <c r="C58" t="s">
        <v>42</v>
      </c>
      <c r="D58" t="s">
        <v>61</v>
      </c>
      <c r="E58">
        <v>99478</v>
      </c>
      <c r="F58">
        <v>9034</v>
      </c>
      <c r="G58">
        <v>108512</v>
      </c>
      <c r="H58">
        <v>142719.79</v>
      </c>
      <c r="I58" t="s">
        <v>459</v>
      </c>
      <c r="J58" t="s">
        <v>71</v>
      </c>
      <c r="K58" t="s">
        <v>78</v>
      </c>
      <c r="L58" t="s">
        <v>90</v>
      </c>
      <c r="M58" t="s">
        <v>147</v>
      </c>
      <c r="N58">
        <v>12</v>
      </c>
      <c r="O58">
        <v>10</v>
      </c>
      <c r="P58" t="s">
        <v>149</v>
      </c>
      <c r="Q58" t="s">
        <v>155</v>
      </c>
      <c r="R58" t="s">
        <v>184</v>
      </c>
    </row>
    <row r="59" spans="1:18" x14ac:dyDescent="0.25">
      <c r="A59" t="s">
        <v>21</v>
      </c>
      <c r="B59" t="s">
        <v>26</v>
      </c>
      <c r="C59" t="s">
        <v>52</v>
      </c>
      <c r="D59" t="s">
        <v>58</v>
      </c>
      <c r="E59">
        <v>120070</v>
      </c>
      <c r="F59">
        <v>2558</v>
      </c>
      <c r="G59">
        <v>122628</v>
      </c>
      <c r="H59">
        <v>141683.92000000001</v>
      </c>
      <c r="I59" t="s">
        <v>469</v>
      </c>
      <c r="J59" t="s">
        <v>56</v>
      </c>
      <c r="K59" t="s">
        <v>76</v>
      </c>
      <c r="L59" t="s">
        <v>92</v>
      </c>
      <c r="M59" t="s">
        <v>119</v>
      </c>
      <c r="N59">
        <v>15</v>
      </c>
      <c r="O59">
        <v>15</v>
      </c>
      <c r="P59" t="s">
        <v>149</v>
      </c>
      <c r="Q59" t="s">
        <v>157</v>
      </c>
      <c r="R59" t="s">
        <v>250</v>
      </c>
    </row>
    <row r="60" spans="1:18" x14ac:dyDescent="0.25">
      <c r="A60" t="s">
        <v>20</v>
      </c>
      <c r="B60" t="s">
        <v>32</v>
      </c>
      <c r="C60" t="s">
        <v>53</v>
      </c>
      <c r="D60" t="s">
        <v>60</v>
      </c>
      <c r="E60">
        <v>113247</v>
      </c>
      <c r="F60">
        <v>9212</v>
      </c>
      <c r="G60">
        <v>122459</v>
      </c>
      <c r="H60">
        <v>141488.66</v>
      </c>
      <c r="I60" t="s">
        <v>469</v>
      </c>
      <c r="J60" t="s">
        <v>69</v>
      </c>
      <c r="K60" t="s">
        <v>74</v>
      </c>
      <c r="L60" t="s">
        <v>84</v>
      </c>
      <c r="M60" t="s">
        <v>74</v>
      </c>
      <c r="N60">
        <v>2</v>
      </c>
      <c r="O60">
        <v>0</v>
      </c>
      <c r="P60" t="s">
        <v>150</v>
      </c>
      <c r="Q60" t="s">
        <v>154</v>
      </c>
      <c r="R60" t="s">
        <v>334</v>
      </c>
    </row>
    <row r="61" spans="1:18" x14ac:dyDescent="0.25">
      <c r="A61" t="s">
        <v>19</v>
      </c>
      <c r="B61" t="s">
        <v>26</v>
      </c>
      <c r="C61" t="s">
        <v>48</v>
      </c>
      <c r="D61" t="s">
        <v>57</v>
      </c>
      <c r="E61">
        <v>140862</v>
      </c>
      <c r="F61">
        <v>0</v>
      </c>
      <c r="G61">
        <v>140862</v>
      </c>
      <c r="H61">
        <v>140862</v>
      </c>
      <c r="I61" t="s">
        <v>67</v>
      </c>
      <c r="J61" t="s">
        <v>449</v>
      </c>
      <c r="K61" t="s">
        <v>77</v>
      </c>
      <c r="L61" t="s">
        <v>110</v>
      </c>
      <c r="M61" t="s">
        <v>145</v>
      </c>
      <c r="N61">
        <v>10</v>
      </c>
      <c r="O61">
        <v>10</v>
      </c>
      <c r="P61" t="s">
        <v>152</v>
      </c>
      <c r="Q61" t="s">
        <v>155</v>
      </c>
      <c r="R61" t="s">
        <v>207</v>
      </c>
    </row>
    <row r="62" spans="1:18" x14ac:dyDescent="0.25">
      <c r="A62" t="s">
        <v>17</v>
      </c>
      <c r="B62" t="s">
        <v>35</v>
      </c>
      <c r="C62" t="s">
        <v>43</v>
      </c>
      <c r="D62" t="s">
        <v>58</v>
      </c>
      <c r="E62">
        <v>140230</v>
      </c>
      <c r="F62">
        <v>0</v>
      </c>
      <c r="G62">
        <v>140230</v>
      </c>
      <c r="H62">
        <v>140230</v>
      </c>
      <c r="I62" t="s">
        <v>67</v>
      </c>
      <c r="J62" t="s">
        <v>56</v>
      </c>
      <c r="K62" t="s">
        <v>77</v>
      </c>
      <c r="L62" t="s">
        <v>111</v>
      </c>
      <c r="M62" t="s">
        <v>141</v>
      </c>
      <c r="N62">
        <v>25</v>
      </c>
      <c r="O62">
        <v>25</v>
      </c>
      <c r="P62" t="s">
        <v>151</v>
      </c>
      <c r="Q62" t="s">
        <v>156</v>
      </c>
      <c r="R62" t="s">
        <v>162</v>
      </c>
    </row>
    <row r="63" spans="1:18" x14ac:dyDescent="0.25">
      <c r="A63" t="s">
        <v>19</v>
      </c>
      <c r="B63" t="s">
        <v>35</v>
      </c>
      <c r="C63" t="s">
        <v>49</v>
      </c>
      <c r="D63" t="s">
        <v>56</v>
      </c>
      <c r="E63">
        <v>116965</v>
      </c>
      <c r="F63">
        <v>4136</v>
      </c>
      <c r="G63">
        <v>121101</v>
      </c>
      <c r="H63">
        <v>139919.63</v>
      </c>
      <c r="I63" t="s">
        <v>469</v>
      </c>
      <c r="J63" t="s">
        <v>69</v>
      </c>
      <c r="K63" t="s">
        <v>72</v>
      </c>
      <c r="L63" t="s">
        <v>95</v>
      </c>
      <c r="M63" t="s">
        <v>120</v>
      </c>
      <c r="N63">
        <v>8</v>
      </c>
      <c r="O63">
        <v>7</v>
      </c>
      <c r="P63" t="s">
        <v>150</v>
      </c>
      <c r="Q63" t="s">
        <v>154</v>
      </c>
      <c r="R63" t="s">
        <v>384</v>
      </c>
    </row>
    <row r="64" spans="1:18" x14ac:dyDescent="0.25">
      <c r="A64" t="s">
        <v>17</v>
      </c>
      <c r="B64" t="s">
        <v>32</v>
      </c>
      <c r="C64" t="s">
        <v>44</v>
      </c>
      <c r="D64" t="s">
        <v>449</v>
      </c>
      <c r="E64">
        <v>120614</v>
      </c>
      <c r="F64">
        <v>0</v>
      </c>
      <c r="G64">
        <v>120614</v>
      </c>
      <c r="H64">
        <v>139356.95000000001</v>
      </c>
      <c r="I64" t="s">
        <v>469</v>
      </c>
      <c r="J64" t="s">
        <v>449</v>
      </c>
      <c r="K64" t="s">
        <v>81</v>
      </c>
      <c r="L64" t="s">
        <v>98</v>
      </c>
      <c r="M64" t="s">
        <v>123</v>
      </c>
      <c r="N64">
        <v>25</v>
      </c>
      <c r="O64">
        <v>24</v>
      </c>
      <c r="P64" t="s">
        <v>148</v>
      </c>
      <c r="Q64" t="s">
        <v>154</v>
      </c>
      <c r="R64" t="s">
        <v>397</v>
      </c>
    </row>
    <row r="65" spans="1:18" x14ac:dyDescent="0.25">
      <c r="A65" t="s">
        <v>20</v>
      </c>
      <c r="B65" t="s">
        <v>28</v>
      </c>
      <c r="C65" t="s">
        <v>47</v>
      </c>
      <c r="D65" t="s">
        <v>61</v>
      </c>
      <c r="E65">
        <v>116515</v>
      </c>
      <c r="F65">
        <v>3959</v>
      </c>
      <c r="G65">
        <v>120474</v>
      </c>
      <c r="H65">
        <v>139195.20000000001</v>
      </c>
      <c r="I65" t="s">
        <v>469</v>
      </c>
      <c r="J65" t="s">
        <v>70</v>
      </c>
      <c r="K65" t="s">
        <v>80</v>
      </c>
      <c r="L65" t="s">
        <v>93</v>
      </c>
      <c r="M65" t="s">
        <v>93</v>
      </c>
      <c r="N65">
        <v>0</v>
      </c>
      <c r="O65">
        <v>0</v>
      </c>
      <c r="P65" t="s">
        <v>153</v>
      </c>
      <c r="Q65" t="s">
        <v>155</v>
      </c>
      <c r="R65" t="s">
        <v>162</v>
      </c>
    </row>
    <row r="66" spans="1:18" x14ac:dyDescent="0.25">
      <c r="A66" t="s">
        <v>17</v>
      </c>
      <c r="B66" t="s">
        <v>29</v>
      </c>
      <c r="C66" t="s">
        <v>38</v>
      </c>
      <c r="D66" t="s">
        <v>54</v>
      </c>
      <c r="E66">
        <v>100851</v>
      </c>
      <c r="F66">
        <v>4474</v>
      </c>
      <c r="G66">
        <v>105325</v>
      </c>
      <c r="H66">
        <v>138528.10999999999</v>
      </c>
      <c r="I66" t="s">
        <v>459</v>
      </c>
      <c r="J66" t="s">
        <v>56</v>
      </c>
      <c r="K66" t="s">
        <v>77</v>
      </c>
      <c r="L66" t="s">
        <v>97</v>
      </c>
      <c r="M66" t="s">
        <v>122</v>
      </c>
      <c r="N66">
        <v>12</v>
      </c>
      <c r="O66">
        <v>12</v>
      </c>
      <c r="P66" t="s">
        <v>152</v>
      </c>
      <c r="Q66" t="s">
        <v>154</v>
      </c>
      <c r="R66" t="s">
        <v>174</v>
      </c>
    </row>
    <row r="67" spans="1:18" x14ac:dyDescent="0.25">
      <c r="A67" t="s">
        <v>21</v>
      </c>
      <c r="B67" t="s">
        <v>35</v>
      </c>
      <c r="C67" t="s">
        <v>51</v>
      </c>
      <c r="D67" t="s">
        <v>61</v>
      </c>
      <c r="E67">
        <v>127531</v>
      </c>
      <c r="F67">
        <v>9563</v>
      </c>
      <c r="G67">
        <v>137094</v>
      </c>
      <c r="H67">
        <v>137094</v>
      </c>
      <c r="I67" t="s">
        <v>67</v>
      </c>
      <c r="J67" t="s">
        <v>449</v>
      </c>
      <c r="K67" t="s">
        <v>81</v>
      </c>
      <c r="L67" t="s">
        <v>101</v>
      </c>
      <c r="M67" t="s">
        <v>127</v>
      </c>
      <c r="N67">
        <v>15</v>
      </c>
      <c r="O67">
        <v>12</v>
      </c>
      <c r="P67" t="s">
        <v>150</v>
      </c>
      <c r="Q67" t="s">
        <v>154</v>
      </c>
      <c r="R67" t="s">
        <v>169</v>
      </c>
    </row>
    <row r="68" spans="1:18" x14ac:dyDescent="0.25">
      <c r="A68" t="s">
        <v>19</v>
      </c>
      <c r="B68" t="s">
        <v>28</v>
      </c>
      <c r="C68" t="s">
        <v>38</v>
      </c>
      <c r="D68" t="s">
        <v>60</v>
      </c>
      <c r="E68">
        <v>115815</v>
      </c>
      <c r="F68">
        <v>21278</v>
      </c>
      <c r="G68">
        <v>137093</v>
      </c>
      <c r="H68">
        <v>137093</v>
      </c>
      <c r="I68" t="s">
        <v>67</v>
      </c>
      <c r="J68" t="s">
        <v>69</v>
      </c>
      <c r="K68" t="s">
        <v>81</v>
      </c>
      <c r="L68" t="s">
        <v>98</v>
      </c>
      <c r="M68" t="s">
        <v>123</v>
      </c>
      <c r="N68">
        <v>5</v>
      </c>
      <c r="O68">
        <v>5</v>
      </c>
      <c r="P68" t="s">
        <v>153</v>
      </c>
      <c r="Q68" t="s">
        <v>157</v>
      </c>
      <c r="R68" t="s">
        <v>175</v>
      </c>
    </row>
    <row r="69" spans="1:18" x14ac:dyDescent="0.25">
      <c r="A69" t="s">
        <v>21</v>
      </c>
      <c r="B69" t="s">
        <v>26</v>
      </c>
      <c r="C69" t="s">
        <v>48</v>
      </c>
      <c r="D69" t="s">
        <v>60</v>
      </c>
      <c r="E69">
        <v>136373</v>
      </c>
      <c r="F69">
        <v>472</v>
      </c>
      <c r="G69">
        <v>136845</v>
      </c>
      <c r="H69">
        <v>136845</v>
      </c>
      <c r="I69" t="s">
        <v>67</v>
      </c>
      <c r="J69" t="s">
        <v>56</v>
      </c>
      <c r="K69" t="s">
        <v>76</v>
      </c>
      <c r="L69" t="s">
        <v>100</v>
      </c>
      <c r="M69" t="s">
        <v>126</v>
      </c>
      <c r="N69">
        <v>15</v>
      </c>
      <c r="O69">
        <v>15</v>
      </c>
      <c r="P69" t="s">
        <v>149</v>
      </c>
      <c r="Q69" t="s">
        <v>156</v>
      </c>
      <c r="R69" t="s">
        <v>170</v>
      </c>
    </row>
    <row r="70" spans="1:18" x14ac:dyDescent="0.25">
      <c r="A70" t="s">
        <v>19</v>
      </c>
      <c r="B70" t="s">
        <v>35</v>
      </c>
      <c r="C70" t="s">
        <v>44</v>
      </c>
      <c r="D70" t="s">
        <v>449</v>
      </c>
      <c r="E70">
        <v>105033</v>
      </c>
      <c r="F70">
        <v>13302</v>
      </c>
      <c r="G70">
        <v>118335</v>
      </c>
      <c r="H70">
        <v>136723.79999999999</v>
      </c>
      <c r="I70" t="s">
        <v>469</v>
      </c>
      <c r="J70" t="s">
        <v>71</v>
      </c>
      <c r="K70" t="s">
        <v>75</v>
      </c>
      <c r="L70" t="s">
        <v>96</v>
      </c>
      <c r="M70" t="s">
        <v>121</v>
      </c>
      <c r="N70">
        <v>18</v>
      </c>
      <c r="O70">
        <v>18</v>
      </c>
      <c r="P70" t="s">
        <v>149</v>
      </c>
      <c r="Q70" t="s">
        <v>156</v>
      </c>
      <c r="R70" t="s">
        <v>209</v>
      </c>
    </row>
    <row r="71" spans="1:18" x14ac:dyDescent="0.25">
      <c r="A71" t="s">
        <v>21</v>
      </c>
      <c r="B71" t="s">
        <v>23</v>
      </c>
      <c r="C71" t="s">
        <v>42</v>
      </c>
      <c r="D71" t="s">
        <v>60</v>
      </c>
      <c r="E71">
        <v>125585</v>
      </c>
      <c r="F71">
        <v>10742</v>
      </c>
      <c r="G71">
        <v>136327</v>
      </c>
      <c r="H71">
        <v>136327</v>
      </c>
      <c r="I71" t="s">
        <v>67</v>
      </c>
      <c r="J71" t="s">
        <v>71</v>
      </c>
      <c r="K71" t="s">
        <v>78</v>
      </c>
      <c r="L71" t="s">
        <v>104</v>
      </c>
      <c r="M71" t="s">
        <v>131</v>
      </c>
      <c r="N71">
        <v>12</v>
      </c>
      <c r="O71">
        <v>9</v>
      </c>
      <c r="P71" t="s">
        <v>150</v>
      </c>
      <c r="Q71" t="s">
        <v>155</v>
      </c>
      <c r="R71" t="s">
        <v>290</v>
      </c>
    </row>
    <row r="72" spans="1:18" x14ac:dyDescent="0.25">
      <c r="A72" t="s">
        <v>18</v>
      </c>
      <c r="B72" t="s">
        <v>28</v>
      </c>
      <c r="C72" t="s">
        <v>40</v>
      </c>
      <c r="D72" t="s">
        <v>59</v>
      </c>
      <c r="E72">
        <v>118701</v>
      </c>
      <c r="F72">
        <v>17452</v>
      </c>
      <c r="G72">
        <v>136153</v>
      </c>
      <c r="H72">
        <v>136153</v>
      </c>
      <c r="I72" t="s">
        <v>67</v>
      </c>
      <c r="J72" t="s">
        <v>449</v>
      </c>
      <c r="K72" t="s">
        <v>73</v>
      </c>
      <c r="L72" t="s">
        <v>102</v>
      </c>
      <c r="M72" t="s">
        <v>102</v>
      </c>
      <c r="N72">
        <v>1</v>
      </c>
      <c r="O72">
        <v>0</v>
      </c>
      <c r="P72" t="s">
        <v>148</v>
      </c>
      <c r="Q72" t="s">
        <v>156</v>
      </c>
      <c r="R72" t="s">
        <v>223</v>
      </c>
    </row>
    <row r="73" spans="1:18" x14ac:dyDescent="0.25">
      <c r="A73" t="s">
        <v>17</v>
      </c>
      <c r="B73" t="s">
        <v>450</v>
      </c>
      <c r="C73" t="s">
        <v>36</v>
      </c>
      <c r="D73" t="s">
        <v>59</v>
      </c>
      <c r="E73">
        <v>96594</v>
      </c>
      <c r="F73">
        <v>6805</v>
      </c>
      <c r="G73">
        <v>103399</v>
      </c>
      <c r="H73">
        <v>135994.95000000001</v>
      </c>
      <c r="I73" t="s">
        <v>459</v>
      </c>
      <c r="J73" t="s">
        <v>56</v>
      </c>
      <c r="K73" t="s">
        <v>79</v>
      </c>
      <c r="L73" t="s">
        <v>107</v>
      </c>
      <c r="M73" t="s">
        <v>134</v>
      </c>
      <c r="N73">
        <v>9</v>
      </c>
      <c r="O73">
        <v>9</v>
      </c>
      <c r="P73" t="s">
        <v>150</v>
      </c>
      <c r="Q73" t="s">
        <v>156</v>
      </c>
      <c r="R73" t="s">
        <v>173</v>
      </c>
    </row>
    <row r="74" spans="1:18" x14ac:dyDescent="0.25">
      <c r="A74" t="s">
        <v>17</v>
      </c>
      <c r="B74" t="s">
        <v>26</v>
      </c>
      <c r="C74" t="s">
        <v>39</v>
      </c>
      <c r="D74" t="s">
        <v>449</v>
      </c>
      <c r="E74">
        <v>128535</v>
      </c>
      <c r="F74">
        <v>7312</v>
      </c>
      <c r="G74">
        <v>135847</v>
      </c>
      <c r="H74">
        <v>135847</v>
      </c>
      <c r="I74" t="s">
        <v>67</v>
      </c>
      <c r="J74" t="s">
        <v>70</v>
      </c>
      <c r="K74" t="s">
        <v>72</v>
      </c>
      <c r="L74" t="s">
        <v>95</v>
      </c>
      <c r="M74" t="s">
        <v>120</v>
      </c>
      <c r="N74">
        <v>25</v>
      </c>
      <c r="O74">
        <v>25</v>
      </c>
      <c r="P74" t="s">
        <v>153</v>
      </c>
      <c r="Q74" t="s">
        <v>155</v>
      </c>
      <c r="R74" t="s">
        <v>169</v>
      </c>
    </row>
    <row r="75" spans="1:18" x14ac:dyDescent="0.25">
      <c r="A75" t="s">
        <v>19</v>
      </c>
      <c r="B75" t="s">
        <v>34</v>
      </c>
      <c r="C75" t="s">
        <v>48</v>
      </c>
      <c r="D75" t="s">
        <v>59</v>
      </c>
      <c r="E75">
        <v>116425</v>
      </c>
      <c r="F75">
        <v>832</v>
      </c>
      <c r="G75">
        <v>117257</v>
      </c>
      <c r="H75">
        <v>135478.29</v>
      </c>
      <c r="I75" t="s">
        <v>469</v>
      </c>
      <c r="J75" t="s">
        <v>56</v>
      </c>
      <c r="K75" t="s">
        <v>72</v>
      </c>
      <c r="L75" t="s">
        <v>82</v>
      </c>
      <c r="M75" t="s">
        <v>112</v>
      </c>
      <c r="N75">
        <v>4</v>
      </c>
      <c r="O75">
        <v>4</v>
      </c>
      <c r="P75" t="s">
        <v>153</v>
      </c>
      <c r="Q75" t="s">
        <v>155</v>
      </c>
      <c r="R75" t="s">
        <v>297</v>
      </c>
    </row>
    <row r="76" spans="1:18" x14ac:dyDescent="0.25">
      <c r="A76" t="s">
        <v>20</v>
      </c>
      <c r="B76" t="s">
        <v>23</v>
      </c>
      <c r="C76" t="s">
        <v>39</v>
      </c>
      <c r="D76" t="s">
        <v>58</v>
      </c>
      <c r="E76">
        <v>88730</v>
      </c>
      <c r="F76">
        <v>13771</v>
      </c>
      <c r="G76">
        <v>102501</v>
      </c>
      <c r="H76">
        <v>134813.85999999999</v>
      </c>
      <c r="I76" t="s">
        <v>459</v>
      </c>
      <c r="J76" t="s">
        <v>449</v>
      </c>
      <c r="K76" t="s">
        <v>78</v>
      </c>
      <c r="L76" t="s">
        <v>105</v>
      </c>
      <c r="M76" t="s">
        <v>133</v>
      </c>
      <c r="N76">
        <v>4</v>
      </c>
      <c r="O76">
        <v>2</v>
      </c>
      <c r="P76" t="s">
        <v>150</v>
      </c>
      <c r="Q76" t="s">
        <v>156</v>
      </c>
      <c r="R76" t="s">
        <v>158</v>
      </c>
    </row>
    <row r="77" spans="1:18" x14ac:dyDescent="0.25">
      <c r="A77" t="s">
        <v>20</v>
      </c>
      <c r="B77" t="s">
        <v>29</v>
      </c>
      <c r="C77" t="s">
        <v>49</v>
      </c>
      <c r="D77" t="s">
        <v>56</v>
      </c>
      <c r="E77">
        <v>122540</v>
      </c>
      <c r="F77">
        <v>11647</v>
      </c>
      <c r="G77">
        <v>134187</v>
      </c>
      <c r="H77">
        <v>134187</v>
      </c>
      <c r="I77" t="s">
        <v>67</v>
      </c>
      <c r="J77" t="s">
        <v>56</v>
      </c>
      <c r="K77" t="s">
        <v>72</v>
      </c>
      <c r="L77" t="s">
        <v>82</v>
      </c>
      <c r="M77" t="s">
        <v>112</v>
      </c>
      <c r="N77">
        <v>7</v>
      </c>
      <c r="O77">
        <v>4</v>
      </c>
      <c r="P77" t="s">
        <v>152</v>
      </c>
      <c r="Q77" t="s">
        <v>156</v>
      </c>
      <c r="R77" t="s">
        <v>243</v>
      </c>
    </row>
    <row r="78" spans="1:18" x14ac:dyDescent="0.25">
      <c r="A78" t="s">
        <v>21</v>
      </c>
      <c r="B78" t="s">
        <v>34</v>
      </c>
      <c r="C78" t="s">
        <v>41</v>
      </c>
      <c r="D78" t="s">
        <v>54</v>
      </c>
      <c r="E78">
        <v>123176</v>
      </c>
      <c r="F78">
        <v>10418</v>
      </c>
      <c r="G78">
        <v>133594</v>
      </c>
      <c r="H78">
        <v>133594</v>
      </c>
      <c r="I78" t="s">
        <v>67</v>
      </c>
      <c r="J78" t="s">
        <v>56</v>
      </c>
      <c r="K78" t="s">
        <v>72</v>
      </c>
      <c r="L78" t="s">
        <v>95</v>
      </c>
      <c r="M78" t="s">
        <v>120</v>
      </c>
      <c r="N78">
        <v>18</v>
      </c>
      <c r="O78">
        <v>15</v>
      </c>
      <c r="P78" t="s">
        <v>150</v>
      </c>
      <c r="Q78" t="s">
        <v>156</v>
      </c>
      <c r="R78" t="s">
        <v>234</v>
      </c>
    </row>
    <row r="79" spans="1:18" x14ac:dyDescent="0.25">
      <c r="A79" t="s">
        <v>19</v>
      </c>
      <c r="B79" t="s">
        <v>31</v>
      </c>
      <c r="C79" t="s">
        <v>43</v>
      </c>
      <c r="D79" t="s">
        <v>61</v>
      </c>
      <c r="E79">
        <v>122819</v>
      </c>
      <c r="F79">
        <v>8839</v>
      </c>
      <c r="G79">
        <v>131658</v>
      </c>
      <c r="H79">
        <v>131658</v>
      </c>
      <c r="I79" t="s">
        <v>67</v>
      </c>
      <c r="J79" t="s">
        <v>70</v>
      </c>
      <c r="K79" t="s">
        <v>80</v>
      </c>
      <c r="L79" t="s">
        <v>106</v>
      </c>
      <c r="M79" t="s">
        <v>106</v>
      </c>
      <c r="N79">
        <v>8</v>
      </c>
      <c r="O79">
        <v>6</v>
      </c>
      <c r="P79" t="s">
        <v>148</v>
      </c>
      <c r="Q79" t="s">
        <v>157</v>
      </c>
      <c r="R79" t="s">
        <v>175</v>
      </c>
    </row>
    <row r="80" spans="1:18" x14ac:dyDescent="0.25">
      <c r="A80" t="s">
        <v>19</v>
      </c>
      <c r="B80" t="s">
        <v>24</v>
      </c>
      <c r="C80" t="s">
        <v>53</v>
      </c>
      <c r="D80" t="s">
        <v>61</v>
      </c>
      <c r="E80">
        <v>113409</v>
      </c>
      <c r="F80">
        <v>480</v>
      </c>
      <c r="G80">
        <v>113889</v>
      </c>
      <c r="H80">
        <v>131586.91</v>
      </c>
      <c r="I80" t="s">
        <v>469</v>
      </c>
      <c r="J80" t="s">
        <v>56</v>
      </c>
      <c r="K80" t="s">
        <v>72</v>
      </c>
      <c r="L80" t="s">
        <v>95</v>
      </c>
      <c r="M80" t="s">
        <v>120</v>
      </c>
      <c r="N80">
        <v>6</v>
      </c>
      <c r="O80">
        <v>6</v>
      </c>
      <c r="P80" t="s">
        <v>148</v>
      </c>
      <c r="Q80" t="s">
        <v>154</v>
      </c>
      <c r="R80" t="s">
        <v>427</v>
      </c>
    </row>
    <row r="81" spans="1:18" x14ac:dyDescent="0.25">
      <c r="A81" t="s">
        <v>19</v>
      </c>
      <c r="B81" t="s">
        <v>24</v>
      </c>
      <c r="C81" t="s">
        <v>37</v>
      </c>
      <c r="D81" t="s">
        <v>62</v>
      </c>
      <c r="E81">
        <v>120358</v>
      </c>
      <c r="F81">
        <v>10790</v>
      </c>
      <c r="G81">
        <v>131148</v>
      </c>
      <c r="H81">
        <v>131148</v>
      </c>
      <c r="I81" t="s">
        <v>67</v>
      </c>
      <c r="J81" t="s">
        <v>70</v>
      </c>
      <c r="K81" t="s">
        <v>81</v>
      </c>
      <c r="L81" t="s">
        <v>103</v>
      </c>
      <c r="M81" t="s">
        <v>140</v>
      </c>
      <c r="N81">
        <v>5</v>
      </c>
      <c r="O81">
        <v>5</v>
      </c>
      <c r="P81" t="s">
        <v>148</v>
      </c>
      <c r="Q81" t="s">
        <v>155</v>
      </c>
      <c r="R81" t="s">
        <v>178</v>
      </c>
    </row>
    <row r="82" spans="1:18" x14ac:dyDescent="0.25">
      <c r="A82" t="s">
        <v>21</v>
      </c>
      <c r="B82" t="s">
        <v>35</v>
      </c>
      <c r="C82" t="s">
        <v>38</v>
      </c>
      <c r="D82" t="s">
        <v>54</v>
      </c>
      <c r="E82">
        <v>105651</v>
      </c>
      <c r="F82">
        <v>7806</v>
      </c>
      <c r="G82">
        <v>113457</v>
      </c>
      <c r="H82">
        <v>131087.78</v>
      </c>
      <c r="I82" t="s">
        <v>469</v>
      </c>
      <c r="J82" t="s">
        <v>70</v>
      </c>
      <c r="K82" t="s">
        <v>80</v>
      </c>
      <c r="L82" t="s">
        <v>106</v>
      </c>
      <c r="M82" t="s">
        <v>106</v>
      </c>
      <c r="N82">
        <v>9</v>
      </c>
      <c r="O82">
        <v>9</v>
      </c>
      <c r="P82" t="s">
        <v>150</v>
      </c>
      <c r="Q82" t="s">
        <v>157</v>
      </c>
      <c r="R82" t="s">
        <v>187</v>
      </c>
    </row>
    <row r="83" spans="1:18" x14ac:dyDescent="0.25">
      <c r="A83" t="s">
        <v>19</v>
      </c>
      <c r="B83" t="s">
        <v>32</v>
      </c>
      <c r="C83" t="s">
        <v>48</v>
      </c>
      <c r="D83" t="s">
        <v>59</v>
      </c>
      <c r="E83">
        <v>127251</v>
      </c>
      <c r="F83">
        <v>2993</v>
      </c>
      <c r="G83">
        <v>130244</v>
      </c>
      <c r="H83">
        <v>130244</v>
      </c>
      <c r="I83" t="s">
        <v>67</v>
      </c>
      <c r="J83" t="s">
        <v>449</v>
      </c>
      <c r="K83" t="s">
        <v>76</v>
      </c>
      <c r="L83" t="s">
        <v>92</v>
      </c>
      <c r="M83" t="s">
        <v>119</v>
      </c>
      <c r="N83">
        <v>20</v>
      </c>
      <c r="O83">
        <v>20</v>
      </c>
      <c r="P83" t="s">
        <v>151</v>
      </c>
      <c r="Q83" t="s">
        <v>156</v>
      </c>
      <c r="R83" t="s">
        <v>172</v>
      </c>
    </row>
    <row r="84" spans="1:18" x14ac:dyDescent="0.25">
      <c r="A84" t="s">
        <v>20</v>
      </c>
      <c r="B84" t="s">
        <v>35</v>
      </c>
      <c r="C84" t="s">
        <v>40</v>
      </c>
      <c r="D84" t="s">
        <v>55</v>
      </c>
      <c r="E84">
        <v>83425</v>
      </c>
      <c r="F84">
        <v>14780</v>
      </c>
      <c r="G84">
        <v>98205</v>
      </c>
      <c r="H84">
        <v>129163.57</v>
      </c>
      <c r="I84" t="s">
        <v>459</v>
      </c>
      <c r="J84" t="s">
        <v>71</v>
      </c>
      <c r="K84" t="s">
        <v>79</v>
      </c>
      <c r="L84" t="s">
        <v>91</v>
      </c>
      <c r="M84" t="s">
        <v>118</v>
      </c>
      <c r="N84">
        <v>3</v>
      </c>
      <c r="O84">
        <v>0</v>
      </c>
      <c r="P84" t="s">
        <v>153</v>
      </c>
      <c r="Q84" t="s">
        <v>154</v>
      </c>
      <c r="R84" t="s">
        <v>212</v>
      </c>
    </row>
    <row r="85" spans="1:18" x14ac:dyDescent="0.25">
      <c r="A85" t="s">
        <v>20</v>
      </c>
      <c r="B85" t="s">
        <v>26</v>
      </c>
      <c r="C85" t="s">
        <v>47</v>
      </c>
      <c r="D85" t="s">
        <v>61</v>
      </c>
      <c r="E85">
        <v>106036</v>
      </c>
      <c r="F85">
        <v>5544</v>
      </c>
      <c r="G85">
        <v>111580</v>
      </c>
      <c r="H85">
        <v>128919.1</v>
      </c>
      <c r="I85" t="s">
        <v>469</v>
      </c>
      <c r="J85" t="s">
        <v>449</v>
      </c>
      <c r="K85" t="s">
        <v>77</v>
      </c>
      <c r="L85" t="s">
        <v>111</v>
      </c>
      <c r="M85" t="s">
        <v>141</v>
      </c>
      <c r="N85">
        <v>7</v>
      </c>
      <c r="O85">
        <v>7</v>
      </c>
      <c r="P85" t="s">
        <v>153</v>
      </c>
      <c r="Q85" t="s">
        <v>155</v>
      </c>
      <c r="R85" t="s">
        <v>230</v>
      </c>
    </row>
    <row r="86" spans="1:18" x14ac:dyDescent="0.25">
      <c r="A86" t="s">
        <v>19</v>
      </c>
      <c r="B86" t="s">
        <v>28</v>
      </c>
      <c r="C86" t="s">
        <v>49</v>
      </c>
      <c r="D86" t="s">
        <v>60</v>
      </c>
      <c r="E86">
        <v>87418</v>
      </c>
      <c r="F86">
        <v>10486</v>
      </c>
      <c r="G86">
        <v>97904</v>
      </c>
      <c r="H86">
        <v>128767.67999999999</v>
      </c>
      <c r="I86" t="s">
        <v>459</v>
      </c>
      <c r="J86" t="s">
        <v>449</v>
      </c>
      <c r="K86" t="s">
        <v>74</v>
      </c>
      <c r="L86" t="s">
        <v>84</v>
      </c>
      <c r="M86" t="s">
        <v>74</v>
      </c>
      <c r="N86">
        <v>3</v>
      </c>
      <c r="O86">
        <v>3</v>
      </c>
      <c r="P86" t="s">
        <v>149</v>
      </c>
      <c r="Q86" t="s">
        <v>155</v>
      </c>
      <c r="R86" t="s">
        <v>315</v>
      </c>
    </row>
    <row r="87" spans="1:18" x14ac:dyDescent="0.25">
      <c r="A87" t="s">
        <v>19</v>
      </c>
      <c r="B87" t="s">
        <v>35</v>
      </c>
      <c r="C87" t="s">
        <v>37</v>
      </c>
      <c r="D87" t="s">
        <v>55</v>
      </c>
      <c r="E87">
        <v>123625</v>
      </c>
      <c r="F87">
        <v>4872</v>
      </c>
      <c r="G87">
        <v>128497</v>
      </c>
      <c r="H87">
        <v>128497</v>
      </c>
      <c r="I87" t="s">
        <v>67</v>
      </c>
      <c r="J87" t="s">
        <v>70</v>
      </c>
      <c r="K87" t="s">
        <v>72</v>
      </c>
      <c r="L87" t="s">
        <v>82</v>
      </c>
      <c r="M87" t="s">
        <v>112</v>
      </c>
      <c r="N87">
        <v>15</v>
      </c>
      <c r="O87">
        <v>12</v>
      </c>
      <c r="P87" t="s">
        <v>148</v>
      </c>
      <c r="Q87" t="s">
        <v>154</v>
      </c>
      <c r="R87" t="s">
        <v>175</v>
      </c>
    </row>
    <row r="88" spans="1:18" x14ac:dyDescent="0.25">
      <c r="A88" t="s">
        <v>20</v>
      </c>
      <c r="B88" t="s">
        <v>26</v>
      </c>
      <c r="C88" t="s">
        <v>50</v>
      </c>
      <c r="D88" t="s">
        <v>62</v>
      </c>
      <c r="E88">
        <v>95929</v>
      </c>
      <c r="F88">
        <v>1157</v>
      </c>
      <c r="G88">
        <v>97086</v>
      </c>
      <c r="H88">
        <v>127691.81</v>
      </c>
      <c r="I88" t="s">
        <v>459</v>
      </c>
      <c r="J88" t="s">
        <v>449</v>
      </c>
      <c r="K88" t="s">
        <v>72</v>
      </c>
      <c r="L88" t="s">
        <v>82</v>
      </c>
      <c r="M88" t="s">
        <v>112</v>
      </c>
      <c r="N88">
        <v>1</v>
      </c>
      <c r="O88">
        <v>0</v>
      </c>
      <c r="P88" t="s">
        <v>151</v>
      </c>
      <c r="Q88" t="s">
        <v>154</v>
      </c>
      <c r="R88" t="s">
        <v>174</v>
      </c>
    </row>
    <row r="89" spans="1:18" x14ac:dyDescent="0.25">
      <c r="A89" t="s">
        <v>21</v>
      </c>
      <c r="B89" t="s">
        <v>32</v>
      </c>
      <c r="C89" t="s">
        <v>44</v>
      </c>
      <c r="D89" t="s">
        <v>59</v>
      </c>
      <c r="E89">
        <v>120697</v>
      </c>
      <c r="F89">
        <v>6909</v>
      </c>
      <c r="G89">
        <v>127606</v>
      </c>
      <c r="H89">
        <v>127606</v>
      </c>
      <c r="I89" t="s">
        <v>67</v>
      </c>
      <c r="J89" t="s">
        <v>56</v>
      </c>
      <c r="K89" t="s">
        <v>78</v>
      </c>
      <c r="L89" t="s">
        <v>105</v>
      </c>
      <c r="M89" t="s">
        <v>142</v>
      </c>
      <c r="N89">
        <v>20</v>
      </c>
      <c r="O89">
        <v>18</v>
      </c>
      <c r="P89" t="s">
        <v>151</v>
      </c>
      <c r="Q89" t="s">
        <v>157</v>
      </c>
      <c r="R89" t="s">
        <v>189</v>
      </c>
    </row>
    <row r="90" spans="1:18" x14ac:dyDescent="0.25">
      <c r="A90" t="s">
        <v>20</v>
      </c>
      <c r="B90" t="s">
        <v>23</v>
      </c>
      <c r="C90" t="s">
        <v>43</v>
      </c>
      <c r="D90" t="s">
        <v>59</v>
      </c>
      <c r="E90">
        <v>87517</v>
      </c>
      <c r="F90">
        <v>22769</v>
      </c>
      <c r="G90">
        <v>110286</v>
      </c>
      <c r="H90">
        <v>127424.02</v>
      </c>
      <c r="I90" t="s">
        <v>469</v>
      </c>
      <c r="J90" t="s">
        <v>449</v>
      </c>
      <c r="K90" t="s">
        <v>73</v>
      </c>
      <c r="L90" t="s">
        <v>83</v>
      </c>
      <c r="M90" t="s">
        <v>113</v>
      </c>
      <c r="N90">
        <v>4</v>
      </c>
      <c r="O90">
        <v>4</v>
      </c>
      <c r="P90" t="s">
        <v>150</v>
      </c>
      <c r="Q90" t="s">
        <v>154</v>
      </c>
      <c r="R90" t="s">
        <v>181</v>
      </c>
    </row>
    <row r="91" spans="1:18" x14ac:dyDescent="0.25">
      <c r="A91" t="s">
        <v>20</v>
      </c>
      <c r="B91" t="s">
        <v>34</v>
      </c>
      <c r="C91" t="s">
        <v>40</v>
      </c>
      <c r="D91" t="s">
        <v>61</v>
      </c>
      <c r="E91">
        <v>115633</v>
      </c>
      <c r="F91">
        <v>11760</v>
      </c>
      <c r="G91">
        <v>127393</v>
      </c>
      <c r="H91">
        <v>127393</v>
      </c>
      <c r="I91" t="s">
        <v>67</v>
      </c>
      <c r="J91" t="s">
        <v>69</v>
      </c>
      <c r="K91" t="s">
        <v>80</v>
      </c>
      <c r="L91" t="s">
        <v>106</v>
      </c>
      <c r="M91" t="s">
        <v>106</v>
      </c>
      <c r="N91">
        <v>0</v>
      </c>
      <c r="O91">
        <v>0</v>
      </c>
      <c r="P91" t="s">
        <v>148</v>
      </c>
      <c r="Q91" t="s">
        <v>156</v>
      </c>
      <c r="R91" t="s">
        <v>243</v>
      </c>
    </row>
    <row r="92" spans="1:18" x14ac:dyDescent="0.25">
      <c r="A92" t="s">
        <v>21</v>
      </c>
      <c r="B92" t="s">
        <v>29</v>
      </c>
      <c r="C92" t="s">
        <v>47</v>
      </c>
      <c r="D92" t="s">
        <v>449</v>
      </c>
      <c r="E92">
        <v>114964</v>
      </c>
      <c r="F92">
        <v>12307</v>
      </c>
      <c r="G92">
        <v>127271</v>
      </c>
      <c r="H92">
        <v>127271</v>
      </c>
      <c r="I92" t="s">
        <v>67</v>
      </c>
      <c r="J92" t="s">
        <v>69</v>
      </c>
      <c r="K92" t="s">
        <v>72</v>
      </c>
      <c r="L92" t="s">
        <v>95</v>
      </c>
      <c r="M92" t="s">
        <v>120</v>
      </c>
      <c r="N92">
        <v>10</v>
      </c>
      <c r="O92">
        <v>9</v>
      </c>
      <c r="P92" t="s">
        <v>151</v>
      </c>
      <c r="Q92" t="s">
        <v>154</v>
      </c>
      <c r="R92" t="s">
        <v>218</v>
      </c>
    </row>
    <row r="93" spans="1:18" x14ac:dyDescent="0.25">
      <c r="A93" t="s">
        <v>19</v>
      </c>
      <c r="B93" t="s">
        <v>26</v>
      </c>
      <c r="C93" t="s">
        <v>41</v>
      </c>
      <c r="D93" t="s">
        <v>55</v>
      </c>
      <c r="E93">
        <v>109874</v>
      </c>
      <c r="F93">
        <v>0</v>
      </c>
      <c r="G93">
        <v>109874</v>
      </c>
      <c r="H93">
        <v>126948</v>
      </c>
      <c r="I93" t="s">
        <v>469</v>
      </c>
      <c r="J93" t="s">
        <v>56</v>
      </c>
      <c r="K93" t="s">
        <v>76</v>
      </c>
      <c r="L93" t="s">
        <v>92</v>
      </c>
      <c r="M93" t="s">
        <v>119</v>
      </c>
      <c r="N93">
        <v>20</v>
      </c>
      <c r="O93">
        <v>17</v>
      </c>
      <c r="P93" t="s">
        <v>152</v>
      </c>
      <c r="Q93" t="s">
        <v>157</v>
      </c>
      <c r="R93" t="s">
        <v>162</v>
      </c>
    </row>
    <row r="94" spans="1:18" x14ac:dyDescent="0.25">
      <c r="A94" t="s">
        <v>19</v>
      </c>
      <c r="B94" t="s">
        <v>26</v>
      </c>
      <c r="C94" t="s">
        <v>42</v>
      </c>
      <c r="D94" t="s">
        <v>55</v>
      </c>
      <c r="E94">
        <v>87297</v>
      </c>
      <c r="F94">
        <v>8964</v>
      </c>
      <c r="G94">
        <v>96261</v>
      </c>
      <c r="H94">
        <v>126606.74</v>
      </c>
      <c r="I94" t="s">
        <v>459</v>
      </c>
      <c r="J94" t="s">
        <v>71</v>
      </c>
      <c r="K94" t="s">
        <v>81</v>
      </c>
      <c r="L94" t="s">
        <v>103</v>
      </c>
      <c r="M94" t="s">
        <v>140</v>
      </c>
      <c r="N94">
        <v>15</v>
      </c>
      <c r="O94">
        <v>15</v>
      </c>
      <c r="P94" t="s">
        <v>152</v>
      </c>
      <c r="Q94" t="s">
        <v>156</v>
      </c>
      <c r="R94" t="s">
        <v>188</v>
      </c>
    </row>
    <row r="95" spans="1:18" x14ac:dyDescent="0.25">
      <c r="A95" t="s">
        <v>21</v>
      </c>
      <c r="B95" t="s">
        <v>35</v>
      </c>
      <c r="C95" t="s">
        <v>48</v>
      </c>
      <c r="D95" t="s">
        <v>58</v>
      </c>
      <c r="E95">
        <v>110161</v>
      </c>
      <c r="F95">
        <v>16426</v>
      </c>
      <c r="G95">
        <v>126587</v>
      </c>
      <c r="H95">
        <v>126587</v>
      </c>
      <c r="I95" t="s">
        <v>67</v>
      </c>
      <c r="J95" t="s">
        <v>71</v>
      </c>
      <c r="K95" t="s">
        <v>72</v>
      </c>
      <c r="L95" t="s">
        <v>95</v>
      </c>
      <c r="M95" t="s">
        <v>120</v>
      </c>
      <c r="N95">
        <v>25</v>
      </c>
      <c r="O95">
        <v>23</v>
      </c>
      <c r="P95" t="s">
        <v>152</v>
      </c>
      <c r="Q95" t="s">
        <v>156</v>
      </c>
      <c r="R95" t="s">
        <v>189</v>
      </c>
    </row>
    <row r="96" spans="1:18" x14ac:dyDescent="0.25">
      <c r="A96" t="s">
        <v>17</v>
      </c>
      <c r="B96" t="s">
        <v>31</v>
      </c>
      <c r="C96" t="s">
        <v>48</v>
      </c>
      <c r="D96" t="s">
        <v>54</v>
      </c>
      <c r="E96">
        <v>105670</v>
      </c>
      <c r="F96">
        <v>3348</v>
      </c>
      <c r="G96">
        <v>109018</v>
      </c>
      <c r="H96">
        <v>125958.98</v>
      </c>
      <c r="I96" t="s">
        <v>469</v>
      </c>
      <c r="J96" t="s">
        <v>70</v>
      </c>
      <c r="K96" t="s">
        <v>79</v>
      </c>
      <c r="L96" t="s">
        <v>91</v>
      </c>
      <c r="M96" t="s">
        <v>118</v>
      </c>
      <c r="N96">
        <v>10</v>
      </c>
      <c r="O96">
        <v>8</v>
      </c>
      <c r="P96" t="s">
        <v>151</v>
      </c>
      <c r="Q96" t="s">
        <v>156</v>
      </c>
      <c r="R96" t="s">
        <v>171</v>
      </c>
    </row>
    <row r="97" spans="1:18" x14ac:dyDescent="0.25">
      <c r="A97" t="s">
        <v>17</v>
      </c>
      <c r="B97" t="s">
        <v>24</v>
      </c>
      <c r="C97" t="s">
        <v>42</v>
      </c>
      <c r="D97" t="s">
        <v>56</v>
      </c>
      <c r="E97">
        <v>110290</v>
      </c>
      <c r="F97">
        <v>15649</v>
      </c>
      <c r="G97">
        <v>125939</v>
      </c>
      <c r="H97">
        <v>125939</v>
      </c>
      <c r="I97" t="s">
        <v>67</v>
      </c>
      <c r="J97" t="s">
        <v>449</v>
      </c>
      <c r="K97" t="s">
        <v>79</v>
      </c>
      <c r="L97" t="s">
        <v>91</v>
      </c>
      <c r="M97" t="s">
        <v>118</v>
      </c>
      <c r="N97">
        <v>9</v>
      </c>
      <c r="O97">
        <v>9</v>
      </c>
      <c r="P97" t="s">
        <v>153</v>
      </c>
      <c r="Q97" t="s">
        <v>156</v>
      </c>
      <c r="R97" t="s">
        <v>288</v>
      </c>
    </row>
    <row r="98" spans="1:18" x14ac:dyDescent="0.25">
      <c r="A98" t="s">
        <v>20</v>
      </c>
      <c r="B98" t="s">
        <v>450</v>
      </c>
      <c r="C98" t="s">
        <v>47</v>
      </c>
      <c r="D98" t="s">
        <v>60</v>
      </c>
      <c r="E98">
        <v>104284</v>
      </c>
      <c r="F98">
        <v>4676</v>
      </c>
      <c r="G98">
        <v>108960</v>
      </c>
      <c r="H98">
        <v>125891.97</v>
      </c>
      <c r="I98" t="s">
        <v>469</v>
      </c>
      <c r="J98" t="s">
        <v>56</v>
      </c>
      <c r="K98" t="s">
        <v>74</v>
      </c>
      <c r="L98" t="s">
        <v>84</v>
      </c>
      <c r="M98" t="s">
        <v>74</v>
      </c>
      <c r="N98">
        <v>6</v>
      </c>
      <c r="O98">
        <v>6</v>
      </c>
      <c r="P98" t="s">
        <v>148</v>
      </c>
      <c r="Q98" t="s">
        <v>157</v>
      </c>
      <c r="R98" t="s">
        <v>298</v>
      </c>
    </row>
    <row r="99" spans="1:18" x14ac:dyDescent="0.25">
      <c r="A99" t="s">
        <v>17</v>
      </c>
      <c r="B99" t="s">
        <v>35</v>
      </c>
      <c r="C99" t="s">
        <v>43</v>
      </c>
      <c r="D99" t="s">
        <v>54</v>
      </c>
      <c r="E99">
        <v>82296</v>
      </c>
      <c r="F99">
        <v>13355</v>
      </c>
      <c r="G99">
        <v>95651</v>
      </c>
      <c r="H99">
        <v>125804.44</v>
      </c>
      <c r="I99" t="s">
        <v>459</v>
      </c>
      <c r="J99" t="s">
        <v>69</v>
      </c>
      <c r="K99" t="s">
        <v>80</v>
      </c>
      <c r="L99" t="s">
        <v>93</v>
      </c>
      <c r="M99" t="s">
        <v>93</v>
      </c>
      <c r="N99">
        <v>10</v>
      </c>
      <c r="O99">
        <v>10</v>
      </c>
      <c r="P99" t="s">
        <v>152</v>
      </c>
      <c r="Q99" t="s">
        <v>154</v>
      </c>
      <c r="R99" t="s">
        <v>221</v>
      </c>
    </row>
    <row r="100" spans="1:18" x14ac:dyDescent="0.25">
      <c r="A100" t="s">
        <v>17</v>
      </c>
      <c r="B100" t="s">
        <v>35</v>
      </c>
      <c r="C100" t="s">
        <v>39</v>
      </c>
      <c r="D100" t="s">
        <v>55</v>
      </c>
      <c r="E100">
        <v>115907</v>
      </c>
      <c r="F100">
        <v>9823</v>
      </c>
      <c r="G100">
        <v>125730</v>
      </c>
      <c r="H100">
        <v>125730</v>
      </c>
      <c r="I100" t="s">
        <v>67</v>
      </c>
      <c r="J100" t="s">
        <v>449</v>
      </c>
      <c r="K100" t="s">
        <v>81</v>
      </c>
      <c r="L100" t="s">
        <v>94</v>
      </c>
      <c r="M100" t="s">
        <v>129</v>
      </c>
      <c r="N100">
        <v>8</v>
      </c>
      <c r="O100">
        <v>8</v>
      </c>
      <c r="P100" t="s">
        <v>148</v>
      </c>
      <c r="Q100" t="s">
        <v>157</v>
      </c>
      <c r="R100" t="s">
        <v>289</v>
      </c>
    </row>
    <row r="101" spans="1:18" x14ac:dyDescent="0.25">
      <c r="A101" t="s">
        <v>19</v>
      </c>
      <c r="B101" t="s">
        <v>450</v>
      </c>
      <c r="C101" t="s">
        <v>46</v>
      </c>
      <c r="D101" t="s">
        <v>62</v>
      </c>
      <c r="E101">
        <v>89375</v>
      </c>
      <c r="F101">
        <v>5602</v>
      </c>
      <c r="G101">
        <v>94977</v>
      </c>
      <c r="H101">
        <v>124917.96</v>
      </c>
      <c r="I101" t="s">
        <v>459</v>
      </c>
      <c r="J101" t="s">
        <v>71</v>
      </c>
      <c r="K101" t="s">
        <v>80</v>
      </c>
      <c r="L101" t="s">
        <v>106</v>
      </c>
      <c r="M101" t="s">
        <v>106</v>
      </c>
      <c r="N101">
        <v>25</v>
      </c>
      <c r="O101">
        <v>23</v>
      </c>
      <c r="P101" t="s">
        <v>151</v>
      </c>
      <c r="Q101" t="s">
        <v>157</v>
      </c>
      <c r="R101" t="s">
        <v>182</v>
      </c>
    </row>
    <row r="102" spans="1:18" x14ac:dyDescent="0.25">
      <c r="A102" t="s">
        <v>20</v>
      </c>
      <c r="B102" t="s">
        <v>450</v>
      </c>
      <c r="C102" t="s">
        <v>39</v>
      </c>
      <c r="D102" t="s">
        <v>449</v>
      </c>
      <c r="E102">
        <v>121483</v>
      </c>
      <c r="F102">
        <v>2505</v>
      </c>
      <c r="G102">
        <v>123988</v>
      </c>
      <c r="H102">
        <v>123988</v>
      </c>
      <c r="I102" t="s">
        <v>67</v>
      </c>
      <c r="J102" t="s">
        <v>70</v>
      </c>
      <c r="K102" t="s">
        <v>77</v>
      </c>
      <c r="L102" t="s">
        <v>97</v>
      </c>
      <c r="M102" t="s">
        <v>122</v>
      </c>
      <c r="N102">
        <v>7</v>
      </c>
      <c r="O102">
        <v>7</v>
      </c>
      <c r="P102" t="s">
        <v>153</v>
      </c>
      <c r="Q102" t="s">
        <v>155</v>
      </c>
      <c r="R102" t="s">
        <v>272</v>
      </c>
    </row>
    <row r="103" spans="1:18" x14ac:dyDescent="0.25">
      <c r="A103" t="s">
        <v>19</v>
      </c>
      <c r="B103" t="s">
        <v>35</v>
      </c>
      <c r="C103" t="s">
        <v>51</v>
      </c>
      <c r="D103" t="s">
        <v>57</v>
      </c>
      <c r="E103">
        <v>94266</v>
      </c>
      <c r="F103">
        <v>0</v>
      </c>
      <c r="G103">
        <v>94266</v>
      </c>
      <c r="H103">
        <v>123982.82</v>
      </c>
      <c r="I103" t="s">
        <v>459</v>
      </c>
      <c r="J103" t="s">
        <v>70</v>
      </c>
      <c r="K103" t="s">
        <v>77</v>
      </c>
      <c r="L103" t="s">
        <v>97</v>
      </c>
      <c r="M103" t="s">
        <v>122</v>
      </c>
      <c r="N103">
        <v>4</v>
      </c>
      <c r="O103">
        <v>3</v>
      </c>
      <c r="P103" t="s">
        <v>151</v>
      </c>
      <c r="Q103" t="s">
        <v>154</v>
      </c>
      <c r="R103" t="s">
        <v>199</v>
      </c>
    </row>
    <row r="104" spans="1:18" x14ac:dyDescent="0.25">
      <c r="A104" t="s">
        <v>21</v>
      </c>
      <c r="B104" t="s">
        <v>29</v>
      </c>
      <c r="C104" t="s">
        <v>38</v>
      </c>
      <c r="D104" t="s">
        <v>56</v>
      </c>
      <c r="E104">
        <v>92720</v>
      </c>
      <c r="F104">
        <v>1033</v>
      </c>
      <c r="G104">
        <v>93753</v>
      </c>
      <c r="H104">
        <v>123308.1</v>
      </c>
      <c r="I104" t="s">
        <v>459</v>
      </c>
      <c r="J104" t="s">
        <v>449</v>
      </c>
      <c r="K104" t="s">
        <v>72</v>
      </c>
      <c r="L104" t="s">
        <v>95</v>
      </c>
      <c r="M104" t="s">
        <v>120</v>
      </c>
      <c r="N104">
        <v>20</v>
      </c>
      <c r="O104">
        <v>18</v>
      </c>
      <c r="P104" t="s">
        <v>153</v>
      </c>
      <c r="Q104" t="s">
        <v>155</v>
      </c>
      <c r="R104" t="s">
        <v>244</v>
      </c>
    </row>
    <row r="105" spans="1:18" x14ac:dyDescent="0.25">
      <c r="A105" t="s">
        <v>18</v>
      </c>
      <c r="B105" t="s">
        <v>24</v>
      </c>
      <c r="C105" t="s">
        <v>51</v>
      </c>
      <c r="D105" t="s">
        <v>61</v>
      </c>
      <c r="E105">
        <v>123213</v>
      </c>
      <c r="F105">
        <v>0</v>
      </c>
      <c r="G105">
        <v>123213</v>
      </c>
      <c r="H105">
        <v>123213</v>
      </c>
      <c r="I105" t="s">
        <v>67</v>
      </c>
      <c r="J105" t="s">
        <v>449</v>
      </c>
      <c r="K105" t="s">
        <v>79</v>
      </c>
      <c r="L105" t="s">
        <v>107</v>
      </c>
      <c r="M105" t="s">
        <v>134</v>
      </c>
      <c r="N105">
        <v>0</v>
      </c>
      <c r="O105">
        <v>0</v>
      </c>
      <c r="P105" t="s">
        <v>149</v>
      </c>
      <c r="Q105" t="s">
        <v>157</v>
      </c>
      <c r="R105" t="s">
        <v>171</v>
      </c>
    </row>
    <row r="106" spans="1:18" x14ac:dyDescent="0.25">
      <c r="A106" t="s">
        <v>20</v>
      </c>
      <c r="B106" t="s">
        <v>35</v>
      </c>
      <c r="C106" t="s">
        <v>46</v>
      </c>
      <c r="D106" t="s">
        <v>56</v>
      </c>
      <c r="E106">
        <v>103504</v>
      </c>
      <c r="F106">
        <v>19416</v>
      </c>
      <c r="G106">
        <v>122920</v>
      </c>
      <c r="H106">
        <v>122920</v>
      </c>
      <c r="I106" t="s">
        <v>67</v>
      </c>
      <c r="J106" t="s">
        <v>69</v>
      </c>
      <c r="K106" t="s">
        <v>78</v>
      </c>
      <c r="L106" t="s">
        <v>105</v>
      </c>
      <c r="M106" t="s">
        <v>142</v>
      </c>
      <c r="N106">
        <v>0</v>
      </c>
      <c r="O106">
        <v>0</v>
      </c>
      <c r="P106" t="s">
        <v>153</v>
      </c>
      <c r="Q106" t="s">
        <v>154</v>
      </c>
      <c r="R106" t="s">
        <v>244</v>
      </c>
    </row>
    <row r="107" spans="1:18" x14ac:dyDescent="0.25">
      <c r="A107" t="s">
        <v>17</v>
      </c>
      <c r="B107" t="s">
        <v>35</v>
      </c>
      <c r="C107" t="s">
        <v>48</v>
      </c>
      <c r="D107" t="s">
        <v>56</v>
      </c>
      <c r="E107">
        <v>118310</v>
      </c>
      <c r="F107">
        <v>4562</v>
      </c>
      <c r="G107">
        <v>122872</v>
      </c>
      <c r="H107">
        <v>122872</v>
      </c>
      <c r="I107" t="s">
        <v>67</v>
      </c>
      <c r="J107" t="s">
        <v>71</v>
      </c>
      <c r="K107" t="s">
        <v>72</v>
      </c>
      <c r="L107" t="s">
        <v>95</v>
      </c>
      <c r="M107" t="s">
        <v>120</v>
      </c>
      <c r="N107">
        <v>9</v>
      </c>
      <c r="O107">
        <v>9</v>
      </c>
      <c r="P107" t="s">
        <v>148</v>
      </c>
      <c r="Q107" t="s">
        <v>157</v>
      </c>
      <c r="R107" t="s">
        <v>262</v>
      </c>
    </row>
    <row r="108" spans="1:18" x14ac:dyDescent="0.25">
      <c r="A108" t="s">
        <v>20</v>
      </c>
      <c r="B108" t="s">
        <v>28</v>
      </c>
      <c r="C108" t="s">
        <v>46</v>
      </c>
      <c r="D108" t="s">
        <v>56</v>
      </c>
      <c r="E108">
        <v>162200</v>
      </c>
      <c r="F108">
        <v>24078</v>
      </c>
      <c r="G108">
        <v>186278</v>
      </c>
      <c r="H108">
        <v>121847.81</v>
      </c>
      <c r="I108" t="s">
        <v>455</v>
      </c>
      <c r="J108" t="s">
        <v>70</v>
      </c>
      <c r="K108" t="s">
        <v>78</v>
      </c>
      <c r="L108" t="s">
        <v>88</v>
      </c>
      <c r="M108" t="s">
        <v>136</v>
      </c>
      <c r="N108">
        <v>6</v>
      </c>
      <c r="O108">
        <v>4</v>
      </c>
      <c r="P108" t="s">
        <v>153</v>
      </c>
      <c r="Q108" t="s">
        <v>155</v>
      </c>
      <c r="R108" t="s">
        <v>212</v>
      </c>
    </row>
    <row r="109" spans="1:18" x14ac:dyDescent="0.25">
      <c r="A109" t="s">
        <v>19</v>
      </c>
      <c r="B109" t="s">
        <v>32</v>
      </c>
      <c r="C109" t="s">
        <v>37</v>
      </c>
      <c r="D109" t="s">
        <v>62</v>
      </c>
      <c r="E109">
        <v>121666</v>
      </c>
      <c r="F109">
        <v>0</v>
      </c>
      <c r="G109">
        <v>121666</v>
      </c>
      <c r="H109">
        <v>121666</v>
      </c>
      <c r="I109" t="s">
        <v>67</v>
      </c>
      <c r="J109" t="s">
        <v>71</v>
      </c>
      <c r="K109" t="s">
        <v>74</v>
      </c>
      <c r="L109" t="s">
        <v>84</v>
      </c>
      <c r="M109" t="s">
        <v>74</v>
      </c>
      <c r="N109">
        <v>4</v>
      </c>
      <c r="O109">
        <v>4</v>
      </c>
      <c r="P109" t="s">
        <v>152</v>
      </c>
      <c r="Q109" t="s">
        <v>155</v>
      </c>
      <c r="R109" t="s">
        <v>233</v>
      </c>
    </row>
    <row r="110" spans="1:18" x14ac:dyDescent="0.25">
      <c r="A110" t="s">
        <v>19</v>
      </c>
      <c r="B110" t="s">
        <v>450</v>
      </c>
      <c r="C110" t="s">
        <v>43</v>
      </c>
      <c r="D110" t="s">
        <v>59</v>
      </c>
      <c r="E110">
        <v>142771</v>
      </c>
      <c r="F110">
        <v>27803</v>
      </c>
      <c r="G110">
        <v>170574</v>
      </c>
      <c r="H110">
        <v>121658.78</v>
      </c>
      <c r="I110" t="s">
        <v>462</v>
      </c>
      <c r="J110" t="s">
        <v>449</v>
      </c>
      <c r="K110" t="s">
        <v>79</v>
      </c>
      <c r="L110" t="s">
        <v>107</v>
      </c>
      <c r="M110" t="s">
        <v>134</v>
      </c>
      <c r="N110">
        <v>5</v>
      </c>
      <c r="O110">
        <v>5</v>
      </c>
      <c r="P110" t="s">
        <v>152</v>
      </c>
      <c r="Q110" t="s">
        <v>156</v>
      </c>
      <c r="R110" t="s">
        <v>182</v>
      </c>
    </row>
    <row r="111" spans="1:18" x14ac:dyDescent="0.25">
      <c r="A111" t="s">
        <v>19</v>
      </c>
      <c r="B111" t="s">
        <v>24</v>
      </c>
      <c r="C111" t="s">
        <v>41</v>
      </c>
      <c r="D111" t="s">
        <v>56</v>
      </c>
      <c r="E111">
        <v>120834</v>
      </c>
      <c r="F111">
        <v>630</v>
      </c>
      <c r="G111">
        <v>121464</v>
      </c>
      <c r="H111">
        <v>121464</v>
      </c>
      <c r="I111" t="s">
        <v>67</v>
      </c>
      <c r="J111" t="s">
        <v>449</v>
      </c>
      <c r="K111" t="s">
        <v>76</v>
      </c>
      <c r="L111" t="s">
        <v>86</v>
      </c>
      <c r="M111" t="s">
        <v>115</v>
      </c>
      <c r="N111">
        <v>5</v>
      </c>
      <c r="O111">
        <v>5</v>
      </c>
      <c r="P111" t="s">
        <v>153</v>
      </c>
      <c r="Q111" t="s">
        <v>155</v>
      </c>
      <c r="R111" t="s">
        <v>212</v>
      </c>
    </row>
    <row r="112" spans="1:18" x14ac:dyDescent="0.25">
      <c r="A112" t="s">
        <v>19</v>
      </c>
      <c r="B112" t="s">
        <v>26</v>
      </c>
      <c r="C112" t="s">
        <v>40</v>
      </c>
      <c r="D112" t="s">
        <v>61</v>
      </c>
      <c r="E112">
        <v>117848</v>
      </c>
      <c r="F112">
        <v>2364</v>
      </c>
      <c r="G112">
        <v>120212</v>
      </c>
      <c r="H112">
        <v>120212</v>
      </c>
      <c r="I112" t="s">
        <v>67</v>
      </c>
      <c r="J112" t="s">
        <v>449</v>
      </c>
      <c r="K112" t="s">
        <v>78</v>
      </c>
      <c r="L112" t="s">
        <v>104</v>
      </c>
      <c r="M112" t="s">
        <v>131</v>
      </c>
      <c r="N112">
        <v>8</v>
      </c>
      <c r="O112">
        <v>8</v>
      </c>
      <c r="P112" t="s">
        <v>148</v>
      </c>
      <c r="Q112" t="s">
        <v>157</v>
      </c>
      <c r="R112" t="s">
        <v>212</v>
      </c>
    </row>
    <row r="113" spans="1:18" x14ac:dyDescent="0.25">
      <c r="A113" t="s">
        <v>20</v>
      </c>
      <c r="B113" t="s">
        <v>32</v>
      </c>
      <c r="C113" t="s">
        <v>46</v>
      </c>
      <c r="D113" t="s">
        <v>59</v>
      </c>
      <c r="E113">
        <v>100442</v>
      </c>
      <c r="F113">
        <v>19504</v>
      </c>
      <c r="G113">
        <v>119946</v>
      </c>
      <c r="H113">
        <v>119946</v>
      </c>
      <c r="I113" t="s">
        <v>67</v>
      </c>
      <c r="J113" t="s">
        <v>71</v>
      </c>
      <c r="K113" t="s">
        <v>75</v>
      </c>
      <c r="L113" t="s">
        <v>108</v>
      </c>
      <c r="M113" t="s">
        <v>135</v>
      </c>
      <c r="N113">
        <v>2</v>
      </c>
      <c r="O113">
        <v>2</v>
      </c>
      <c r="P113" t="s">
        <v>151</v>
      </c>
      <c r="Q113" t="s">
        <v>156</v>
      </c>
      <c r="R113" t="s">
        <v>271</v>
      </c>
    </row>
    <row r="114" spans="1:18" x14ac:dyDescent="0.25">
      <c r="A114" t="s">
        <v>20</v>
      </c>
      <c r="B114" t="s">
        <v>24</v>
      </c>
      <c r="C114" t="s">
        <v>44</v>
      </c>
      <c r="D114" t="s">
        <v>61</v>
      </c>
      <c r="E114">
        <v>103796</v>
      </c>
      <c r="F114">
        <v>0</v>
      </c>
      <c r="G114">
        <v>103796</v>
      </c>
      <c r="H114">
        <v>119925.5</v>
      </c>
      <c r="I114" t="s">
        <v>469</v>
      </c>
      <c r="J114" t="s">
        <v>71</v>
      </c>
      <c r="K114" t="s">
        <v>75</v>
      </c>
      <c r="L114" t="s">
        <v>108</v>
      </c>
      <c r="M114" t="s">
        <v>135</v>
      </c>
      <c r="N114">
        <v>0</v>
      </c>
      <c r="O114">
        <v>0</v>
      </c>
      <c r="P114" t="s">
        <v>150</v>
      </c>
      <c r="Q114" t="s">
        <v>154</v>
      </c>
      <c r="R114" t="s">
        <v>290</v>
      </c>
    </row>
    <row r="115" spans="1:18" x14ac:dyDescent="0.25">
      <c r="A115" t="s">
        <v>21</v>
      </c>
      <c r="B115" t="s">
        <v>24</v>
      </c>
      <c r="C115" t="s">
        <v>42</v>
      </c>
      <c r="D115" t="s">
        <v>59</v>
      </c>
      <c r="E115">
        <v>88574</v>
      </c>
      <c r="F115">
        <v>2588</v>
      </c>
      <c r="G115">
        <v>91162</v>
      </c>
      <c r="H115">
        <v>119900.3</v>
      </c>
      <c r="I115" t="s">
        <v>459</v>
      </c>
      <c r="J115" t="s">
        <v>56</v>
      </c>
      <c r="K115" t="s">
        <v>76</v>
      </c>
      <c r="L115" t="s">
        <v>92</v>
      </c>
      <c r="M115" t="s">
        <v>119</v>
      </c>
      <c r="N115">
        <v>8</v>
      </c>
      <c r="O115">
        <v>8</v>
      </c>
      <c r="P115" t="s">
        <v>152</v>
      </c>
      <c r="Q115" t="s">
        <v>155</v>
      </c>
      <c r="R115" t="s">
        <v>212</v>
      </c>
    </row>
    <row r="116" spans="1:18" x14ac:dyDescent="0.25">
      <c r="A116" t="s">
        <v>20</v>
      </c>
      <c r="B116" t="s">
        <v>31</v>
      </c>
      <c r="C116" t="s">
        <v>38</v>
      </c>
      <c r="D116" t="s">
        <v>56</v>
      </c>
      <c r="E116">
        <v>101964</v>
      </c>
      <c r="F116">
        <v>1750</v>
      </c>
      <c r="G116">
        <v>103714</v>
      </c>
      <c r="H116">
        <v>119830.76</v>
      </c>
      <c r="I116" t="s">
        <v>469</v>
      </c>
      <c r="J116" t="s">
        <v>69</v>
      </c>
      <c r="K116" t="s">
        <v>75</v>
      </c>
      <c r="L116" t="s">
        <v>96</v>
      </c>
      <c r="M116" t="s">
        <v>121</v>
      </c>
      <c r="N116">
        <v>0</v>
      </c>
      <c r="O116">
        <v>0</v>
      </c>
      <c r="P116" t="s">
        <v>151</v>
      </c>
      <c r="Q116" t="s">
        <v>156</v>
      </c>
      <c r="R116" t="s">
        <v>170</v>
      </c>
    </row>
    <row r="117" spans="1:18" x14ac:dyDescent="0.25">
      <c r="A117" t="s">
        <v>19</v>
      </c>
      <c r="B117" t="s">
        <v>35</v>
      </c>
      <c r="C117" t="s">
        <v>53</v>
      </c>
      <c r="D117" t="s">
        <v>61</v>
      </c>
      <c r="E117">
        <v>86772</v>
      </c>
      <c r="F117">
        <v>4160</v>
      </c>
      <c r="G117">
        <v>90932</v>
      </c>
      <c r="H117">
        <v>119597.8</v>
      </c>
      <c r="I117" t="s">
        <v>459</v>
      </c>
      <c r="J117" t="s">
        <v>70</v>
      </c>
      <c r="K117" t="s">
        <v>79</v>
      </c>
      <c r="L117" t="s">
        <v>107</v>
      </c>
      <c r="M117" t="s">
        <v>134</v>
      </c>
      <c r="N117">
        <v>12</v>
      </c>
      <c r="O117">
        <v>9</v>
      </c>
      <c r="P117" t="s">
        <v>151</v>
      </c>
      <c r="Q117" t="s">
        <v>155</v>
      </c>
      <c r="R117" t="s">
        <v>178</v>
      </c>
    </row>
    <row r="118" spans="1:18" x14ac:dyDescent="0.25">
      <c r="A118" t="s">
        <v>19</v>
      </c>
      <c r="B118" t="s">
        <v>26</v>
      </c>
      <c r="C118" t="s">
        <v>38</v>
      </c>
      <c r="D118" t="s">
        <v>62</v>
      </c>
      <c r="E118">
        <v>110036</v>
      </c>
      <c r="F118">
        <v>9513</v>
      </c>
      <c r="G118">
        <v>119549</v>
      </c>
      <c r="H118">
        <v>119549</v>
      </c>
      <c r="I118" t="s">
        <v>67</v>
      </c>
      <c r="J118" t="s">
        <v>56</v>
      </c>
      <c r="K118" t="s">
        <v>79</v>
      </c>
      <c r="L118" t="s">
        <v>91</v>
      </c>
      <c r="M118" t="s">
        <v>118</v>
      </c>
      <c r="N118">
        <v>2</v>
      </c>
      <c r="O118">
        <v>2</v>
      </c>
      <c r="P118" t="s">
        <v>148</v>
      </c>
      <c r="Q118" t="s">
        <v>157</v>
      </c>
      <c r="R118" t="s">
        <v>265</v>
      </c>
    </row>
    <row r="119" spans="1:18" x14ac:dyDescent="0.25">
      <c r="A119" t="s">
        <v>19</v>
      </c>
      <c r="B119" t="s">
        <v>32</v>
      </c>
      <c r="C119" t="s">
        <v>40</v>
      </c>
      <c r="D119" t="s">
        <v>61</v>
      </c>
      <c r="E119">
        <v>100431</v>
      </c>
      <c r="F119">
        <v>2090</v>
      </c>
      <c r="G119">
        <v>102521</v>
      </c>
      <c r="H119">
        <v>118452.37</v>
      </c>
      <c r="I119" t="s">
        <v>469</v>
      </c>
      <c r="J119" t="s">
        <v>56</v>
      </c>
      <c r="K119" t="s">
        <v>80</v>
      </c>
      <c r="L119" t="s">
        <v>106</v>
      </c>
      <c r="M119" t="s">
        <v>106</v>
      </c>
      <c r="N119">
        <v>6</v>
      </c>
      <c r="O119">
        <v>6</v>
      </c>
      <c r="P119" t="s">
        <v>153</v>
      </c>
      <c r="Q119" t="s">
        <v>154</v>
      </c>
      <c r="R119" t="s">
        <v>377</v>
      </c>
    </row>
    <row r="120" spans="1:18" x14ac:dyDescent="0.25">
      <c r="A120" t="s">
        <v>19</v>
      </c>
      <c r="B120" t="s">
        <v>31</v>
      </c>
      <c r="C120" t="s">
        <v>52</v>
      </c>
      <c r="D120" t="s">
        <v>56</v>
      </c>
      <c r="E120">
        <v>99290</v>
      </c>
      <c r="F120">
        <v>18835</v>
      </c>
      <c r="G120">
        <v>118125</v>
      </c>
      <c r="H120">
        <v>118125</v>
      </c>
      <c r="I120" t="s">
        <v>67</v>
      </c>
      <c r="J120" t="s">
        <v>71</v>
      </c>
      <c r="K120" t="s">
        <v>75</v>
      </c>
      <c r="L120" t="s">
        <v>85</v>
      </c>
      <c r="M120" t="s">
        <v>114</v>
      </c>
      <c r="N120">
        <v>5</v>
      </c>
      <c r="O120">
        <v>2</v>
      </c>
      <c r="P120" t="s">
        <v>151</v>
      </c>
      <c r="Q120" t="s">
        <v>156</v>
      </c>
      <c r="R120" t="s">
        <v>173</v>
      </c>
    </row>
    <row r="121" spans="1:18" x14ac:dyDescent="0.25">
      <c r="A121" t="s">
        <v>19</v>
      </c>
      <c r="B121" t="s">
        <v>450</v>
      </c>
      <c r="C121" t="s">
        <v>48</v>
      </c>
      <c r="D121" t="s">
        <v>58</v>
      </c>
      <c r="E121">
        <v>85456</v>
      </c>
      <c r="F121">
        <v>3902</v>
      </c>
      <c r="G121">
        <v>89358</v>
      </c>
      <c r="H121">
        <v>117527.6</v>
      </c>
      <c r="I121" t="s">
        <v>459</v>
      </c>
      <c r="J121" t="s">
        <v>56</v>
      </c>
      <c r="K121" t="s">
        <v>76</v>
      </c>
      <c r="L121" t="s">
        <v>100</v>
      </c>
      <c r="M121" t="s">
        <v>126</v>
      </c>
      <c r="N121">
        <v>10</v>
      </c>
      <c r="O121">
        <v>10</v>
      </c>
      <c r="P121" t="s">
        <v>149</v>
      </c>
      <c r="Q121" t="s">
        <v>154</v>
      </c>
      <c r="R121" t="s">
        <v>183</v>
      </c>
    </row>
    <row r="122" spans="1:18" x14ac:dyDescent="0.25">
      <c r="A122" t="s">
        <v>19</v>
      </c>
      <c r="B122" t="s">
        <v>35</v>
      </c>
      <c r="C122" t="s">
        <v>38</v>
      </c>
      <c r="D122" t="s">
        <v>55</v>
      </c>
      <c r="E122">
        <v>85090</v>
      </c>
      <c r="F122">
        <v>4032</v>
      </c>
      <c r="G122">
        <v>89122</v>
      </c>
      <c r="H122">
        <v>117217.21</v>
      </c>
      <c r="I122" t="s">
        <v>459</v>
      </c>
      <c r="J122" t="s">
        <v>70</v>
      </c>
      <c r="K122" t="s">
        <v>74</v>
      </c>
      <c r="L122" t="s">
        <v>84</v>
      </c>
      <c r="M122" t="s">
        <v>74</v>
      </c>
      <c r="N122">
        <v>10</v>
      </c>
      <c r="O122">
        <v>10</v>
      </c>
      <c r="P122" t="s">
        <v>149</v>
      </c>
      <c r="Q122" t="s">
        <v>154</v>
      </c>
      <c r="R122" t="s">
        <v>229</v>
      </c>
    </row>
    <row r="123" spans="1:18" x14ac:dyDescent="0.25">
      <c r="A123" t="s">
        <v>17</v>
      </c>
      <c r="B123" t="s">
        <v>29</v>
      </c>
      <c r="C123" t="s">
        <v>47</v>
      </c>
      <c r="D123" t="s">
        <v>449</v>
      </c>
      <c r="E123">
        <v>100188</v>
      </c>
      <c r="F123">
        <v>1228</v>
      </c>
      <c r="G123">
        <v>101416</v>
      </c>
      <c r="H123">
        <v>117175.66</v>
      </c>
      <c r="I123" t="s">
        <v>469</v>
      </c>
      <c r="J123" t="s">
        <v>56</v>
      </c>
      <c r="K123" t="s">
        <v>77</v>
      </c>
      <c r="L123" t="s">
        <v>87</v>
      </c>
      <c r="M123" t="s">
        <v>143</v>
      </c>
      <c r="N123">
        <v>20</v>
      </c>
      <c r="O123">
        <v>20</v>
      </c>
      <c r="P123" t="s">
        <v>151</v>
      </c>
      <c r="Q123" t="s">
        <v>154</v>
      </c>
      <c r="R123" t="s">
        <v>246</v>
      </c>
    </row>
    <row r="124" spans="1:18" x14ac:dyDescent="0.25">
      <c r="A124" t="s">
        <v>20</v>
      </c>
      <c r="B124" t="s">
        <v>35</v>
      </c>
      <c r="C124" t="s">
        <v>44</v>
      </c>
      <c r="D124" t="s">
        <v>58</v>
      </c>
      <c r="E124">
        <v>83983</v>
      </c>
      <c r="F124">
        <v>4621</v>
      </c>
      <c r="G124">
        <v>88604</v>
      </c>
      <c r="H124">
        <v>116535.91</v>
      </c>
      <c r="I124" t="s">
        <v>459</v>
      </c>
      <c r="J124" t="s">
        <v>56</v>
      </c>
      <c r="K124" t="s">
        <v>81</v>
      </c>
      <c r="L124" t="s">
        <v>98</v>
      </c>
      <c r="M124" t="s">
        <v>123</v>
      </c>
      <c r="N124">
        <v>3</v>
      </c>
      <c r="O124">
        <v>2</v>
      </c>
      <c r="P124" t="s">
        <v>150</v>
      </c>
      <c r="Q124" t="s">
        <v>155</v>
      </c>
      <c r="R124" t="s">
        <v>238</v>
      </c>
    </row>
    <row r="125" spans="1:18" x14ac:dyDescent="0.25">
      <c r="A125" t="s">
        <v>19</v>
      </c>
      <c r="B125" t="s">
        <v>35</v>
      </c>
      <c r="C125" t="s">
        <v>46</v>
      </c>
      <c r="D125" t="s">
        <v>60</v>
      </c>
      <c r="E125">
        <v>85387</v>
      </c>
      <c r="F125">
        <v>3125</v>
      </c>
      <c r="G125">
        <v>88512</v>
      </c>
      <c r="H125">
        <v>116414.91</v>
      </c>
      <c r="I125" t="s">
        <v>459</v>
      </c>
      <c r="J125" t="s">
        <v>69</v>
      </c>
      <c r="K125" t="s">
        <v>73</v>
      </c>
      <c r="L125" t="s">
        <v>102</v>
      </c>
      <c r="M125" t="s">
        <v>102</v>
      </c>
      <c r="N125">
        <v>2</v>
      </c>
      <c r="O125">
        <v>2</v>
      </c>
      <c r="P125" t="s">
        <v>149</v>
      </c>
      <c r="Q125" t="s">
        <v>157</v>
      </c>
      <c r="R125" t="s">
        <v>229</v>
      </c>
    </row>
    <row r="126" spans="1:18" x14ac:dyDescent="0.25">
      <c r="A126" t="s">
        <v>21</v>
      </c>
      <c r="B126" t="s">
        <v>35</v>
      </c>
      <c r="C126" t="s">
        <v>37</v>
      </c>
      <c r="D126" t="s">
        <v>449</v>
      </c>
      <c r="E126">
        <v>109676</v>
      </c>
      <c r="F126">
        <v>6447</v>
      </c>
      <c r="G126">
        <v>116123</v>
      </c>
      <c r="H126">
        <v>116123</v>
      </c>
      <c r="I126" t="s">
        <v>67</v>
      </c>
      <c r="J126" t="s">
        <v>56</v>
      </c>
      <c r="K126" t="s">
        <v>77</v>
      </c>
      <c r="L126" t="s">
        <v>89</v>
      </c>
      <c r="M126" t="s">
        <v>124</v>
      </c>
      <c r="N126">
        <v>20</v>
      </c>
      <c r="O126">
        <v>18</v>
      </c>
      <c r="P126" t="s">
        <v>152</v>
      </c>
      <c r="Q126" t="s">
        <v>154</v>
      </c>
      <c r="R126" t="s">
        <v>212</v>
      </c>
    </row>
    <row r="127" spans="1:18" x14ac:dyDescent="0.25">
      <c r="A127" t="s">
        <v>17</v>
      </c>
      <c r="B127" t="s">
        <v>23</v>
      </c>
      <c r="C127" t="s">
        <v>48</v>
      </c>
      <c r="D127" t="s">
        <v>58</v>
      </c>
      <c r="E127">
        <v>100105</v>
      </c>
      <c r="F127">
        <v>282</v>
      </c>
      <c r="G127">
        <v>100387</v>
      </c>
      <c r="H127">
        <v>115986.75</v>
      </c>
      <c r="I127" t="s">
        <v>469</v>
      </c>
      <c r="J127" t="s">
        <v>70</v>
      </c>
      <c r="K127" t="s">
        <v>81</v>
      </c>
      <c r="L127" t="s">
        <v>94</v>
      </c>
      <c r="M127" t="s">
        <v>129</v>
      </c>
      <c r="N127">
        <v>20</v>
      </c>
      <c r="O127">
        <v>20</v>
      </c>
      <c r="P127" t="s">
        <v>151</v>
      </c>
      <c r="Q127" t="s">
        <v>155</v>
      </c>
      <c r="R127" t="s">
        <v>167</v>
      </c>
    </row>
    <row r="128" spans="1:18" x14ac:dyDescent="0.25">
      <c r="A128" t="s">
        <v>19</v>
      </c>
      <c r="B128" t="s">
        <v>32</v>
      </c>
      <c r="C128" t="s">
        <v>40</v>
      </c>
      <c r="D128" t="s">
        <v>60</v>
      </c>
      <c r="E128">
        <v>106162</v>
      </c>
      <c r="F128">
        <v>9739</v>
      </c>
      <c r="G128">
        <v>115901</v>
      </c>
      <c r="H128">
        <v>115901</v>
      </c>
      <c r="I128" t="s">
        <v>67</v>
      </c>
      <c r="J128" t="s">
        <v>56</v>
      </c>
      <c r="K128" t="s">
        <v>73</v>
      </c>
      <c r="L128" t="s">
        <v>99</v>
      </c>
      <c r="M128" t="s">
        <v>125</v>
      </c>
      <c r="N128">
        <v>25</v>
      </c>
      <c r="O128">
        <v>22</v>
      </c>
      <c r="P128" t="s">
        <v>149</v>
      </c>
      <c r="Q128" t="s">
        <v>156</v>
      </c>
      <c r="R128" t="s">
        <v>229</v>
      </c>
    </row>
    <row r="129" spans="1:18" x14ac:dyDescent="0.25">
      <c r="A129" t="s">
        <v>21</v>
      </c>
      <c r="B129" t="s">
        <v>26</v>
      </c>
      <c r="C129" t="s">
        <v>43</v>
      </c>
      <c r="D129" t="s">
        <v>60</v>
      </c>
      <c r="E129">
        <v>136585</v>
      </c>
      <c r="F129">
        <v>24949</v>
      </c>
      <c r="G129">
        <v>161534</v>
      </c>
      <c r="H129">
        <v>115211.16</v>
      </c>
      <c r="I129" t="s">
        <v>462</v>
      </c>
      <c r="J129" t="s">
        <v>449</v>
      </c>
      <c r="K129" t="s">
        <v>77</v>
      </c>
      <c r="L129" t="s">
        <v>87</v>
      </c>
      <c r="M129" t="s">
        <v>144</v>
      </c>
      <c r="N129">
        <v>18</v>
      </c>
      <c r="O129">
        <v>18</v>
      </c>
      <c r="P129" t="s">
        <v>150</v>
      </c>
      <c r="Q129" t="s">
        <v>154</v>
      </c>
      <c r="R129" t="s">
        <v>189</v>
      </c>
    </row>
    <row r="130" spans="1:18" x14ac:dyDescent="0.25">
      <c r="A130" t="s">
        <v>21</v>
      </c>
      <c r="B130" t="s">
        <v>26</v>
      </c>
      <c r="C130" t="s">
        <v>38</v>
      </c>
      <c r="D130" t="s">
        <v>54</v>
      </c>
      <c r="E130">
        <v>80894</v>
      </c>
      <c r="F130">
        <v>6586</v>
      </c>
      <c r="G130">
        <v>87480</v>
      </c>
      <c r="H130">
        <v>115057.57</v>
      </c>
      <c r="I130" t="s">
        <v>459</v>
      </c>
      <c r="J130" t="s">
        <v>71</v>
      </c>
      <c r="K130" t="s">
        <v>74</v>
      </c>
      <c r="L130" t="s">
        <v>84</v>
      </c>
      <c r="M130" t="s">
        <v>74</v>
      </c>
      <c r="N130">
        <v>25</v>
      </c>
      <c r="O130">
        <v>25</v>
      </c>
      <c r="P130" t="s">
        <v>149</v>
      </c>
      <c r="Q130" t="s">
        <v>155</v>
      </c>
      <c r="R130" t="s">
        <v>174</v>
      </c>
    </row>
    <row r="131" spans="1:18" x14ac:dyDescent="0.25">
      <c r="A131" t="s">
        <v>19</v>
      </c>
      <c r="B131" t="s">
        <v>29</v>
      </c>
      <c r="C131" t="s">
        <v>42</v>
      </c>
      <c r="D131" t="s">
        <v>58</v>
      </c>
      <c r="E131">
        <v>99798</v>
      </c>
      <c r="F131">
        <v>15148</v>
      </c>
      <c r="G131">
        <v>114946</v>
      </c>
      <c r="H131">
        <v>114946</v>
      </c>
      <c r="I131" t="s">
        <v>67</v>
      </c>
      <c r="J131" t="s">
        <v>449</v>
      </c>
      <c r="K131" t="s">
        <v>72</v>
      </c>
      <c r="L131" t="s">
        <v>82</v>
      </c>
      <c r="M131" t="s">
        <v>112</v>
      </c>
      <c r="N131">
        <v>5</v>
      </c>
      <c r="O131">
        <v>5</v>
      </c>
      <c r="P131" t="s">
        <v>151</v>
      </c>
      <c r="Q131" t="s">
        <v>155</v>
      </c>
      <c r="R131" t="s">
        <v>195</v>
      </c>
    </row>
    <row r="132" spans="1:18" x14ac:dyDescent="0.25">
      <c r="A132" t="s">
        <v>21</v>
      </c>
      <c r="B132" t="s">
        <v>450</v>
      </c>
      <c r="C132" t="s">
        <v>38</v>
      </c>
      <c r="D132" t="s">
        <v>62</v>
      </c>
      <c r="E132">
        <v>83311</v>
      </c>
      <c r="F132">
        <v>3909</v>
      </c>
      <c r="G132">
        <v>87220</v>
      </c>
      <c r="H132">
        <v>114715.61</v>
      </c>
      <c r="I132" t="s">
        <v>459</v>
      </c>
      <c r="J132" t="s">
        <v>69</v>
      </c>
      <c r="K132" t="s">
        <v>79</v>
      </c>
      <c r="L132" t="s">
        <v>91</v>
      </c>
      <c r="M132" t="s">
        <v>118</v>
      </c>
      <c r="N132">
        <v>25</v>
      </c>
      <c r="O132">
        <v>24</v>
      </c>
      <c r="P132" t="s">
        <v>151</v>
      </c>
      <c r="Q132" t="s">
        <v>157</v>
      </c>
      <c r="R132" t="s">
        <v>390</v>
      </c>
    </row>
    <row r="133" spans="1:18" x14ac:dyDescent="0.25">
      <c r="A133" t="s">
        <v>17</v>
      </c>
      <c r="B133" t="s">
        <v>29</v>
      </c>
      <c r="C133" t="s">
        <v>49</v>
      </c>
      <c r="D133" t="s">
        <v>59</v>
      </c>
      <c r="E133">
        <v>84364</v>
      </c>
      <c r="F133">
        <v>2785</v>
      </c>
      <c r="G133">
        <v>87149</v>
      </c>
      <c r="H133">
        <v>114622.23</v>
      </c>
      <c r="I133" t="s">
        <v>459</v>
      </c>
      <c r="J133" t="s">
        <v>449</v>
      </c>
      <c r="K133" t="s">
        <v>78</v>
      </c>
      <c r="L133" t="s">
        <v>104</v>
      </c>
      <c r="M133" t="s">
        <v>131</v>
      </c>
      <c r="N133">
        <v>9</v>
      </c>
      <c r="O133">
        <v>9</v>
      </c>
      <c r="P133" t="s">
        <v>149</v>
      </c>
      <c r="Q133" t="s">
        <v>156</v>
      </c>
      <c r="R133" t="s">
        <v>165</v>
      </c>
    </row>
    <row r="134" spans="1:18" x14ac:dyDescent="0.25">
      <c r="A134" t="s">
        <v>20</v>
      </c>
      <c r="B134" t="s">
        <v>35</v>
      </c>
      <c r="C134" t="s">
        <v>40</v>
      </c>
      <c r="D134" t="s">
        <v>58</v>
      </c>
      <c r="E134">
        <v>85581</v>
      </c>
      <c r="F134">
        <v>683</v>
      </c>
      <c r="G134">
        <v>86264</v>
      </c>
      <c r="H134">
        <v>113458.24000000001</v>
      </c>
      <c r="I134" t="s">
        <v>459</v>
      </c>
      <c r="J134" t="s">
        <v>71</v>
      </c>
      <c r="K134" t="s">
        <v>75</v>
      </c>
      <c r="L134" t="s">
        <v>85</v>
      </c>
      <c r="M134" t="s">
        <v>114</v>
      </c>
      <c r="N134">
        <v>1</v>
      </c>
      <c r="O134">
        <v>1</v>
      </c>
      <c r="P134" t="s">
        <v>152</v>
      </c>
      <c r="Q134" t="s">
        <v>155</v>
      </c>
      <c r="R134" t="s">
        <v>372</v>
      </c>
    </row>
    <row r="135" spans="1:18" x14ac:dyDescent="0.25">
      <c r="A135" t="s">
        <v>19</v>
      </c>
      <c r="B135" t="s">
        <v>26</v>
      </c>
      <c r="C135" t="s">
        <v>38</v>
      </c>
      <c r="D135" t="s">
        <v>59</v>
      </c>
      <c r="E135">
        <v>105296</v>
      </c>
      <c r="F135">
        <v>7706</v>
      </c>
      <c r="G135">
        <v>113002</v>
      </c>
      <c r="H135">
        <v>113002</v>
      </c>
      <c r="I135" t="s">
        <v>67</v>
      </c>
      <c r="J135" t="s">
        <v>69</v>
      </c>
      <c r="K135" t="s">
        <v>77</v>
      </c>
      <c r="L135" t="s">
        <v>89</v>
      </c>
      <c r="M135" t="s">
        <v>124</v>
      </c>
      <c r="N135">
        <v>15</v>
      </c>
      <c r="O135">
        <v>15</v>
      </c>
      <c r="P135" t="s">
        <v>153</v>
      </c>
      <c r="Q135" t="s">
        <v>157</v>
      </c>
      <c r="R135" t="s">
        <v>162</v>
      </c>
    </row>
    <row r="136" spans="1:18" x14ac:dyDescent="0.25">
      <c r="A136" t="s">
        <v>18</v>
      </c>
      <c r="B136" t="s">
        <v>29</v>
      </c>
      <c r="C136" t="s">
        <v>40</v>
      </c>
      <c r="D136" t="s">
        <v>56</v>
      </c>
      <c r="E136">
        <v>74937</v>
      </c>
      <c r="F136">
        <v>10896</v>
      </c>
      <c r="G136">
        <v>85833</v>
      </c>
      <c r="H136">
        <v>112891.37</v>
      </c>
      <c r="I136" t="s">
        <v>459</v>
      </c>
      <c r="J136" t="s">
        <v>56</v>
      </c>
      <c r="K136" t="s">
        <v>77</v>
      </c>
      <c r="L136" t="s">
        <v>111</v>
      </c>
      <c r="M136" t="s">
        <v>146</v>
      </c>
      <c r="N136">
        <v>0</v>
      </c>
      <c r="O136">
        <v>0</v>
      </c>
      <c r="P136" t="s">
        <v>149</v>
      </c>
      <c r="Q136" t="s">
        <v>155</v>
      </c>
      <c r="R136" t="s">
        <v>441</v>
      </c>
    </row>
    <row r="137" spans="1:18" x14ac:dyDescent="0.25">
      <c r="A137" t="s">
        <v>20</v>
      </c>
      <c r="B137" t="s">
        <v>35</v>
      </c>
      <c r="C137" t="s">
        <v>52</v>
      </c>
      <c r="D137" t="s">
        <v>61</v>
      </c>
      <c r="E137">
        <v>94676</v>
      </c>
      <c r="F137">
        <v>3026</v>
      </c>
      <c r="G137">
        <v>97702</v>
      </c>
      <c r="H137">
        <v>112884.52</v>
      </c>
      <c r="I137" t="s">
        <v>469</v>
      </c>
      <c r="J137" t="s">
        <v>69</v>
      </c>
      <c r="K137" t="s">
        <v>76</v>
      </c>
      <c r="L137" t="s">
        <v>86</v>
      </c>
      <c r="M137" t="s">
        <v>115</v>
      </c>
      <c r="N137">
        <v>2</v>
      </c>
      <c r="O137">
        <v>2</v>
      </c>
      <c r="P137" t="s">
        <v>150</v>
      </c>
      <c r="Q137" t="s">
        <v>156</v>
      </c>
      <c r="R137" t="s">
        <v>165</v>
      </c>
    </row>
    <row r="138" spans="1:18" x14ac:dyDescent="0.25">
      <c r="A138" t="s">
        <v>20</v>
      </c>
      <c r="B138" t="s">
        <v>29</v>
      </c>
      <c r="C138" t="s">
        <v>40</v>
      </c>
      <c r="D138" t="s">
        <v>56</v>
      </c>
      <c r="E138">
        <v>102436</v>
      </c>
      <c r="F138">
        <v>10083</v>
      </c>
      <c r="G138">
        <v>112519</v>
      </c>
      <c r="H138">
        <v>112519</v>
      </c>
      <c r="I138" t="s">
        <v>67</v>
      </c>
      <c r="J138" t="s">
        <v>56</v>
      </c>
      <c r="K138" t="s">
        <v>75</v>
      </c>
      <c r="L138" t="s">
        <v>96</v>
      </c>
      <c r="M138" t="s">
        <v>121</v>
      </c>
      <c r="N138">
        <v>6</v>
      </c>
      <c r="O138">
        <v>6</v>
      </c>
      <c r="P138" t="s">
        <v>149</v>
      </c>
      <c r="Q138" t="s">
        <v>154</v>
      </c>
      <c r="R138" t="s">
        <v>179</v>
      </c>
    </row>
    <row r="139" spans="1:18" x14ac:dyDescent="0.25">
      <c r="A139" t="s">
        <v>19</v>
      </c>
      <c r="B139" t="s">
        <v>32</v>
      </c>
      <c r="C139" t="s">
        <v>47</v>
      </c>
      <c r="D139" t="s">
        <v>449</v>
      </c>
      <c r="E139">
        <v>100388</v>
      </c>
      <c r="F139">
        <v>11896</v>
      </c>
      <c r="G139">
        <v>112284</v>
      </c>
      <c r="H139">
        <v>112284</v>
      </c>
      <c r="I139" t="s">
        <v>67</v>
      </c>
      <c r="J139" t="s">
        <v>71</v>
      </c>
      <c r="K139" t="s">
        <v>75</v>
      </c>
      <c r="L139" t="s">
        <v>96</v>
      </c>
      <c r="M139" t="s">
        <v>121</v>
      </c>
      <c r="N139">
        <v>7</v>
      </c>
      <c r="O139">
        <v>7</v>
      </c>
      <c r="P139" t="s">
        <v>151</v>
      </c>
      <c r="Q139" t="s">
        <v>157</v>
      </c>
      <c r="R139" t="s">
        <v>173</v>
      </c>
    </row>
    <row r="140" spans="1:18" x14ac:dyDescent="0.25">
      <c r="A140" t="s">
        <v>21</v>
      </c>
      <c r="B140" t="s">
        <v>32</v>
      </c>
      <c r="C140" t="s">
        <v>39</v>
      </c>
      <c r="D140" t="s">
        <v>60</v>
      </c>
      <c r="E140">
        <v>143664</v>
      </c>
      <c r="F140">
        <v>13651</v>
      </c>
      <c r="G140">
        <v>157315</v>
      </c>
      <c r="H140">
        <v>112202.04</v>
      </c>
      <c r="I140" t="s">
        <v>462</v>
      </c>
      <c r="J140" t="s">
        <v>56</v>
      </c>
      <c r="K140" t="s">
        <v>81</v>
      </c>
      <c r="L140" t="s">
        <v>94</v>
      </c>
      <c r="M140" t="s">
        <v>129</v>
      </c>
      <c r="N140">
        <v>15</v>
      </c>
      <c r="O140">
        <v>14</v>
      </c>
      <c r="P140" t="s">
        <v>148</v>
      </c>
      <c r="Q140" t="s">
        <v>157</v>
      </c>
      <c r="R140" t="s">
        <v>180</v>
      </c>
    </row>
    <row r="141" spans="1:18" x14ac:dyDescent="0.25">
      <c r="A141" t="s">
        <v>19</v>
      </c>
      <c r="B141" t="s">
        <v>35</v>
      </c>
      <c r="C141" t="s">
        <v>41</v>
      </c>
      <c r="D141" t="s">
        <v>55</v>
      </c>
      <c r="E141">
        <v>82605</v>
      </c>
      <c r="F141">
        <v>2527</v>
      </c>
      <c r="G141">
        <v>85132</v>
      </c>
      <c r="H141">
        <v>111969.38</v>
      </c>
      <c r="I141" t="s">
        <v>459</v>
      </c>
      <c r="J141" t="s">
        <v>69</v>
      </c>
      <c r="K141" t="s">
        <v>72</v>
      </c>
      <c r="L141" t="s">
        <v>95</v>
      </c>
      <c r="M141" t="s">
        <v>120</v>
      </c>
      <c r="N141">
        <v>4</v>
      </c>
      <c r="O141">
        <v>4</v>
      </c>
      <c r="P141" t="s">
        <v>149</v>
      </c>
      <c r="Q141" t="s">
        <v>154</v>
      </c>
      <c r="R141" t="s">
        <v>256</v>
      </c>
    </row>
    <row r="142" spans="1:18" x14ac:dyDescent="0.25">
      <c r="A142" t="s">
        <v>19</v>
      </c>
      <c r="B142" t="s">
        <v>24</v>
      </c>
      <c r="C142" t="s">
        <v>39</v>
      </c>
      <c r="D142" t="s">
        <v>449</v>
      </c>
      <c r="E142">
        <v>97333</v>
      </c>
      <c r="F142">
        <v>14508</v>
      </c>
      <c r="G142">
        <v>111841</v>
      </c>
      <c r="H142">
        <v>111841</v>
      </c>
      <c r="I142" t="s">
        <v>67</v>
      </c>
      <c r="J142" t="s">
        <v>56</v>
      </c>
      <c r="K142" t="s">
        <v>81</v>
      </c>
      <c r="L142" t="s">
        <v>103</v>
      </c>
      <c r="M142" t="s">
        <v>130</v>
      </c>
      <c r="N142">
        <v>5</v>
      </c>
      <c r="O142">
        <v>2</v>
      </c>
      <c r="P142" t="s">
        <v>151</v>
      </c>
      <c r="Q142" t="s">
        <v>155</v>
      </c>
      <c r="R142" t="s">
        <v>243</v>
      </c>
    </row>
    <row r="143" spans="1:18" x14ac:dyDescent="0.25">
      <c r="A143" t="s">
        <v>18</v>
      </c>
      <c r="B143" t="s">
        <v>26</v>
      </c>
      <c r="C143" t="s">
        <v>44</v>
      </c>
      <c r="D143" t="s">
        <v>62</v>
      </c>
      <c r="E143">
        <v>156802</v>
      </c>
      <c r="F143">
        <v>0</v>
      </c>
      <c r="G143">
        <v>156802</v>
      </c>
      <c r="H143">
        <v>111836.15</v>
      </c>
      <c r="I143" t="s">
        <v>462</v>
      </c>
      <c r="J143" t="s">
        <v>69</v>
      </c>
      <c r="K143" t="s">
        <v>76</v>
      </c>
      <c r="L143" t="s">
        <v>100</v>
      </c>
      <c r="M143" t="s">
        <v>132</v>
      </c>
      <c r="N143">
        <v>0</v>
      </c>
      <c r="O143">
        <v>0</v>
      </c>
      <c r="P143" t="s">
        <v>153</v>
      </c>
      <c r="Q143" t="s">
        <v>157</v>
      </c>
      <c r="R143" t="s">
        <v>173</v>
      </c>
    </row>
    <row r="144" spans="1:18" x14ac:dyDescent="0.25">
      <c r="A144" t="s">
        <v>20</v>
      </c>
      <c r="B144" t="s">
        <v>26</v>
      </c>
      <c r="C144" t="s">
        <v>40</v>
      </c>
      <c r="D144" t="s">
        <v>55</v>
      </c>
      <c r="E144">
        <v>90704</v>
      </c>
      <c r="F144">
        <v>5973</v>
      </c>
      <c r="G144">
        <v>96677</v>
      </c>
      <c r="H144">
        <v>111700.23</v>
      </c>
      <c r="I144" t="s">
        <v>469</v>
      </c>
      <c r="J144" t="s">
        <v>71</v>
      </c>
      <c r="K144" t="s">
        <v>79</v>
      </c>
      <c r="L144" t="s">
        <v>107</v>
      </c>
      <c r="M144" t="s">
        <v>134</v>
      </c>
      <c r="N144">
        <v>4</v>
      </c>
      <c r="O144">
        <v>4</v>
      </c>
      <c r="P144" t="s">
        <v>151</v>
      </c>
      <c r="Q144" t="s">
        <v>155</v>
      </c>
      <c r="R144" t="s">
        <v>162</v>
      </c>
    </row>
    <row r="145" spans="1:18" x14ac:dyDescent="0.25">
      <c r="A145" t="s">
        <v>19</v>
      </c>
      <c r="B145" t="s">
        <v>29</v>
      </c>
      <c r="C145" t="s">
        <v>38</v>
      </c>
      <c r="D145" t="s">
        <v>55</v>
      </c>
      <c r="E145">
        <v>74509</v>
      </c>
      <c r="F145">
        <v>21994</v>
      </c>
      <c r="G145">
        <v>96503</v>
      </c>
      <c r="H145">
        <v>111499.2</v>
      </c>
      <c r="I145" t="s">
        <v>469</v>
      </c>
      <c r="J145" t="s">
        <v>69</v>
      </c>
      <c r="K145" t="s">
        <v>78</v>
      </c>
      <c r="L145" t="s">
        <v>104</v>
      </c>
      <c r="M145" t="s">
        <v>131</v>
      </c>
      <c r="N145">
        <v>25</v>
      </c>
      <c r="O145">
        <v>22</v>
      </c>
      <c r="P145" t="s">
        <v>152</v>
      </c>
      <c r="Q145" t="s">
        <v>157</v>
      </c>
      <c r="R145" t="s">
        <v>174</v>
      </c>
    </row>
    <row r="146" spans="1:18" x14ac:dyDescent="0.25">
      <c r="A146" t="s">
        <v>17</v>
      </c>
      <c r="B146" t="s">
        <v>26</v>
      </c>
      <c r="C146" t="s">
        <v>37</v>
      </c>
      <c r="D146" t="s">
        <v>54</v>
      </c>
      <c r="E146">
        <v>107770</v>
      </c>
      <c r="F146">
        <v>3690</v>
      </c>
      <c r="G146">
        <v>111460</v>
      </c>
      <c r="H146">
        <v>111460</v>
      </c>
      <c r="I146" t="s">
        <v>67</v>
      </c>
      <c r="J146" t="s">
        <v>71</v>
      </c>
      <c r="K146" t="s">
        <v>78</v>
      </c>
      <c r="L146" t="s">
        <v>109</v>
      </c>
      <c r="M146" t="s">
        <v>137</v>
      </c>
      <c r="N146">
        <v>25</v>
      </c>
      <c r="O146">
        <v>25</v>
      </c>
      <c r="P146" t="s">
        <v>149</v>
      </c>
      <c r="Q146" t="s">
        <v>156</v>
      </c>
      <c r="R146" t="s">
        <v>189</v>
      </c>
    </row>
    <row r="147" spans="1:18" x14ac:dyDescent="0.25">
      <c r="A147" t="s">
        <v>19</v>
      </c>
      <c r="B147" t="s">
        <v>26</v>
      </c>
      <c r="C147" t="s">
        <v>47</v>
      </c>
      <c r="D147" t="s">
        <v>56</v>
      </c>
      <c r="E147">
        <v>83775</v>
      </c>
      <c r="F147">
        <v>12624</v>
      </c>
      <c r="G147">
        <v>96399</v>
      </c>
      <c r="H147">
        <v>111379.03</v>
      </c>
      <c r="I147" t="s">
        <v>469</v>
      </c>
      <c r="J147" t="s">
        <v>56</v>
      </c>
      <c r="K147" t="s">
        <v>75</v>
      </c>
      <c r="L147" t="s">
        <v>108</v>
      </c>
      <c r="M147" t="s">
        <v>135</v>
      </c>
      <c r="N147">
        <v>7</v>
      </c>
      <c r="O147">
        <v>4</v>
      </c>
      <c r="P147" t="s">
        <v>150</v>
      </c>
      <c r="Q147" t="s">
        <v>157</v>
      </c>
      <c r="R147" t="s">
        <v>166</v>
      </c>
    </row>
    <row r="148" spans="1:18" x14ac:dyDescent="0.25">
      <c r="A148" t="s">
        <v>19</v>
      </c>
      <c r="B148" t="s">
        <v>31</v>
      </c>
      <c r="C148" t="s">
        <v>39</v>
      </c>
      <c r="D148" t="s">
        <v>54</v>
      </c>
      <c r="E148">
        <v>73399</v>
      </c>
      <c r="F148">
        <v>10865</v>
      </c>
      <c r="G148">
        <v>84264</v>
      </c>
      <c r="H148">
        <v>110827.75</v>
      </c>
      <c r="I148" t="s">
        <v>459</v>
      </c>
      <c r="J148" t="s">
        <v>56</v>
      </c>
      <c r="K148" t="s">
        <v>76</v>
      </c>
      <c r="L148" t="s">
        <v>92</v>
      </c>
      <c r="M148" t="s">
        <v>119</v>
      </c>
      <c r="N148">
        <v>3</v>
      </c>
      <c r="O148">
        <v>0</v>
      </c>
      <c r="P148" t="s">
        <v>152</v>
      </c>
      <c r="Q148" t="s">
        <v>155</v>
      </c>
      <c r="R148" t="s">
        <v>165</v>
      </c>
    </row>
    <row r="149" spans="1:18" x14ac:dyDescent="0.25">
      <c r="A149" t="s">
        <v>20</v>
      </c>
      <c r="B149" t="s">
        <v>26</v>
      </c>
      <c r="C149" t="s">
        <v>44</v>
      </c>
      <c r="D149" t="s">
        <v>54</v>
      </c>
      <c r="E149">
        <v>106517</v>
      </c>
      <c r="F149">
        <v>4230</v>
      </c>
      <c r="G149">
        <v>110747</v>
      </c>
      <c r="H149">
        <v>110747</v>
      </c>
      <c r="I149" t="s">
        <v>67</v>
      </c>
      <c r="J149" t="s">
        <v>56</v>
      </c>
      <c r="K149" t="s">
        <v>77</v>
      </c>
      <c r="L149" t="s">
        <v>111</v>
      </c>
      <c r="M149" t="s">
        <v>141</v>
      </c>
      <c r="N149">
        <v>3</v>
      </c>
      <c r="O149">
        <v>2</v>
      </c>
      <c r="P149" t="s">
        <v>153</v>
      </c>
      <c r="Q149" t="s">
        <v>157</v>
      </c>
      <c r="R149" t="s">
        <v>296</v>
      </c>
    </row>
    <row r="150" spans="1:18" x14ac:dyDescent="0.25">
      <c r="A150" t="s">
        <v>20</v>
      </c>
      <c r="B150" t="s">
        <v>34</v>
      </c>
      <c r="C150" t="s">
        <v>53</v>
      </c>
      <c r="D150" t="s">
        <v>55</v>
      </c>
      <c r="E150">
        <v>108858</v>
      </c>
      <c r="F150">
        <v>1760</v>
      </c>
      <c r="G150">
        <v>110618</v>
      </c>
      <c r="H150">
        <v>110618</v>
      </c>
      <c r="I150" t="s">
        <v>67</v>
      </c>
      <c r="J150" t="s">
        <v>70</v>
      </c>
      <c r="K150" t="s">
        <v>75</v>
      </c>
      <c r="L150" t="s">
        <v>96</v>
      </c>
      <c r="M150" t="s">
        <v>121</v>
      </c>
      <c r="N150">
        <v>1</v>
      </c>
      <c r="O150">
        <v>0</v>
      </c>
      <c r="P150" t="s">
        <v>148</v>
      </c>
      <c r="Q150" t="s">
        <v>155</v>
      </c>
      <c r="R150" t="s">
        <v>162</v>
      </c>
    </row>
    <row r="151" spans="1:18" x14ac:dyDescent="0.25">
      <c r="A151" t="s">
        <v>19</v>
      </c>
      <c r="B151" t="s">
        <v>29</v>
      </c>
      <c r="C151" t="s">
        <v>53</v>
      </c>
      <c r="D151" t="s">
        <v>61</v>
      </c>
      <c r="E151">
        <v>83972</v>
      </c>
      <c r="F151">
        <v>0</v>
      </c>
      <c r="G151">
        <v>83972</v>
      </c>
      <c r="H151">
        <v>110443.7</v>
      </c>
      <c r="I151" t="s">
        <v>459</v>
      </c>
      <c r="J151" t="s">
        <v>71</v>
      </c>
      <c r="K151" t="s">
        <v>72</v>
      </c>
      <c r="L151" t="s">
        <v>95</v>
      </c>
      <c r="M151" t="s">
        <v>120</v>
      </c>
      <c r="N151">
        <v>2</v>
      </c>
      <c r="O151">
        <v>2</v>
      </c>
      <c r="P151" t="s">
        <v>153</v>
      </c>
      <c r="Q151" t="s">
        <v>156</v>
      </c>
      <c r="R151" t="s">
        <v>181</v>
      </c>
    </row>
    <row r="152" spans="1:18" x14ac:dyDescent="0.25">
      <c r="A152" t="s">
        <v>19</v>
      </c>
      <c r="B152" t="s">
        <v>26</v>
      </c>
      <c r="C152" t="s">
        <v>49</v>
      </c>
      <c r="D152" t="s">
        <v>62</v>
      </c>
      <c r="E152">
        <v>74722</v>
      </c>
      <c r="F152">
        <v>8908</v>
      </c>
      <c r="G152">
        <v>83630</v>
      </c>
      <c r="H152">
        <v>109993.88</v>
      </c>
      <c r="I152" t="s">
        <v>459</v>
      </c>
      <c r="J152" t="s">
        <v>56</v>
      </c>
      <c r="K152" t="s">
        <v>80</v>
      </c>
      <c r="L152" t="s">
        <v>106</v>
      </c>
      <c r="M152" t="s">
        <v>106</v>
      </c>
      <c r="N152">
        <v>7</v>
      </c>
      <c r="O152">
        <v>5</v>
      </c>
      <c r="P152" t="s">
        <v>148</v>
      </c>
      <c r="Q152" t="s">
        <v>156</v>
      </c>
      <c r="R152" t="s">
        <v>249</v>
      </c>
    </row>
    <row r="153" spans="1:18" x14ac:dyDescent="0.25">
      <c r="A153" t="s">
        <v>21</v>
      </c>
      <c r="B153" t="s">
        <v>32</v>
      </c>
      <c r="C153" t="s">
        <v>38</v>
      </c>
      <c r="D153" t="s">
        <v>57</v>
      </c>
      <c r="E153">
        <v>134373</v>
      </c>
      <c r="F153">
        <v>19198</v>
      </c>
      <c r="G153">
        <v>153571</v>
      </c>
      <c r="H153">
        <v>109531.7</v>
      </c>
      <c r="I153" t="s">
        <v>462</v>
      </c>
      <c r="J153" t="s">
        <v>70</v>
      </c>
      <c r="K153" t="s">
        <v>80</v>
      </c>
      <c r="L153" t="s">
        <v>106</v>
      </c>
      <c r="M153" t="s">
        <v>106</v>
      </c>
      <c r="N153">
        <v>9</v>
      </c>
      <c r="O153">
        <v>7</v>
      </c>
      <c r="P153" t="s">
        <v>148</v>
      </c>
      <c r="Q153" t="s">
        <v>154</v>
      </c>
      <c r="R153" t="s">
        <v>188</v>
      </c>
    </row>
    <row r="154" spans="1:18" x14ac:dyDescent="0.25">
      <c r="A154" t="s">
        <v>17</v>
      </c>
      <c r="B154" t="s">
        <v>23</v>
      </c>
      <c r="C154" t="s">
        <v>46</v>
      </c>
      <c r="D154" t="s">
        <v>58</v>
      </c>
      <c r="E154">
        <v>109159</v>
      </c>
      <c r="F154">
        <v>192</v>
      </c>
      <c r="G154">
        <v>109351</v>
      </c>
      <c r="H154">
        <v>109351</v>
      </c>
      <c r="I154" t="s">
        <v>67</v>
      </c>
      <c r="J154" t="s">
        <v>56</v>
      </c>
      <c r="K154" t="s">
        <v>81</v>
      </c>
      <c r="L154" t="s">
        <v>101</v>
      </c>
      <c r="M154" t="s">
        <v>127</v>
      </c>
      <c r="N154">
        <v>20</v>
      </c>
      <c r="O154">
        <v>19</v>
      </c>
      <c r="P154" t="s">
        <v>149</v>
      </c>
      <c r="Q154" t="s">
        <v>155</v>
      </c>
      <c r="R154" t="s">
        <v>383</v>
      </c>
    </row>
    <row r="155" spans="1:18" x14ac:dyDescent="0.25">
      <c r="A155" t="s">
        <v>19</v>
      </c>
      <c r="B155" t="s">
        <v>35</v>
      </c>
      <c r="C155" t="s">
        <v>49</v>
      </c>
      <c r="D155" t="s">
        <v>54</v>
      </c>
      <c r="E155">
        <v>103670</v>
      </c>
      <c r="F155">
        <v>4734</v>
      </c>
      <c r="G155">
        <v>108404</v>
      </c>
      <c r="H155">
        <v>108404</v>
      </c>
      <c r="I155" t="s">
        <v>67</v>
      </c>
      <c r="J155" t="s">
        <v>71</v>
      </c>
      <c r="K155" t="s">
        <v>75</v>
      </c>
      <c r="L155" t="s">
        <v>85</v>
      </c>
      <c r="M155" t="s">
        <v>114</v>
      </c>
      <c r="N155">
        <v>20</v>
      </c>
      <c r="O155">
        <v>18</v>
      </c>
      <c r="P155" t="s">
        <v>148</v>
      </c>
      <c r="Q155" t="s">
        <v>155</v>
      </c>
      <c r="R155" t="s">
        <v>212</v>
      </c>
    </row>
    <row r="156" spans="1:18" x14ac:dyDescent="0.25">
      <c r="A156" t="s">
        <v>20</v>
      </c>
      <c r="B156" t="s">
        <v>34</v>
      </c>
      <c r="C156" t="s">
        <v>52</v>
      </c>
      <c r="D156" t="s">
        <v>57</v>
      </c>
      <c r="E156">
        <v>88317</v>
      </c>
      <c r="F156">
        <v>5223</v>
      </c>
      <c r="G156">
        <v>93540</v>
      </c>
      <c r="H156">
        <v>108075.76</v>
      </c>
      <c r="I156" t="s">
        <v>469</v>
      </c>
      <c r="J156" t="s">
        <v>70</v>
      </c>
      <c r="K156" t="s">
        <v>81</v>
      </c>
      <c r="L156" t="s">
        <v>98</v>
      </c>
      <c r="M156" t="s">
        <v>123</v>
      </c>
      <c r="N156">
        <v>3</v>
      </c>
      <c r="O156">
        <v>0</v>
      </c>
      <c r="P156" t="s">
        <v>153</v>
      </c>
      <c r="Q156" t="s">
        <v>154</v>
      </c>
      <c r="R156" t="s">
        <v>190</v>
      </c>
    </row>
    <row r="157" spans="1:18" x14ac:dyDescent="0.25">
      <c r="A157" t="s">
        <v>20</v>
      </c>
      <c r="B157" t="s">
        <v>32</v>
      </c>
      <c r="C157" t="s">
        <v>44</v>
      </c>
      <c r="D157" t="s">
        <v>58</v>
      </c>
      <c r="E157">
        <v>92541</v>
      </c>
      <c r="F157">
        <v>969</v>
      </c>
      <c r="G157">
        <v>93510</v>
      </c>
      <c r="H157">
        <v>108041.1</v>
      </c>
      <c r="I157" t="s">
        <v>469</v>
      </c>
      <c r="J157" t="s">
        <v>69</v>
      </c>
      <c r="K157" t="s">
        <v>80</v>
      </c>
      <c r="L157" t="s">
        <v>106</v>
      </c>
      <c r="M157" t="s">
        <v>106</v>
      </c>
      <c r="N157">
        <v>1</v>
      </c>
      <c r="O157">
        <v>1</v>
      </c>
      <c r="P157" t="s">
        <v>152</v>
      </c>
      <c r="Q157" t="s">
        <v>154</v>
      </c>
      <c r="R157" t="s">
        <v>188</v>
      </c>
    </row>
    <row r="158" spans="1:18" x14ac:dyDescent="0.25">
      <c r="A158" t="s">
        <v>19</v>
      </c>
      <c r="B158" t="s">
        <v>24</v>
      </c>
      <c r="C158" t="s">
        <v>53</v>
      </c>
      <c r="D158" t="s">
        <v>60</v>
      </c>
      <c r="E158">
        <v>81823</v>
      </c>
      <c r="F158">
        <v>0</v>
      </c>
      <c r="G158">
        <v>81823</v>
      </c>
      <c r="H158">
        <v>107617.24</v>
      </c>
      <c r="I158" t="s">
        <v>459</v>
      </c>
      <c r="J158" t="s">
        <v>70</v>
      </c>
      <c r="K158" t="s">
        <v>81</v>
      </c>
      <c r="L158" t="s">
        <v>98</v>
      </c>
      <c r="M158" t="s">
        <v>123</v>
      </c>
      <c r="N158">
        <v>2</v>
      </c>
      <c r="O158">
        <v>2</v>
      </c>
      <c r="P158" t="s">
        <v>150</v>
      </c>
      <c r="Q158" t="s">
        <v>157</v>
      </c>
      <c r="R158" t="s">
        <v>173</v>
      </c>
    </row>
    <row r="159" spans="1:18" x14ac:dyDescent="0.25">
      <c r="A159" t="s">
        <v>21</v>
      </c>
      <c r="B159" t="s">
        <v>26</v>
      </c>
      <c r="C159" t="s">
        <v>37</v>
      </c>
      <c r="D159" t="s">
        <v>449</v>
      </c>
      <c r="E159">
        <v>92661</v>
      </c>
      <c r="F159">
        <v>0</v>
      </c>
      <c r="G159">
        <v>92661</v>
      </c>
      <c r="H159">
        <v>107060.16</v>
      </c>
      <c r="I159" t="s">
        <v>469</v>
      </c>
      <c r="J159" t="s">
        <v>70</v>
      </c>
      <c r="K159" t="s">
        <v>80</v>
      </c>
      <c r="L159" t="s">
        <v>93</v>
      </c>
      <c r="M159" t="s">
        <v>93</v>
      </c>
      <c r="N159">
        <v>18</v>
      </c>
      <c r="O159">
        <v>17</v>
      </c>
      <c r="P159" t="s">
        <v>149</v>
      </c>
      <c r="Q159" t="s">
        <v>154</v>
      </c>
      <c r="R159" t="s">
        <v>180</v>
      </c>
    </row>
    <row r="160" spans="1:18" x14ac:dyDescent="0.25">
      <c r="A160" t="s">
        <v>19</v>
      </c>
      <c r="B160" t="s">
        <v>35</v>
      </c>
      <c r="C160" t="s">
        <v>37</v>
      </c>
      <c r="D160" t="s">
        <v>60</v>
      </c>
      <c r="E160">
        <v>86032</v>
      </c>
      <c r="F160">
        <v>20813</v>
      </c>
      <c r="G160">
        <v>106845</v>
      </c>
      <c r="H160">
        <v>106845</v>
      </c>
      <c r="I160" t="s">
        <v>67</v>
      </c>
      <c r="J160" t="s">
        <v>56</v>
      </c>
      <c r="K160" t="s">
        <v>78</v>
      </c>
      <c r="L160" t="s">
        <v>88</v>
      </c>
      <c r="M160" t="s">
        <v>128</v>
      </c>
      <c r="N160">
        <v>7</v>
      </c>
      <c r="O160">
        <v>6</v>
      </c>
      <c r="P160" t="s">
        <v>148</v>
      </c>
      <c r="Q160" t="s">
        <v>155</v>
      </c>
      <c r="R160" t="s">
        <v>300</v>
      </c>
    </row>
    <row r="161" spans="1:18" x14ac:dyDescent="0.25">
      <c r="A161" t="s">
        <v>20</v>
      </c>
      <c r="B161" t="s">
        <v>35</v>
      </c>
      <c r="C161" t="s">
        <v>52</v>
      </c>
      <c r="D161" t="s">
        <v>57</v>
      </c>
      <c r="E161">
        <v>105362</v>
      </c>
      <c r="F161">
        <v>1453</v>
      </c>
      <c r="G161">
        <v>106815</v>
      </c>
      <c r="H161">
        <v>106815</v>
      </c>
      <c r="I161" t="s">
        <v>67</v>
      </c>
      <c r="J161" t="s">
        <v>70</v>
      </c>
      <c r="K161" t="s">
        <v>78</v>
      </c>
      <c r="L161" t="s">
        <v>88</v>
      </c>
      <c r="M161" t="s">
        <v>117</v>
      </c>
      <c r="N161">
        <v>4</v>
      </c>
      <c r="O161">
        <v>3</v>
      </c>
      <c r="P161" t="s">
        <v>150</v>
      </c>
      <c r="Q161" t="s">
        <v>157</v>
      </c>
      <c r="R161" t="s">
        <v>159</v>
      </c>
    </row>
    <row r="162" spans="1:18" x14ac:dyDescent="0.25">
      <c r="A162" t="s">
        <v>19</v>
      </c>
      <c r="B162" t="s">
        <v>28</v>
      </c>
      <c r="C162" t="s">
        <v>37</v>
      </c>
      <c r="D162" t="s">
        <v>60</v>
      </c>
      <c r="E162">
        <v>158659</v>
      </c>
      <c r="F162">
        <v>4326</v>
      </c>
      <c r="G162">
        <v>162985</v>
      </c>
      <c r="H162">
        <v>106611.43</v>
      </c>
      <c r="I162" t="s">
        <v>455</v>
      </c>
      <c r="J162" t="s">
        <v>71</v>
      </c>
      <c r="K162" t="s">
        <v>75</v>
      </c>
      <c r="L162" t="s">
        <v>96</v>
      </c>
      <c r="M162" t="s">
        <v>121</v>
      </c>
      <c r="N162">
        <v>18</v>
      </c>
      <c r="O162">
        <v>18</v>
      </c>
      <c r="P162" t="s">
        <v>148</v>
      </c>
      <c r="Q162" t="s">
        <v>155</v>
      </c>
      <c r="R162" t="s">
        <v>238</v>
      </c>
    </row>
    <row r="163" spans="1:18" x14ac:dyDescent="0.25">
      <c r="A163" t="s">
        <v>21</v>
      </c>
      <c r="B163" t="s">
        <v>26</v>
      </c>
      <c r="C163" t="s">
        <v>41</v>
      </c>
      <c r="D163" t="s">
        <v>59</v>
      </c>
      <c r="E163">
        <v>158897</v>
      </c>
      <c r="F163">
        <v>3971</v>
      </c>
      <c r="G163">
        <v>162868</v>
      </c>
      <c r="H163">
        <v>106534.9</v>
      </c>
      <c r="I163" t="s">
        <v>455</v>
      </c>
      <c r="J163" t="s">
        <v>71</v>
      </c>
      <c r="K163" t="s">
        <v>78</v>
      </c>
      <c r="L163" t="s">
        <v>90</v>
      </c>
      <c r="M163" t="s">
        <v>138</v>
      </c>
      <c r="N163">
        <v>20</v>
      </c>
      <c r="O163">
        <v>20</v>
      </c>
      <c r="P163" t="s">
        <v>153</v>
      </c>
      <c r="Q163" t="s">
        <v>154</v>
      </c>
      <c r="R163" t="s">
        <v>348</v>
      </c>
    </row>
    <row r="164" spans="1:18" x14ac:dyDescent="0.25">
      <c r="A164" t="s">
        <v>19</v>
      </c>
      <c r="B164" t="s">
        <v>35</v>
      </c>
      <c r="C164" t="s">
        <v>48</v>
      </c>
      <c r="D164" t="s">
        <v>59</v>
      </c>
      <c r="E164">
        <v>91389</v>
      </c>
      <c r="F164">
        <v>815</v>
      </c>
      <c r="G164">
        <v>92204</v>
      </c>
      <c r="H164">
        <v>106532.15</v>
      </c>
      <c r="I164" t="s">
        <v>469</v>
      </c>
      <c r="J164" t="s">
        <v>70</v>
      </c>
      <c r="K164" t="s">
        <v>81</v>
      </c>
      <c r="L164" t="s">
        <v>101</v>
      </c>
      <c r="M164" t="s">
        <v>127</v>
      </c>
      <c r="N164">
        <v>5</v>
      </c>
      <c r="O164">
        <v>2</v>
      </c>
      <c r="P164" t="s">
        <v>152</v>
      </c>
      <c r="Q164" t="s">
        <v>156</v>
      </c>
      <c r="R164" t="s">
        <v>199</v>
      </c>
    </row>
    <row r="165" spans="1:18" x14ac:dyDescent="0.25">
      <c r="A165" t="s">
        <v>19</v>
      </c>
      <c r="B165" t="s">
        <v>34</v>
      </c>
      <c r="C165" t="s">
        <v>36</v>
      </c>
      <c r="D165" t="s">
        <v>55</v>
      </c>
      <c r="E165">
        <v>130893</v>
      </c>
      <c r="F165">
        <v>18109</v>
      </c>
      <c r="G165">
        <v>149002</v>
      </c>
      <c r="H165">
        <v>106272.94</v>
      </c>
      <c r="I165" t="s">
        <v>462</v>
      </c>
      <c r="J165" t="s">
        <v>449</v>
      </c>
      <c r="K165" t="s">
        <v>74</v>
      </c>
      <c r="L165" t="s">
        <v>84</v>
      </c>
      <c r="M165" t="s">
        <v>74</v>
      </c>
      <c r="N165">
        <v>8</v>
      </c>
      <c r="O165">
        <v>8</v>
      </c>
      <c r="P165" t="s">
        <v>149</v>
      </c>
      <c r="Q165" t="s">
        <v>154</v>
      </c>
      <c r="R165" t="s">
        <v>190</v>
      </c>
    </row>
    <row r="166" spans="1:18" x14ac:dyDescent="0.25">
      <c r="A166" t="s">
        <v>19</v>
      </c>
      <c r="B166" t="s">
        <v>35</v>
      </c>
      <c r="C166" t="s">
        <v>48</v>
      </c>
      <c r="D166" t="s">
        <v>61</v>
      </c>
      <c r="E166">
        <v>103903</v>
      </c>
      <c r="F166">
        <v>2099</v>
      </c>
      <c r="G166">
        <v>106002</v>
      </c>
      <c r="H166">
        <v>106002</v>
      </c>
      <c r="I166" t="s">
        <v>67</v>
      </c>
      <c r="J166" t="s">
        <v>69</v>
      </c>
      <c r="K166" t="s">
        <v>76</v>
      </c>
      <c r="L166" t="s">
        <v>100</v>
      </c>
      <c r="M166" t="s">
        <v>132</v>
      </c>
      <c r="N166">
        <v>7</v>
      </c>
      <c r="O166">
        <v>5</v>
      </c>
      <c r="P166" t="s">
        <v>148</v>
      </c>
      <c r="Q166" t="s">
        <v>156</v>
      </c>
      <c r="R166" t="s">
        <v>178</v>
      </c>
    </row>
    <row r="167" spans="1:18" x14ac:dyDescent="0.25">
      <c r="A167" t="s">
        <v>21</v>
      </c>
      <c r="B167" t="s">
        <v>34</v>
      </c>
      <c r="C167" t="s">
        <v>46</v>
      </c>
      <c r="D167" t="s">
        <v>60</v>
      </c>
      <c r="E167">
        <v>98885</v>
      </c>
      <c r="F167">
        <v>6813</v>
      </c>
      <c r="G167">
        <v>105698</v>
      </c>
      <c r="H167">
        <v>105698</v>
      </c>
      <c r="I167" t="s">
        <v>67</v>
      </c>
      <c r="J167" t="s">
        <v>56</v>
      </c>
      <c r="K167" t="s">
        <v>75</v>
      </c>
      <c r="L167" t="s">
        <v>108</v>
      </c>
      <c r="M167" t="s">
        <v>135</v>
      </c>
      <c r="N167">
        <v>18</v>
      </c>
      <c r="O167">
        <v>18</v>
      </c>
      <c r="P167" t="s">
        <v>149</v>
      </c>
      <c r="Q167" t="s">
        <v>155</v>
      </c>
      <c r="R167" t="s">
        <v>283</v>
      </c>
    </row>
    <row r="168" spans="1:18" x14ac:dyDescent="0.25">
      <c r="A168" t="s">
        <v>20</v>
      </c>
      <c r="B168" t="s">
        <v>34</v>
      </c>
      <c r="C168" t="s">
        <v>49</v>
      </c>
      <c r="D168" t="s">
        <v>60</v>
      </c>
      <c r="E168">
        <v>105207</v>
      </c>
      <c r="F168">
        <v>377</v>
      </c>
      <c r="G168">
        <v>105584</v>
      </c>
      <c r="H168">
        <v>105584</v>
      </c>
      <c r="I168" t="s">
        <v>67</v>
      </c>
      <c r="J168" t="s">
        <v>71</v>
      </c>
      <c r="K168" t="s">
        <v>75</v>
      </c>
      <c r="L168" t="s">
        <v>96</v>
      </c>
      <c r="M168" t="s">
        <v>121</v>
      </c>
      <c r="N168">
        <v>5</v>
      </c>
      <c r="O168">
        <v>5</v>
      </c>
      <c r="P168" t="s">
        <v>151</v>
      </c>
      <c r="Q168" t="s">
        <v>156</v>
      </c>
      <c r="R168" t="s">
        <v>439</v>
      </c>
    </row>
    <row r="169" spans="1:18" x14ac:dyDescent="0.25">
      <c r="A169" t="s">
        <v>19</v>
      </c>
      <c r="B169" t="s">
        <v>35</v>
      </c>
      <c r="C169" t="s">
        <v>41</v>
      </c>
      <c r="D169" t="s">
        <v>57</v>
      </c>
      <c r="E169">
        <v>81134</v>
      </c>
      <c r="F169">
        <v>10070</v>
      </c>
      <c r="G169">
        <v>91204</v>
      </c>
      <c r="H169">
        <v>105376.75</v>
      </c>
      <c r="I169" t="s">
        <v>469</v>
      </c>
      <c r="J169" t="s">
        <v>70</v>
      </c>
      <c r="K169" t="s">
        <v>78</v>
      </c>
      <c r="L169" t="s">
        <v>88</v>
      </c>
      <c r="M169" t="s">
        <v>136</v>
      </c>
      <c r="N169">
        <v>12</v>
      </c>
      <c r="O169">
        <v>11</v>
      </c>
      <c r="P169" t="s">
        <v>149</v>
      </c>
      <c r="Q169" t="s">
        <v>157</v>
      </c>
      <c r="R169" t="s">
        <v>189</v>
      </c>
    </row>
    <row r="170" spans="1:18" x14ac:dyDescent="0.25">
      <c r="A170" t="s">
        <v>20</v>
      </c>
      <c r="B170" t="s">
        <v>450</v>
      </c>
      <c r="C170" t="s">
        <v>39</v>
      </c>
      <c r="D170" t="s">
        <v>55</v>
      </c>
      <c r="E170">
        <v>76103</v>
      </c>
      <c r="F170">
        <v>15009</v>
      </c>
      <c r="G170">
        <v>91112</v>
      </c>
      <c r="H170">
        <v>105270.46</v>
      </c>
      <c r="I170" t="s">
        <v>469</v>
      </c>
      <c r="J170" t="s">
        <v>449</v>
      </c>
      <c r="K170" t="s">
        <v>78</v>
      </c>
      <c r="L170" t="s">
        <v>90</v>
      </c>
      <c r="M170" t="s">
        <v>138</v>
      </c>
      <c r="N170">
        <v>2</v>
      </c>
      <c r="O170">
        <v>1</v>
      </c>
      <c r="P170" t="s">
        <v>150</v>
      </c>
      <c r="Q170" t="s">
        <v>157</v>
      </c>
      <c r="R170" t="s">
        <v>238</v>
      </c>
    </row>
    <row r="171" spans="1:18" x14ac:dyDescent="0.25">
      <c r="A171" t="s">
        <v>17</v>
      </c>
      <c r="B171" t="s">
        <v>450</v>
      </c>
      <c r="C171" t="s">
        <v>42</v>
      </c>
      <c r="D171" t="s">
        <v>449</v>
      </c>
      <c r="E171">
        <v>79197</v>
      </c>
      <c r="F171">
        <v>772</v>
      </c>
      <c r="G171">
        <v>79969</v>
      </c>
      <c r="H171">
        <v>105178.77</v>
      </c>
      <c r="I171" t="s">
        <v>459</v>
      </c>
      <c r="J171" t="s">
        <v>70</v>
      </c>
      <c r="K171" t="s">
        <v>73</v>
      </c>
      <c r="L171" t="s">
        <v>102</v>
      </c>
      <c r="M171" t="s">
        <v>102</v>
      </c>
      <c r="N171">
        <v>15</v>
      </c>
      <c r="O171">
        <v>13</v>
      </c>
      <c r="P171" t="s">
        <v>149</v>
      </c>
      <c r="Q171" t="s">
        <v>156</v>
      </c>
      <c r="R171" t="s">
        <v>334</v>
      </c>
    </row>
    <row r="172" spans="1:18" x14ac:dyDescent="0.25">
      <c r="A172" t="s">
        <v>19</v>
      </c>
      <c r="B172" t="s">
        <v>35</v>
      </c>
      <c r="C172" t="s">
        <v>44</v>
      </c>
      <c r="D172" t="s">
        <v>60</v>
      </c>
      <c r="E172">
        <v>89281</v>
      </c>
      <c r="F172">
        <v>1714</v>
      </c>
      <c r="G172">
        <v>90995</v>
      </c>
      <c r="H172">
        <v>105135.27</v>
      </c>
      <c r="I172" t="s">
        <v>469</v>
      </c>
      <c r="J172" t="s">
        <v>449</v>
      </c>
      <c r="K172" t="s">
        <v>78</v>
      </c>
      <c r="L172" t="s">
        <v>90</v>
      </c>
      <c r="M172" t="s">
        <v>138</v>
      </c>
      <c r="N172">
        <v>8</v>
      </c>
      <c r="O172">
        <v>6</v>
      </c>
      <c r="P172" t="s">
        <v>148</v>
      </c>
      <c r="Q172" t="s">
        <v>154</v>
      </c>
      <c r="R172" t="s">
        <v>188</v>
      </c>
    </row>
    <row r="173" spans="1:18" x14ac:dyDescent="0.25">
      <c r="A173" t="s">
        <v>21</v>
      </c>
      <c r="B173" t="s">
        <v>29</v>
      </c>
      <c r="C173" t="s">
        <v>53</v>
      </c>
      <c r="D173" t="s">
        <v>57</v>
      </c>
      <c r="E173">
        <v>87649</v>
      </c>
      <c r="F173">
        <v>3279</v>
      </c>
      <c r="G173">
        <v>90928</v>
      </c>
      <c r="H173">
        <v>105057.86</v>
      </c>
      <c r="I173" t="s">
        <v>469</v>
      </c>
      <c r="J173" t="s">
        <v>69</v>
      </c>
      <c r="K173" t="s">
        <v>77</v>
      </c>
      <c r="L173" t="s">
        <v>97</v>
      </c>
      <c r="M173" t="s">
        <v>122</v>
      </c>
      <c r="N173">
        <v>12</v>
      </c>
      <c r="O173">
        <v>12</v>
      </c>
      <c r="P173" t="s">
        <v>149</v>
      </c>
      <c r="Q173" t="s">
        <v>155</v>
      </c>
      <c r="R173" t="s">
        <v>188</v>
      </c>
    </row>
    <row r="174" spans="1:18" x14ac:dyDescent="0.25">
      <c r="A174" t="s">
        <v>21</v>
      </c>
      <c r="B174" t="s">
        <v>32</v>
      </c>
      <c r="C174" t="s">
        <v>51</v>
      </c>
      <c r="D174" t="s">
        <v>60</v>
      </c>
      <c r="E174">
        <v>63795</v>
      </c>
      <c r="F174">
        <v>16000</v>
      </c>
      <c r="G174">
        <v>79795</v>
      </c>
      <c r="H174">
        <v>104949.92</v>
      </c>
      <c r="I174" t="s">
        <v>459</v>
      </c>
      <c r="J174" t="s">
        <v>70</v>
      </c>
      <c r="K174" t="s">
        <v>76</v>
      </c>
      <c r="L174" t="s">
        <v>100</v>
      </c>
      <c r="M174" t="s">
        <v>126</v>
      </c>
      <c r="N174">
        <v>9</v>
      </c>
      <c r="O174">
        <v>7</v>
      </c>
      <c r="P174" t="s">
        <v>151</v>
      </c>
      <c r="Q174" t="s">
        <v>154</v>
      </c>
      <c r="R174" t="s">
        <v>166</v>
      </c>
    </row>
    <row r="175" spans="1:18" x14ac:dyDescent="0.25">
      <c r="A175" t="s">
        <v>20</v>
      </c>
      <c r="B175" t="s">
        <v>35</v>
      </c>
      <c r="C175" t="s">
        <v>42</v>
      </c>
      <c r="D175" t="s">
        <v>58</v>
      </c>
      <c r="E175">
        <v>92700</v>
      </c>
      <c r="F175">
        <v>12180</v>
      </c>
      <c r="G175">
        <v>104880</v>
      </c>
      <c r="H175">
        <v>104880</v>
      </c>
      <c r="I175" t="s">
        <v>67</v>
      </c>
      <c r="J175" t="s">
        <v>70</v>
      </c>
      <c r="K175" t="s">
        <v>75</v>
      </c>
      <c r="L175" t="s">
        <v>96</v>
      </c>
      <c r="M175" t="s">
        <v>121</v>
      </c>
      <c r="N175">
        <v>6</v>
      </c>
      <c r="O175">
        <v>6</v>
      </c>
      <c r="P175" t="s">
        <v>150</v>
      </c>
      <c r="Q175" t="s">
        <v>157</v>
      </c>
      <c r="R175" t="s">
        <v>366</v>
      </c>
    </row>
    <row r="176" spans="1:18" x14ac:dyDescent="0.25">
      <c r="A176" t="s">
        <v>21</v>
      </c>
      <c r="B176" t="s">
        <v>29</v>
      </c>
      <c r="C176" t="s">
        <v>38</v>
      </c>
      <c r="D176" t="s">
        <v>54</v>
      </c>
      <c r="E176">
        <v>82247</v>
      </c>
      <c r="F176">
        <v>8234</v>
      </c>
      <c r="G176">
        <v>90481</v>
      </c>
      <c r="H176">
        <v>104541.4</v>
      </c>
      <c r="I176" t="s">
        <v>469</v>
      </c>
      <c r="J176" t="s">
        <v>70</v>
      </c>
      <c r="K176" t="s">
        <v>72</v>
      </c>
      <c r="L176" t="s">
        <v>82</v>
      </c>
      <c r="M176" t="s">
        <v>112</v>
      </c>
      <c r="N176">
        <v>25</v>
      </c>
      <c r="O176">
        <v>25</v>
      </c>
      <c r="P176" t="s">
        <v>149</v>
      </c>
      <c r="Q176" t="s">
        <v>157</v>
      </c>
      <c r="R176" t="s">
        <v>165</v>
      </c>
    </row>
    <row r="177" spans="1:18" x14ac:dyDescent="0.25">
      <c r="A177" t="s">
        <v>17</v>
      </c>
      <c r="B177" t="s">
        <v>35</v>
      </c>
      <c r="C177" t="s">
        <v>38</v>
      </c>
      <c r="D177" t="s">
        <v>54</v>
      </c>
      <c r="E177">
        <v>99678</v>
      </c>
      <c r="F177">
        <v>4744</v>
      </c>
      <c r="G177">
        <v>104422</v>
      </c>
      <c r="H177">
        <v>104422</v>
      </c>
      <c r="I177" t="s">
        <v>67</v>
      </c>
      <c r="J177" t="s">
        <v>70</v>
      </c>
      <c r="K177" t="s">
        <v>78</v>
      </c>
      <c r="L177" t="s">
        <v>88</v>
      </c>
      <c r="M177" t="s">
        <v>128</v>
      </c>
      <c r="N177">
        <v>25</v>
      </c>
      <c r="O177">
        <v>25</v>
      </c>
      <c r="P177" t="s">
        <v>150</v>
      </c>
      <c r="Q177" t="s">
        <v>156</v>
      </c>
      <c r="R177" t="s">
        <v>224</v>
      </c>
    </row>
    <row r="178" spans="1:18" x14ac:dyDescent="0.25">
      <c r="A178" t="s">
        <v>19</v>
      </c>
      <c r="B178" t="s">
        <v>31</v>
      </c>
      <c r="C178" t="s">
        <v>48</v>
      </c>
      <c r="D178" t="s">
        <v>57</v>
      </c>
      <c r="E178">
        <v>149897</v>
      </c>
      <c r="F178">
        <v>9576</v>
      </c>
      <c r="G178">
        <v>159473</v>
      </c>
      <c r="H178">
        <v>104314.17</v>
      </c>
      <c r="I178" t="s">
        <v>455</v>
      </c>
      <c r="J178" t="s">
        <v>449</v>
      </c>
      <c r="K178" t="s">
        <v>73</v>
      </c>
      <c r="L178" t="s">
        <v>102</v>
      </c>
      <c r="M178" t="s">
        <v>102</v>
      </c>
      <c r="N178">
        <v>5</v>
      </c>
      <c r="O178">
        <v>2</v>
      </c>
      <c r="P178" t="s">
        <v>152</v>
      </c>
      <c r="Q178" t="s">
        <v>155</v>
      </c>
      <c r="R178" t="s">
        <v>267</v>
      </c>
    </row>
    <row r="179" spans="1:18" x14ac:dyDescent="0.25">
      <c r="A179" t="s">
        <v>19</v>
      </c>
      <c r="B179" t="s">
        <v>24</v>
      </c>
      <c r="C179" t="s">
        <v>50</v>
      </c>
      <c r="D179" t="s">
        <v>56</v>
      </c>
      <c r="E179">
        <v>92409</v>
      </c>
      <c r="F179">
        <v>11768</v>
      </c>
      <c r="G179">
        <v>104177</v>
      </c>
      <c r="H179">
        <v>104177</v>
      </c>
      <c r="I179" t="s">
        <v>67</v>
      </c>
      <c r="J179" t="s">
        <v>449</v>
      </c>
      <c r="K179" t="s">
        <v>81</v>
      </c>
      <c r="L179" t="s">
        <v>98</v>
      </c>
      <c r="M179" t="s">
        <v>123</v>
      </c>
      <c r="N179">
        <v>18</v>
      </c>
      <c r="O179">
        <v>16</v>
      </c>
      <c r="P179" t="s">
        <v>151</v>
      </c>
      <c r="Q179" t="s">
        <v>154</v>
      </c>
      <c r="R179" t="s">
        <v>294</v>
      </c>
    </row>
    <row r="180" spans="1:18" x14ac:dyDescent="0.25">
      <c r="A180" t="s">
        <v>19</v>
      </c>
      <c r="B180" t="s">
        <v>35</v>
      </c>
      <c r="C180" t="s">
        <v>52</v>
      </c>
      <c r="D180" t="s">
        <v>449</v>
      </c>
      <c r="E180">
        <v>89510</v>
      </c>
      <c r="F180">
        <v>14596</v>
      </c>
      <c r="G180">
        <v>104106</v>
      </c>
      <c r="H180">
        <v>104106</v>
      </c>
      <c r="I180" t="s">
        <v>67</v>
      </c>
      <c r="J180" t="s">
        <v>70</v>
      </c>
      <c r="K180" t="s">
        <v>73</v>
      </c>
      <c r="L180" t="s">
        <v>102</v>
      </c>
      <c r="M180" t="s">
        <v>102</v>
      </c>
      <c r="N180">
        <v>4</v>
      </c>
      <c r="O180">
        <v>4</v>
      </c>
      <c r="P180" t="s">
        <v>148</v>
      </c>
      <c r="Q180" t="s">
        <v>157</v>
      </c>
      <c r="R180" t="s">
        <v>284</v>
      </c>
    </row>
    <row r="181" spans="1:18" x14ac:dyDescent="0.25">
      <c r="A181" t="s">
        <v>17</v>
      </c>
      <c r="B181" t="s">
        <v>26</v>
      </c>
      <c r="C181" t="s">
        <v>36</v>
      </c>
      <c r="D181" t="s">
        <v>54</v>
      </c>
      <c r="E181">
        <v>87117</v>
      </c>
      <c r="F181">
        <v>2983</v>
      </c>
      <c r="G181">
        <v>90100</v>
      </c>
      <c r="H181">
        <v>104101.19</v>
      </c>
      <c r="I181" t="s">
        <v>469</v>
      </c>
      <c r="J181" t="s">
        <v>69</v>
      </c>
      <c r="K181" t="s">
        <v>72</v>
      </c>
      <c r="L181" t="s">
        <v>82</v>
      </c>
      <c r="M181" t="s">
        <v>112</v>
      </c>
      <c r="N181">
        <v>8</v>
      </c>
      <c r="O181">
        <v>8</v>
      </c>
      <c r="P181" t="s">
        <v>148</v>
      </c>
      <c r="Q181" t="s">
        <v>154</v>
      </c>
      <c r="R181" t="s">
        <v>158</v>
      </c>
    </row>
    <row r="182" spans="1:18" x14ac:dyDescent="0.25">
      <c r="A182" t="s">
        <v>20</v>
      </c>
      <c r="B182" t="s">
        <v>29</v>
      </c>
      <c r="C182" t="s">
        <v>39</v>
      </c>
      <c r="D182" t="s">
        <v>60</v>
      </c>
      <c r="E182">
        <v>102569</v>
      </c>
      <c r="F182">
        <v>1394</v>
      </c>
      <c r="G182">
        <v>103963</v>
      </c>
      <c r="H182">
        <v>103963</v>
      </c>
      <c r="I182" t="s">
        <v>67</v>
      </c>
      <c r="J182" t="s">
        <v>56</v>
      </c>
      <c r="K182" t="s">
        <v>74</v>
      </c>
      <c r="L182" t="s">
        <v>84</v>
      </c>
      <c r="M182" t="s">
        <v>74</v>
      </c>
      <c r="N182">
        <v>7</v>
      </c>
      <c r="O182">
        <v>6</v>
      </c>
      <c r="P182" t="s">
        <v>151</v>
      </c>
      <c r="Q182" t="s">
        <v>155</v>
      </c>
      <c r="R182" t="s">
        <v>180</v>
      </c>
    </row>
    <row r="183" spans="1:18" x14ac:dyDescent="0.25">
      <c r="A183" t="s">
        <v>17</v>
      </c>
      <c r="B183" t="s">
        <v>29</v>
      </c>
      <c r="C183" t="s">
        <v>40</v>
      </c>
      <c r="D183" t="s">
        <v>54</v>
      </c>
      <c r="E183">
        <v>84681</v>
      </c>
      <c r="F183">
        <v>5279</v>
      </c>
      <c r="G183">
        <v>89960</v>
      </c>
      <c r="H183">
        <v>103939.44</v>
      </c>
      <c r="I183" t="s">
        <v>469</v>
      </c>
      <c r="J183" t="s">
        <v>69</v>
      </c>
      <c r="K183" t="s">
        <v>81</v>
      </c>
      <c r="L183" t="s">
        <v>94</v>
      </c>
      <c r="M183" t="s">
        <v>129</v>
      </c>
      <c r="N183">
        <v>18</v>
      </c>
      <c r="O183">
        <v>18</v>
      </c>
      <c r="P183" t="s">
        <v>149</v>
      </c>
      <c r="Q183" t="s">
        <v>156</v>
      </c>
      <c r="R183" t="s">
        <v>208</v>
      </c>
    </row>
    <row r="184" spans="1:18" x14ac:dyDescent="0.25">
      <c r="A184" t="s">
        <v>19</v>
      </c>
      <c r="B184" t="s">
        <v>31</v>
      </c>
      <c r="C184" t="s">
        <v>38</v>
      </c>
      <c r="D184" t="s">
        <v>54</v>
      </c>
      <c r="E184">
        <v>89630</v>
      </c>
      <c r="F184">
        <v>0</v>
      </c>
      <c r="G184">
        <v>89630</v>
      </c>
      <c r="H184">
        <v>103558.16</v>
      </c>
      <c r="I184" t="s">
        <v>469</v>
      </c>
      <c r="J184" t="s">
        <v>71</v>
      </c>
      <c r="K184" t="s">
        <v>73</v>
      </c>
      <c r="L184" t="s">
        <v>83</v>
      </c>
      <c r="M184" t="s">
        <v>113</v>
      </c>
      <c r="N184">
        <v>15</v>
      </c>
      <c r="O184">
        <v>12</v>
      </c>
      <c r="P184" t="s">
        <v>153</v>
      </c>
      <c r="Q184" t="s">
        <v>157</v>
      </c>
      <c r="R184" t="s">
        <v>394</v>
      </c>
    </row>
    <row r="185" spans="1:18" x14ac:dyDescent="0.25">
      <c r="A185" t="s">
        <v>19</v>
      </c>
      <c r="B185" t="s">
        <v>35</v>
      </c>
      <c r="C185" t="s">
        <v>52</v>
      </c>
      <c r="D185" t="s">
        <v>60</v>
      </c>
      <c r="E185">
        <v>72300</v>
      </c>
      <c r="F185">
        <v>6376</v>
      </c>
      <c r="G185">
        <v>78676</v>
      </c>
      <c r="H185">
        <v>103478.16</v>
      </c>
      <c r="I185" t="s">
        <v>459</v>
      </c>
      <c r="J185" t="s">
        <v>449</v>
      </c>
      <c r="K185" t="s">
        <v>74</v>
      </c>
      <c r="L185" t="s">
        <v>84</v>
      </c>
      <c r="M185" t="s">
        <v>74</v>
      </c>
      <c r="N185">
        <v>12</v>
      </c>
      <c r="O185">
        <v>9</v>
      </c>
      <c r="P185" t="s">
        <v>148</v>
      </c>
      <c r="Q185" t="s">
        <v>154</v>
      </c>
      <c r="R185" t="s">
        <v>165</v>
      </c>
    </row>
    <row r="186" spans="1:18" x14ac:dyDescent="0.25">
      <c r="A186" t="s">
        <v>19</v>
      </c>
      <c r="B186" t="s">
        <v>35</v>
      </c>
      <c r="C186" t="s">
        <v>41</v>
      </c>
      <c r="D186" t="s">
        <v>58</v>
      </c>
      <c r="E186">
        <v>88770</v>
      </c>
      <c r="F186">
        <v>0</v>
      </c>
      <c r="G186">
        <v>88770</v>
      </c>
      <c r="H186">
        <v>102564.52</v>
      </c>
      <c r="I186" t="s">
        <v>469</v>
      </c>
      <c r="J186" t="s">
        <v>69</v>
      </c>
      <c r="K186" t="s">
        <v>72</v>
      </c>
      <c r="L186" t="s">
        <v>82</v>
      </c>
      <c r="M186" t="s">
        <v>112</v>
      </c>
      <c r="N186">
        <v>3</v>
      </c>
      <c r="O186">
        <v>3</v>
      </c>
      <c r="P186" t="s">
        <v>149</v>
      </c>
      <c r="Q186" t="s">
        <v>157</v>
      </c>
      <c r="R186" t="s">
        <v>188</v>
      </c>
    </row>
    <row r="187" spans="1:18" x14ac:dyDescent="0.25">
      <c r="A187" t="s">
        <v>18</v>
      </c>
      <c r="B187" t="s">
        <v>24</v>
      </c>
      <c r="C187" t="s">
        <v>46</v>
      </c>
      <c r="D187" t="s">
        <v>60</v>
      </c>
      <c r="E187">
        <v>92862</v>
      </c>
      <c r="F187">
        <v>9109</v>
      </c>
      <c r="G187">
        <v>101971</v>
      </c>
      <c r="H187">
        <v>101971</v>
      </c>
      <c r="I187" t="s">
        <v>67</v>
      </c>
      <c r="J187" t="s">
        <v>71</v>
      </c>
      <c r="K187" t="s">
        <v>76</v>
      </c>
      <c r="L187" t="s">
        <v>100</v>
      </c>
      <c r="M187" t="s">
        <v>132</v>
      </c>
      <c r="N187">
        <v>0</v>
      </c>
      <c r="O187">
        <v>0</v>
      </c>
      <c r="P187" t="s">
        <v>148</v>
      </c>
      <c r="Q187" t="s">
        <v>155</v>
      </c>
      <c r="R187" t="s">
        <v>167</v>
      </c>
    </row>
    <row r="188" spans="1:18" x14ac:dyDescent="0.25">
      <c r="A188" t="s">
        <v>19</v>
      </c>
      <c r="B188" t="s">
        <v>23</v>
      </c>
      <c r="C188" t="s">
        <v>44</v>
      </c>
      <c r="D188" t="s">
        <v>56</v>
      </c>
      <c r="E188">
        <v>75849</v>
      </c>
      <c r="F188">
        <v>1511</v>
      </c>
      <c r="G188">
        <v>77360</v>
      </c>
      <c r="H188">
        <v>101747.3</v>
      </c>
      <c r="I188" t="s">
        <v>459</v>
      </c>
      <c r="J188" t="s">
        <v>56</v>
      </c>
      <c r="K188" t="s">
        <v>73</v>
      </c>
      <c r="L188" t="s">
        <v>83</v>
      </c>
      <c r="M188" t="s">
        <v>113</v>
      </c>
      <c r="N188">
        <v>15</v>
      </c>
      <c r="O188">
        <v>14</v>
      </c>
      <c r="P188" t="s">
        <v>150</v>
      </c>
      <c r="Q188" t="s">
        <v>156</v>
      </c>
      <c r="R188" t="s">
        <v>282</v>
      </c>
    </row>
    <row r="189" spans="1:18" x14ac:dyDescent="0.25">
      <c r="A189" t="s">
        <v>19</v>
      </c>
      <c r="B189" t="s">
        <v>24</v>
      </c>
      <c r="C189" t="s">
        <v>37</v>
      </c>
      <c r="D189" t="s">
        <v>62</v>
      </c>
      <c r="E189">
        <v>89855</v>
      </c>
      <c r="F189">
        <v>11706</v>
      </c>
      <c r="G189">
        <v>101561</v>
      </c>
      <c r="H189">
        <v>101561</v>
      </c>
      <c r="I189" t="s">
        <v>67</v>
      </c>
      <c r="J189" t="s">
        <v>71</v>
      </c>
      <c r="K189" t="s">
        <v>72</v>
      </c>
      <c r="L189" t="s">
        <v>82</v>
      </c>
      <c r="M189" t="s">
        <v>112</v>
      </c>
      <c r="N189">
        <v>10</v>
      </c>
      <c r="O189">
        <v>9</v>
      </c>
      <c r="P189" t="s">
        <v>152</v>
      </c>
      <c r="Q189" t="s">
        <v>157</v>
      </c>
      <c r="R189" t="s">
        <v>261</v>
      </c>
    </row>
    <row r="190" spans="1:18" x14ac:dyDescent="0.25">
      <c r="A190" t="s">
        <v>20</v>
      </c>
      <c r="B190" t="s">
        <v>26</v>
      </c>
      <c r="C190" t="s">
        <v>39</v>
      </c>
      <c r="D190" t="s">
        <v>57</v>
      </c>
      <c r="E190">
        <v>94375</v>
      </c>
      <c r="F190">
        <v>6989</v>
      </c>
      <c r="G190">
        <v>101364</v>
      </c>
      <c r="H190">
        <v>101364</v>
      </c>
      <c r="I190" t="s">
        <v>67</v>
      </c>
      <c r="J190" t="s">
        <v>71</v>
      </c>
      <c r="K190" t="s">
        <v>76</v>
      </c>
      <c r="L190" t="s">
        <v>86</v>
      </c>
      <c r="M190" t="s">
        <v>115</v>
      </c>
      <c r="N190">
        <v>6</v>
      </c>
      <c r="O190">
        <v>3</v>
      </c>
      <c r="P190" t="s">
        <v>151</v>
      </c>
      <c r="Q190" t="s">
        <v>154</v>
      </c>
      <c r="R190" t="s">
        <v>162</v>
      </c>
    </row>
    <row r="191" spans="1:18" x14ac:dyDescent="0.25">
      <c r="A191" t="s">
        <v>19</v>
      </c>
      <c r="B191" t="s">
        <v>32</v>
      </c>
      <c r="C191" t="s">
        <v>38</v>
      </c>
      <c r="D191" t="s">
        <v>56</v>
      </c>
      <c r="E191">
        <v>77051</v>
      </c>
      <c r="F191">
        <v>0</v>
      </c>
      <c r="G191">
        <v>77051</v>
      </c>
      <c r="H191">
        <v>101340.89</v>
      </c>
      <c r="I191" t="s">
        <v>459</v>
      </c>
      <c r="J191" t="s">
        <v>449</v>
      </c>
      <c r="K191" t="s">
        <v>76</v>
      </c>
      <c r="L191" t="s">
        <v>92</v>
      </c>
      <c r="M191" t="s">
        <v>119</v>
      </c>
      <c r="N191">
        <v>8</v>
      </c>
      <c r="O191">
        <v>8</v>
      </c>
      <c r="P191" t="s">
        <v>152</v>
      </c>
      <c r="Q191" t="s">
        <v>156</v>
      </c>
      <c r="R191" t="s">
        <v>162</v>
      </c>
    </row>
    <row r="192" spans="1:18" x14ac:dyDescent="0.25">
      <c r="A192" t="s">
        <v>17</v>
      </c>
      <c r="B192" t="s">
        <v>26</v>
      </c>
      <c r="C192" t="s">
        <v>38</v>
      </c>
      <c r="D192" t="s">
        <v>61</v>
      </c>
      <c r="E192">
        <v>75733</v>
      </c>
      <c r="F192">
        <v>1280</v>
      </c>
      <c r="G192">
        <v>77013</v>
      </c>
      <c r="H192">
        <v>101290.91</v>
      </c>
      <c r="I192" t="s">
        <v>459</v>
      </c>
      <c r="J192" t="s">
        <v>71</v>
      </c>
      <c r="K192" t="s">
        <v>74</v>
      </c>
      <c r="L192" t="s">
        <v>84</v>
      </c>
      <c r="M192" t="s">
        <v>74</v>
      </c>
      <c r="N192">
        <v>25</v>
      </c>
      <c r="O192">
        <v>22</v>
      </c>
      <c r="P192" t="s">
        <v>153</v>
      </c>
      <c r="Q192" t="s">
        <v>157</v>
      </c>
      <c r="R192" t="s">
        <v>159</v>
      </c>
    </row>
    <row r="193" spans="1:18" x14ac:dyDescent="0.25">
      <c r="A193" t="s">
        <v>21</v>
      </c>
      <c r="B193" t="s">
        <v>450</v>
      </c>
      <c r="C193" t="s">
        <v>36</v>
      </c>
      <c r="D193" t="s">
        <v>61</v>
      </c>
      <c r="E193">
        <v>71716</v>
      </c>
      <c r="F193">
        <v>5049</v>
      </c>
      <c r="G193">
        <v>76765</v>
      </c>
      <c r="H193">
        <v>100964.73</v>
      </c>
      <c r="I193" t="s">
        <v>459</v>
      </c>
      <c r="J193" t="s">
        <v>449</v>
      </c>
      <c r="K193" t="s">
        <v>74</v>
      </c>
      <c r="L193" t="s">
        <v>84</v>
      </c>
      <c r="M193" t="s">
        <v>74</v>
      </c>
      <c r="N193">
        <v>15</v>
      </c>
      <c r="O193">
        <v>15</v>
      </c>
      <c r="P193" t="s">
        <v>150</v>
      </c>
      <c r="Q193" t="s">
        <v>155</v>
      </c>
      <c r="R193" t="s">
        <v>171</v>
      </c>
    </row>
    <row r="194" spans="1:18" x14ac:dyDescent="0.25">
      <c r="A194" t="s">
        <v>19</v>
      </c>
      <c r="B194" t="s">
        <v>35</v>
      </c>
      <c r="C194" t="s">
        <v>36</v>
      </c>
      <c r="D194" t="s">
        <v>54</v>
      </c>
      <c r="E194">
        <v>91879</v>
      </c>
      <c r="F194">
        <v>8848</v>
      </c>
      <c r="G194">
        <v>100727</v>
      </c>
      <c r="H194">
        <v>100727</v>
      </c>
      <c r="I194" t="s">
        <v>67</v>
      </c>
      <c r="J194" t="s">
        <v>56</v>
      </c>
      <c r="K194" t="s">
        <v>80</v>
      </c>
      <c r="L194" t="s">
        <v>106</v>
      </c>
      <c r="M194" t="s">
        <v>106</v>
      </c>
      <c r="N194">
        <v>2</v>
      </c>
      <c r="O194">
        <v>2</v>
      </c>
      <c r="P194" t="s">
        <v>148</v>
      </c>
      <c r="Q194" t="s">
        <v>157</v>
      </c>
      <c r="R194" t="s">
        <v>193</v>
      </c>
    </row>
    <row r="195" spans="1:18" x14ac:dyDescent="0.25">
      <c r="A195" t="s">
        <v>19</v>
      </c>
      <c r="B195" t="s">
        <v>31</v>
      </c>
      <c r="C195" t="s">
        <v>40</v>
      </c>
      <c r="D195" t="s">
        <v>56</v>
      </c>
      <c r="E195">
        <v>73792</v>
      </c>
      <c r="F195">
        <v>2783</v>
      </c>
      <c r="G195">
        <v>76575</v>
      </c>
      <c r="H195">
        <v>100714.84</v>
      </c>
      <c r="I195" t="s">
        <v>459</v>
      </c>
      <c r="J195" t="s">
        <v>449</v>
      </c>
      <c r="K195" t="s">
        <v>79</v>
      </c>
      <c r="L195" t="s">
        <v>91</v>
      </c>
      <c r="M195" t="s">
        <v>118</v>
      </c>
      <c r="N195">
        <v>25</v>
      </c>
      <c r="O195">
        <v>25</v>
      </c>
      <c r="P195" t="s">
        <v>152</v>
      </c>
      <c r="Q195" t="s">
        <v>155</v>
      </c>
      <c r="R195" t="s">
        <v>229</v>
      </c>
    </row>
    <row r="196" spans="1:18" x14ac:dyDescent="0.25">
      <c r="A196" t="s">
        <v>19</v>
      </c>
      <c r="B196" t="s">
        <v>31</v>
      </c>
      <c r="C196" t="s">
        <v>44</v>
      </c>
      <c r="D196" t="s">
        <v>54</v>
      </c>
      <c r="E196">
        <v>79783</v>
      </c>
      <c r="F196">
        <v>6795</v>
      </c>
      <c r="G196">
        <v>86578</v>
      </c>
      <c r="H196">
        <v>100031.89</v>
      </c>
      <c r="I196" t="s">
        <v>469</v>
      </c>
      <c r="J196" t="s">
        <v>69</v>
      </c>
      <c r="K196" t="s">
        <v>78</v>
      </c>
      <c r="L196" t="s">
        <v>109</v>
      </c>
      <c r="M196" t="s">
        <v>137</v>
      </c>
      <c r="N196">
        <v>10</v>
      </c>
      <c r="O196">
        <v>10</v>
      </c>
      <c r="P196" t="s">
        <v>148</v>
      </c>
      <c r="Q196" t="s">
        <v>156</v>
      </c>
      <c r="R196" t="s">
        <v>383</v>
      </c>
    </row>
    <row r="197" spans="1:18" x14ac:dyDescent="0.25">
      <c r="A197" t="s">
        <v>20</v>
      </c>
      <c r="B197" t="s">
        <v>29</v>
      </c>
      <c r="C197" t="s">
        <v>48</v>
      </c>
      <c r="D197" t="s">
        <v>54</v>
      </c>
      <c r="E197">
        <v>75539</v>
      </c>
      <c r="F197">
        <v>10921</v>
      </c>
      <c r="G197">
        <v>86460</v>
      </c>
      <c r="H197">
        <v>99895.55</v>
      </c>
      <c r="I197" t="s">
        <v>469</v>
      </c>
      <c r="J197" t="s">
        <v>449</v>
      </c>
      <c r="K197" t="s">
        <v>75</v>
      </c>
      <c r="L197" t="s">
        <v>108</v>
      </c>
      <c r="M197" t="s">
        <v>135</v>
      </c>
      <c r="N197">
        <v>0</v>
      </c>
      <c r="O197">
        <v>0</v>
      </c>
      <c r="P197" t="s">
        <v>149</v>
      </c>
      <c r="Q197" t="s">
        <v>155</v>
      </c>
      <c r="R197" t="s">
        <v>173</v>
      </c>
    </row>
    <row r="198" spans="1:18" x14ac:dyDescent="0.25">
      <c r="A198" t="s">
        <v>17</v>
      </c>
      <c r="B198" t="s">
        <v>35</v>
      </c>
      <c r="C198" t="s">
        <v>48</v>
      </c>
      <c r="D198" t="s">
        <v>61</v>
      </c>
      <c r="E198">
        <v>86412</v>
      </c>
      <c r="F198">
        <v>0</v>
      </c>
      <c r="G198">
        <v>86412</v>
      </c>
      <c r="H198">
        <v>99840.09</v>
      </c>
      <c r="I198" t="s">
        <v>469</v>
      </c>
      <c r="J198" t="s">
        <v>69</v>
      </c>
      <c r="K198" t="s">
        <v>72</v>
      </c>
      <c r="L198" t="s">
        <v>82</v>
      </c>
      <c r="M198" t="s">
        <v>112</v>
      </c>
      <c r="N198">
        <v>15</v>
      </c>
      <c r="O198">
        <v>14</v>
      </c>
      <c r="P198" t="s">
        <v>149</v>
      </c>
      <c r="Q198" t="s">
        <v>154</v>
      </c>
      <c r="R198" t="s">
        <v>173</v>
      </c>
    </row>
    <row r="199" spans="1:18" x14ac:dyDescent="0.25">
      <c r="A199" t="s">
        <v>17</v>
      </c>
      <c r="B199" t="s">
        <v>32</v>
      </c>
      <c r="C199" t="s">
        <v>43</v>
      </c>
      <c r="D199" t="s">
        <v>58</v>
      </c>
      <c r="E199">
        <v>71330</v>
      </c>
      <c r="F199">
        <v>4533</v>
      </c>
      <c r="G199">
        <v>75863</v>
      </c>
      <c r="H199">
        <v>99778.38</v>
      </c>
      <c r="I199" t="s">
        <v>459</v>
      </c>
      <c r="J199" t="s">
        <v>69</v>
      </c>
      <c r="K199" t="s">
        <v>80</v>
      </c>
      <c r="L199" t="s">
        <v>106</v>
      </c>
      <c r="M199" t="s">
        <v>106</v>
      </c>
      <c r="N199">
        <v>8</v>
      </c>
      <c r="O199">
        <v>8</v>
      </c>
      <c r="P199" t="s">
        <v>153</v>
      </c>
      <c r="Q199" t="s">
        <v>156</v>
      </c>
      <c r="R199" t="s">
        <v>398</v>
      </c>
    </row>
    <row r="200" spans="1:18" x14ac:dyDescent="0.25">
      <c r="A200" t="s">
        <v>19</v>
      </c>
      <c r="B200" t="s">
        <v>23</v>
      </c>
      <c r="C200" t="s">
        <v>41</v>
      </c>
      <c r="D200" t="s">
        <v>449</v>
      </c>
      <c r="E200">
        <v>58580</v>
      </c>
      <c r="F200">
        <v>16869</v>
      </c>
      <c r="G200">
        <v>75449</v>
      </c>
      <c r="H200">
        <v>99233.87</v>
      </c>
      <c r="I200" t="s">
        <v>459</v>
      </c>
      <c r="J200" t="s">
        <v>449</v>
      </c>
      <c r="K200" t="s">
        <v>73</v>
      </c>
      <c r="L200" t="s">
        <v>99</v>
      </c>
      <c r="M200" t="s">
        <v>125</v>
      </c>
      <c r="N200">
        <v>15</v>
      </c>
      <c r="O200">
        <v>14</v>
      </c>
      <c r="P200" t="s">
        <v>152</v>
      </c>
      <c r="Q200" t="s">
        <v>156</v>
      </c>
      <c r="R200" t="s">
        <v>296</v>
      </c>
    </row>
    <row r="201" spans="1:18" x14ac:dyDescent="0.25">
      <c r="A201" t="s">
        <v>20</v>
      </c>
      <c r="B201" t="s">
        <v>24</v>
      </c>
      <c r="C201" t="s">
        <v>53</v>
      </c>
      <c r="D201" t="s">
        <v>54</v>
      </c>
      <c r="E201">
        <v>95318</v>
      </c>
      <c r="F201">
        <v>3845</v>
      </c>
      <c r="G201">
        <v>99163</v>
      </c>
      <c r="H201">
        <v>99163</v>
      </c>
      <c r="I201" t="s">
        <v>67</v>
      </c>
      <c r="J201" t="s">
        <v>71</v>
      </c>
      <c r="K201" t="s">
        <v>73</v>
      </c>
      <c r="L201" t="s">
        <v>102</v>
      </c>
      <c r="M201" t="s">
        <v>102</v>
      </c>
      <c r="N201">
        <v>7</v>
      </c>
      <c r="O201">
        <v>5</v>
      </c>
      <c r="P201" t="s">
        <v>153</v>
      </c>
      <c r="Q201" t="s">
        <v>156</v>
      </c>
      <c r="R201" t="s">
        <v>256</v>
      </c>
    </row>
    <row r="202" spans="1:18" x14ac:dyDescent="0.25">
      <c r="A202" t="s">
        <v>17</v>
      </c>
      <c r="B202" t="s">
        <v>26</v>
      </c>
      <c r="C202" t="s">
        <v>42</v>
      </c>
      <c r="D202" t="s">
        <v>449</v>
      </c>
      <c r="E202">
        <v>76713</v>
      </c>
      <c r="F202">
        <v>9101</v>
      </c>
      <c r="G202">
        <v>85814</v>
      </c>
      <c r="H202">
        <v>99149.17</v>
      </c>
      <c r="I202" t="s">
        <v>469</v>
      </c>
      <c r="J202" t="s">
        <v>56</v>
      </c>
      <c r="K202" t="s">
        <v>76</v>
      </c>
      <c r="L202" t="s">
        <v>100</v>
      </c>
      <c r="M202" t="s">
        <v>126</v>
      </c>
      <c r="N202">
        <v>10</v>
      </c>
      <c r="O202">
        <v>8</v>
      </c>
      <c r="P202" t="s">
        <v>149</v>
      </c>
      <c r="Q202" t="s">
        <v>155</v>
      </c>
      <c r="R202" t="s">
        <v>166</v>
      </c>
    </row>
    <row r="203" spans="1:18" x14ac:dyDescent="0.25">
      <c r="A203" t="s">
        <v>18</v>
      </c>
      <c r="B203" t="s">
        <v>23</v>
      </c>
      <c r="C203" t="s">
        <v>41</v>
      </c>
      <c r="D203" t="s">
        <v>449</v>
      </c>
      <c r="E203">
        <v>96927</v>
      </c>
      <c r="F203">
        <v>2138</v>
      </c>
      <c r="G203">
        <v>99065</v>
      </c>
      <c r="H203">
        <v>99065</v>
      </c>
      <c r="I203" t="s">
        <v>67</v>
      </c>
      <c r="J203" t="s">
        <v>69</v>
      </c>
      <c r="K203" t="s">
        <v>77</v>
      </c>
      <c r="L203" t="s">
        <v>87</v>
      </c>
      <c r="M203" t="s">
        <v>144</v>
      </c>
      <c r="N203">
        <v>0</v>
      </c>
      <c r="O203">
        <v>0</v>
      </c>
      <c r="P203" t="s">
        <v>149</v>
      </c>
      <c r="Q203" t="s">
        <v>155</v>
      </c>
      <c r="R203" t="s">
        <v>196</v>
      </c>
    </row>
    <row r="204" spans="1:18" x14ac:dyDescent="0.25">
      <c r="A204" t="s">
        <v>20</v>
      </c>
      <c r="B204" t="s">
        <v>26</v>
      </c>
      <c r="C204" t="s">
        <v>48</v>
      </c>
      <c r="D204" t="s">
        <v>449</v>
      </c>
      <c r="E204">
        <v>79337</v>
      </c>
      <c r="F204">
        <v>6379</v>
      </c>
      <c r="G204">
        <v>85716</v>
      </c>
      <c r="H204">
        <v>99035.94</v>
      </c>
      <c r="I204" t="s">
        <v>469</v>
      </c>
      <c r="J204" t="s">
        <v>71</v>
      </c>
      <c r="K204" t="s">
        <v>72</v>
      </c>
      <c r="L204" t="s">
        <v>95</v>
      </c>
      <c r="M204" t="s">
        <v>120</v>
      </c>
      <c r="N204">
        <v>7</v>
      </c>
      <c r="O204">
        <v>5</v>
      </c>
      <c r="P204" t="s">
        <v>149</v>
      </c>
      <c r="Q204" t="s">
        <v>157</v>
      </c>
      <c r="R204" t="s">
        <v>211</v>
      </c>
    </row>
    <row r="205" spans="1:18" x14ac:dyDescent="0.25">
      <c r="A205" t="s">
        <v>21</v>
      </c>
      <c r="B205" t="s">
        <v>29</v>
      </c>
      <c r="C205" t="s">
        <v>43</v>
      </c>
      <c r="D205" t="s">
        <v>57</v>
      </c>
      <c r="E205">
        <v>72883</v>
      </c>
      <c r="F205">
        <v>12598</v>
      </c>
      <c r="G205">
        <v>85481</v>
      </c>
      <c r="H205">
        <v>98764.42</v>
      </c>
      <c r="I205" t="s">
        <v>469</v>
      </c>
      <c r="J205" t="s">
        <v>56</v>
      </c>
      <c r="K205" t="s">
        <v>77</v>
      </c>
      <c r="L205" t="s">
        <v>110</v>
      </c>
      <c r="M205" t="s">
        <v>145</v>
      </c>
      <c r="N205">
        <v>15</v>
      </c>
      <c r="O205">
        <v>15</v>
      </c>
      <c r="P205" t="s">
        <v>153</v>
      </c>
      <c r="Q205" t="s">
        <v>155</v>
      </c>
      <c r="R205" t="s">
        <v>202</v>
      </c>
    </row>
    <row r="206" spans="1:18" x14ac:dyDescent="0.25">
      <c r="A206" t="s">
        <v>21</v>
      </c>
      <c r="B206" t="s">
        <v>26</v>
      </c>
      <c r="C206" t="s">
        <v>37</v>
      </c>
      <c r="D206" t="s">
        <v>61</v>
      </c>
      <c r="E206">
        <v>70895</v>
      </c>
      <c r="F206">
        <v>4130</v>
      </c>
      <c r="G206">
        <v>75025</v>
      </c>
      <c r="H206">
        <v>98676.21</v>
      </c>
      <c r="I206" t="s">
        <v>459</v>
      </c>
      <c r="J206" t="s">
        <v>70</v>
      </c>
      <c r="K206" t="s">
        <v>77</v>
      </c>
      <c r="L206" t="s">
        <v>97</v>
      </c>
      <c r="M206" t="s">
        <v>122</v>
      </c>
      <c r="N206">
        <v>8</v>
      </c>
      <c r="O206">
        <v>5</v>
      </c>
      <c r="P206" t="s">
        <v>152</v>
      </c>
      <c r="Q206" t="s">
        <v>154</v>
      </c>
      <c r="R206" t="s">
        <v>417</v>
      </c>
    </row>
    <row r="207" spans="1:18" x14ac:dyDescent="0.25">
      <c r="A207" t="s">
        <v>21</v>
      </c>
      <c r="B207" t="s">
        <v>450</v>
      </c>
      <c r="C207" t="s">
        <v>38</v>
      </c>
      <c r="D207" t="s">
        <v>449</v>
      </c>
      <c r="E207">
        <v>77514</v>
      </c>
      <c r="F207">
        <v>7830</v>
      </c>
      <c r="G207">
        <v>85344</v>
      </c>
      <c r="H207">
        <v>98606.13</v>
      </c>
      <c r="I207" t="s">
        <v>469</v>
      </c>
      <c r="J207" t="s">
        <v>71</v>
      </c>
      <c r="K207" t="s">
        <v>74</v>
      </c>
      <c r="L207" t="s">
        <v>84</v>
      </c>
      <c r="M207" t="s">
        <v>74</v>
      </c>
      <c r="N207">
        <v>18</v>
      </c>
      <c r="O207">
        <v>16</v>
      </c>
      <c r="P207" t="s">
        <v>150</v>
      </c>
      <c r="Q207" t="s">
        <v>155</v>
      </c>
      <c r="R207" t="s">
        <v>396</v>
      </c>
    </row>
    <row r="208" spans="1:18" x14ac:dyDescent="0.25">
      <c r="A208" t="s">
        <v>18</v>
      </c>
      <c r="B208" t="s">
        <v>31</v>
      </c>
      <c r="C208" t="s">
        <v>41</v>
      </c>
      <c r="D208" t="s">
        <v>59</v>
      </c>
      <c r="E208">
        <v>84177</v>
      </c>
      <c r="F208">
        <v>927</v>
      </c>
      <c r="G208">
        <v>85104</v>
      </c>
      <c r="H208">
        <v>98328.83</v>
      </c>
      <c r="I208" t="s">
        <v>469</v>
      </c>
      <c r="J208" t="s">
        <v>71</v>
      </c>
      <c r="K208" t="s">
        <v>80</v>
      </c>
      <c r="L208" t="s">
        <v>106</v>
      </c>
      <c r="M208" t="s">
        <v>106</v>
      </c>
      <c r="N208">
        <v>0</v>
      </c>
      <c r="O208">
        <v>0</v>
      </c>
      <c r="P208" t="s">
        <v>148</v>
      </c>
      <c r="Q208" t="s">
        <v>155</v>
      </c>
      <c r="R208" t="s">
        <v>209</v>
      </c>
    </row>
    <row r="209" spans="1:18" x14ac:dyDescent="0.25">
      <c r="A209" t="s">
        <v>17</v>
      </c>
      <c r="B209" t="s">
        <v>35</v>
      </c>
      <c r="C209" t="s">
        <v>40</v>
      </c>
      <c r="D209" t="s">
        <v>54</v>
      </c>
      <c r="E209">
        <v>70153</v>
      </c>
      <c r="F209">
        <v>14700</v>
      </c>
      <c r="G209">
        <v>84853</v>
      </c>
      <c r="H209">
        <v>98038.83</v>
      </c>
      <c r="I209" t="s">
        <v>469</v>
      </c>
      <c r="J209" t="s">
        <v>56</v>
      </c>
      <c r="K209" t="s">
        <v>80</v>
      </c>
      <c r="L209" t="s">
        <v>93</v>
      </c>
      <c r="M209" t="s">
        <v>93</v>
      </c>
      <c r="N209">
        <v>15</v>
      </c>
      <c r="O209">
        <v>15</v>
      </c>
      <c r="P209" t="s">
        <v>149</v>
      </c>
      <c r="Q209" t="s">
        <v>157</v>
      </c>
      <c r="R209" t="s">
        <v>421</v>
      </c>
    </row>
    <row r="210" spans="1:18" x14ac:dyDescent="0.25">
      <c r="A210" t="s">
        <v>19</v>
      </c>
      <c r="B210" t="s">
        <v>35</v>
      </c>
      <c r="C210" t="s">
        <v>37</v>
      </c>
      <c r="D210" t="s">
        <v>62</v>
      </c>
      <c r="E210">
        <v>77631</v>
      </c>
      <c r="F210">
        <v>20246</v>
      </c>
      <c r="G210">
        <v>97877</v>
      </c>
      <c r="H210">
        <v>97877</v>
      </c>
      <c r="I210" t="s">
        <v>67</v>
      </c>
      <c r="J210" t="s">
        <v>70</v>
      </c>
      <c r="K210" t="s">
        <v>73</v>
      </c>
      <c r="L210" t="s">
        <v>102</v>
      </c>
      <c r="M210" t="s">
        <v>102</v>
      </c>
      <c r="N210">
        <v>20</v>
      </c>
      <c r="O210">
        <v>19</v>
      </c>
      <c r="P210" t="s">
        <v>150</v>
      </c>
      <c r="Q210" t="s">
        <v>154</v>
      </c>
      <c r="R210" t="s">
        <v>367</v>
      </c>
    </row>
    <row r="211" spans="1:18" x14ac:dyDescent="0.25">
      <c r="A211" t="s">
        <v>20</v>
      </c>
      <c r="B211" t="s">
        <v>24</v>
      </c>
      <c r="C211" t="s">
        <v>42</v>
      </c>
      <c r="D211" t="s">
        <v>58</v>
      </c>
      <c r="E211">
        <v>74218</v>
      </c>
      <c r="F211">
        <v>97</v>
      </c>
      <c r="G211">
        <v>74315</v>
      </c>
      <c r="H211">
        <v>97742.38</v>
      </c>
      <c r="I211" t="s">
        <v>459</v>
      </c>
      <c r="J211" t="s">
        <v>71</v>
      </c>
      <c r="K211" t="s">
        <v>79</v>
      </c>
      <c r="L211" t="s">
        <v>107</v>
      </c>
      <c r="M211" t="s">
        <v>134</v>
      </c>
      <c r="N211">
        <v>4</v>
      </c>
      <c r="O211">
        <v>3</v>
      </c>
      <c r="P211" t="s">
        <v>150</v>
      </c>
      <c r="Q211" t="s">
        <v>157</v>
      </c>
      <c r="R211" t="s">
        <v>250</v>
      </c>
    </row>
    <row r="212" spans="1:18" x14ac:dyDescent="0.25">
      <c r="A212" t="s">
        <v>20</v>
      </c>
      <c r="B212" t="s">
        <v>450</v>
      </c>
      <c r="C212" t="s">
        <v>38</v>
      </c>
      <c r="D212" t="s">
        <v>57</v>
      </c>
      <c r="E212">
        <v>92228</v>
      </c>
      <c r="F212">
        <v>5507</v>
      </c>
      <c r="G212">
        <v>97735</v>
      </c>
      <c r="H212">
        <v>97735</v>
      </c>
      <c r="I212" t="s">
        <v>67</v>
      </c>
      <c r="J212" t="s">
        <v>56</v>
      </c>
      <c r="K212" t="s">
        <v>78</v>
      </c>
      <c r="L212" t="s">
        <v>104</v>
      </c>
      <c r="M212" t="s">
        <v>131</v>
      </c>
      <c r="N212">
        <v>5</v>
      </c>
      <c r="O212">
        <v>4</v>
      </c>
      <c r="P212" t="s">
        <v>150</v>
      </c>
      <c r="Q212" t="s">
        <v>154</v>
      </c>
      <c r="R212" t="s">
        <v>180</v>
      </c>
    </row>
    <row r="213" spans="1:18" x14ac:dyDescent="0.25">
      <c r="A213" t="s">
        <v>19</v>
      </c>
      <c r="B213" t="s">
        <v>450</v>
      </c>
      <c r="C213" t="s">
        <v>44</v>
      </c>
      <c r="D213" t="s">
        <v>58</v>
      </c>
      <c r="E213">
        <v>85374</v>
      </c>
      <c r="F213">
        <v>12303</v>
      </c>
      <c r="G213">
        <v>97677</v>
      </c>
      <c r="H213">
        <v>97677</v>
      </c>
      <c r="I213" t="s">
        <v>67</v>
      </c>
      <c r="J213" t="s">
        <v>71</v>
      </c>
      <c r="K213" t="s">
        <v>74</v>
      </c>
      <c r="L213" t="s">
        <v>84</v>
      </c>
      <c r="M213" t="s">
        <v>74</v>
      </c>
      <c r="N213">
        <v>20</v>
      </c>
      <c r="O213">
        <v>17</v>
      </c>
      <c r="P213" t="s">
        <v>148</v>
      </c>
      <c r="Q213" t="s">
        <v>155</v>
      </c>
      <c r="R213" t="s">
        <v>353</v>
      </c>
    </row>
    <row r="214" spans="1:18" x14ac:dyDescent="0.25">
      <c r="A214" t="s">
        <v>17</v>
      </c>
      <c r="B214" t="s">
        <v>28</v>
      </c>
      <c r="C214" t="s">
        <v>41</v>
      </c>
      <c r="D214" t="s">
        <v>58</v>
      </c>
      <c r="E214">
        <v>80281</v>
      </c>
      <c r="F214">
        <v>4220</v>
      </c>
      <c r="G214">
        <v>84501</v>
      </c>
      <c r="H214">
        <v>97632.13</v>
      </c>
      <c r="I214" t="s">
        <v>469</v>
      </c>
      <c r="J214" t="s">
        <v>70</v>
      </c>
      <c r="K214" t="s">
        <v>73</v>
      </c>
      <c r="L214" t="s">
        <v>83</v>
      </c>
      <c r="M214" t="s">
        <v>113</v>
      </c>
      <c r="N214">
        <v>9</v>
      </c>
      <c r="O214">
        <v>9</v>
      </c>
      <c r="P214" t="s">
        <v>150</v>
      </c>
      <c r="Q214" t="s">
        <v>155</v>
      </c>
      <c r="R214" t="s">
        <v>188</v>
      </c>
    </row>
    <row r="215" spans="1:18" x14ac:dyDescent="0.25">
      <c r="A215" t="s">
        <v>19</v>
      </c>
      <c r="B215" t="s">
        <v>26</v>
      </c>
      <c r="C215" t="s">
        <v>52</v>
      </c>
      <c r="D215" t="s">
        <v>55</v>
      </c>
      <c r="E215">
        <v>82149</v>
      </c>
      <c r="F215">
        <v>2140</v>
      </c>
      <c r="G215">
        <v>84289</v>
      </c>
      <c r="H215">
        <v>97387.19</v>
      </c>
      <c r="I215" t="s">
        <v>469</v>
      </c>
      <c r="J215" t="s">
        <v>70</v>
      </c>
      <c r="K215" t="s">
        <v>78</v>
      </c>
      <c r="L215" t="s">
        <v>105</v>
      </c>
      <c r="M215" t="s">
        <v>133</v>
      </c>
      <c r="N215">
        <v>9</v>
      </c>
      <c r="O215">
        <v>8</v>
      </c>
      <c r="P215" t="s">
        <v>148</v>
      </c>
      <c r="Q215" t="s">
        <v>157</v>
      </c>
      <c r="R215" t="s">
        <v>167</v>
      </c>
    </row>
    <row r="216" spans="1:18" x14ac:dyDescent="0.25">
      <c r="A216" t="s">
        <v>21</v>
      </c>
      <c r="B216" t="s">
        <v>29</v>
      </c>
      <c r="C216" t="s">
        <v>38</v>
      </c>
      <c r="D216" t="s">
        <v>58</v>
      </c>
      <c r="E216">
        <v>97274</v>
      </c>
      <c r="F216">
        <v>0</v>
      </c>
      <c r="G216">
        <v>97274</v>
      </c>
      <c r="H216">
        <v>97274</v>
      </c>
      <c r="I216" t="s">
        <v>67</v>
      </c>
      <c r="J216" t="s">
        <v>70</v>
      </c>
      <c r="K216" t="s">
        <v>81</v>
      </c>
      <c r="L216" t="s">
        <v>101</v>
      </c>
      <c r="M216" t="s">
        <v>127</v>
      </c>
      <c r="N216">
        <v>20</v>
      </c>
      <c r="O216">
        <v>19</v>
      </c>
      <c r="P216" t="s">
        <v>149</v>
      </c>
      <c r="Q216" t="s">
        <v>156</v>
      </c>
      <c r="R216" t="s">
        <v>212</v>
      </c>
    </row>
    <row r="217" spans="1:18" x14ac:dyDescent="0.25">
      <c r="A217" t="s">
        <v>19</v>
      </c>
      <c r="B217" t="s">
        <v>31</v>
      </c>
      <c r="C217" t="s">
        <v>41</v>
      </c>
      <c r="D217" t="s">
        <v>55</v>
      </c>
      <c r="E217">
        <v>73909</v>
      </c>
      <c r="F217">
        <v>0</v>
      </c>
      <c r="G217">
        <v>73909</v>
      </c>
      <c r="H217">
        <v>97208.39</v>
      </c>
      <c r="I217" t="s">
        <v>459</v>
      </c>
      <c r="J217" t="s">
        <v>70</v>
      </c>
      <c r="K217" t="s">
        <v>81</v>
      </c>
      <c r="L217" t="s">
        <v>98</v>
      </c>
      <c r="M217" t="s">
        <v>123</v>
      </c>
      <c r="N217">
        <v>4</v>
      </c>
      <c r="O217">
        <v>1</v>
      </c>
      <c r="P217" t="s">
        <v>153</v>
      </c>
      <c r="Q217" t="s">
        <v>155</v>
      </c>
      <c r="R217" t="s">
        <v>370</v>
      </c>
    </row>
    <row r="218" spans="1:18" x14ac:dyDescent="0.25">
      <c r="A218" t="s">
        <v>19</v>
      </c>
      <c r="B218" t="s">
        <v>28</v>
      </c>
      <c r="C218" t="s">
        <v>52</v>
      </c>
      <c r="D218" t="s">
        <v>449</v>
      </c>
      <c r="E218">
        <v>135401</v>
      </c>
      <c r="F218">
        <v>383</v>
      </c>
      <c r="G218">
        <v>135784</v>
      </c>
      <c r="H218">
        <v>96845.45</v>
      </c>
      <c r="I218" t="s">
        <v>462</v>
      </c>
      <c r="J218" t="s">
        <v>56</v>
      </c>
      <c r="K218" t="s">
        <v>79</v>
      </c>
      <c r="L218" t="s">
        <v>107</v>
      </c>
      <c r="M218" t="s">
        <v>134</v>
      </c>
      <c r="N218">
        <v>7</v>
      </c>
      <c r="O218">
        <v>7</v>
      </c>
      <c r="P218" t="s">
        <v>150</v>
      </c>
      <c r="Q218" t="s">
        <v>154</v>
      </c>
      <c r="R218" t="s">
        <v>171</v>
      </c>
    </row>
    <row r="219" spans="1:18" x14ac:dyDescent="0.25">
      <c r="A219" t="s">
        <v>21</v>
      </c>
      <c r="B219" t="s">
        <v>24</v>
      </c>
      <c r="C219" t="s">
        <v>40</v>
      </c>
      <c r="D219" t="s">
        <v>55</v>
      </c>
      <c r="E219">
        <v>77026</v>
      </c>
      <c r="F219">
        <v>6314</v>
      </c>
      <c r="G219">
        <v>83340</v>
      </c>
      <c r="H219">
        <v>96290.72</v>
      </c>
      <c r="I219" t="s">
        <v>469</v>
      </c>
      <c r="J219" t="s">
        <v>70</v>
      </c>
      <c r="K219" t="s">
        <v>78</v>
      </c>
      <c r="L219" t="s">
        <v>109</v>
      </c>
      <c r="M219" t="s">
        <v>137</v>
      </c>
      <c r="N219">
        <v>18</v>
      </c>
      <c r="O219">
        <v>16</v>
      </c>
      <c r="P219" t="s">
        <v>151</v>
      </c>
      <c r="Q219" t="s">
        <v>157</v>
      </c>
      <c r="R219" t="s">
        <v>355</v>
      </c>
    </row>
    <row r="220" spans="1:18" x14ac:dyDescent="0.25">
      <c r="A220" t="s">
        <v>20</v>
      </c>
      <c r="B220" t="s">
        <v>29</v>
      </c>
      <c r="C220" t="s">
        <v>43</v>
      </c>
      <c r="D220" t="s">
        <v>449</v>
      </c>
      <c r="E220">
        <v>73147</v>
      </c>
      <c r="F220">
        <v>0</v>
      </c>
      <c r="G220">
        <v>73147</v>
      </c>
      <c r="H220">
        <v>96206.18</v>
      </c>
      <c r="I220" t="s">
        <v>459</v>
      </c>
      <c r="J220" t="s">
        <v>56</v>
      </c>
      <c r="K220" t="s">
        <v>76</v>
      </c>
      <c r="L220" t="s">
        <v>92</v>
      </c>
      <c r="M220" t="s">
        <v>119</v>
      </c>
      <c r="N220">
        <v>6</v>
      </c>
      <c r="O220">
        <v>3</v>
      </c>
      <c r="P220" t="s">
        <v>153</v>
      </c>
      <c r="Q220" t="s">
        <v>156</v>
      </c>
      <c r="R220" t="s">
        <v>391</v>
      </c>
    </row>
    <row r="221" spans="1:18" x14ac:dyDescent="0.25">
      <c r="A221" t="s">
        <v>19</v>
      </c>
      <c r="B221" t="s">
        <v>34</v>
      </c>
      <c r="C221" t="s">
        <v>51</v>
      </c>
      <c r="D221" t="s">
        <v>56</v>
      </c>
      <c r="E221">
        <v>119743</v>
      </c>
      <c r="F221">
        <v>26932</v>
      </c>
      <c r="G221">
        <v>146675</v>
      </c>
      <c r="H221">
        <v>95942.77</v>
      </c>
      <c r="I221" t="s">
        <v>455</v>
      </c>
      <c r="J221" t="s">
        <v>70</v>
      </c>
      <c r="K221" t="s">
        <v>81</v>
      </c>
      <c r="L221" t="s">
        <v>103</v>
      </c>
      <c r="M221" t="s">
        <v>140</v>
      </c>
      <c r="N221">
        <v>6</v>
      </c>
      <c r="O221">
        <v>6</v>
      </c>
      <c r="P221" t="s">
        <v>153</v>
      </c>
      <c r="Q221" t="s">
        <v>157</v>
      </c>
      <c r="R221" t="s">
        <v>167</v>
      </c>
    </row>
    <row r="222" spans="1:18" x14ac:dyDescent="0.25">
      <c r="A222" t="s">
        <v>19</v>
      </c>
      <c r="B222" t="s">
        <v>29</v>
      </c>
      <c r="C222" t="s">
        <v>47</v>
      </c>
      <c r="D222" t="s">
        <v>54</v>
      </c>
      <c r="E222">
        <v>88612</v>
      </c>
      <c r="F222">
        <v>7308</v>
      </c>
      <c r="G222">
        <v>95920</v>
      </c>
      <c r="H222">
        <v>95920</v>
      </c>
      <c r="I222" t="s">
        <v>67</v>
      </c>
      <c r="J222" t="s">
        <v>69</v>
      </c>
      <c r="K222" t="s">
        <v>74</v>
      </c>
      <c r="L222" t="s">
        <v>84</v>
      </c>
      <c r="M222" t="s">
        <v>74</v>
      </c>
      <c r="N222">
        <v>15</v>
      </c>
      <c r="O222">
        <v>12</v>
      </c>
      <c r="P222" t="s">
        <v>148</v>
      </c>
      <c r="Q222" t="s">
        <v>156</v>
      </c>
      <c r="R222" t="s">
        <v>165</v>
      </c>
    </row>
    <row r="223" spans="1:18" x14ac:dyDescent="0.25">
      <c r="A223" t="s">
        <v>17</v>
      </c>
      <c r="B223" t="s">
        <v>26</v>
      </c>
      <c r="C223" t="s">
        <v>47</v>
      </c>
      <c r="D223" t="s">
        <v>62</v>
      </c>
      <c r="E223">
        <v>77310</v>
      </c>
      <c r="F223">
        <v>5662</v>
      </c>
      <c r="G223">
        <v>82972</v>
      </c>
      <c r="H223">
        <v>95865.53</v>
      </c>
      <c r="I223" t="s">
        <v>469</v>
      </c>
      <c r="J223" t="s">
        <v>69</v>
      </c>
      <c r="K223" t="s">
        <v>72</v>
      </c>
      <c r="L223" t="s">
        <v>82</v>
      </c>
      <c r="M223" t="s">
        <v>112</v>
      </c>
      <c r="N223">
        <v>8</v>
      </c>
      <c r="O223">
        <v>6</v>
      </c>
      <c r="P223" t="s">
        <v>150</v>
      </c>
      <c r="Q223" t="s">
        <v>157</v>
      </c>
      <c r="R223" t="s">
        <v>249</v>
      </c>
    </row>
    <row r="224" spans="1:18" x14ac:dyDescent="0.25">
      <c r="A224" t="s">
        <v>19</v>
      </c>
      <c r="B224" t="s">
        <v>34</v>
      </c>
      <c r="C224" t="s">
        <v>52</v>
      </c>
      <c r="D224" t="s">
        <v>58</v>
      </c>
      <c r="E224">
        <v>92742</v>
      </c>
      <c r="F224">
        <v>3071</v>
      </c>
      <c r="G224">
        <v>95813</v>
      </c>
      <c r="H224">
        <v>95813</v>
      </c>
      <c r="I224" t="s">
        <v>67</v>
      </c>
      <c r="J224" t="s">
        <v>71</v>
      </c>
      <c r="K224" t="s">
        <v>73</v>
      </c>
      <c r="L224" t="s">
        <v>83</v>
      </c>
      <c r="M224" t="s">
        <v>113</v>
      </c>
      <c r="N224">
        <v>3</v>
      </c>
      <c r="O224">
        <v>2</v>
      </c>
      <c r="P224" t="s">
        <v>149</v>
      </c>
      <c r="Q224" t="s">
        <v>157</v>
      </c>
      <c r="R224" t="s">
        <v>256</v>
      </c>
    </row>
    <row r="225" spans="1:18" x14ac:dyDescent="0.25">
      <c r="A225" t="s">
        <v>19</v>
      </c>
      <c r="B225" t="s">
        <v>35</v>
      </c>
      <c r="C225" t="s">
        <v>53</v>
      </c>
      <c r="D225" t="s">
        <v>449</v>
      </c>
      <c r="E225">
        <v>130070</v>
      </c>
      <c r="F225">
        <v>15866</v>
      </c>
      <c r="G225">
        <v>145936</v>
      </c>
      <c r="H225">
        <v>95459.37</v>
      </c>
      <c r="I225" t="s">
        <v>455</v>
      </c>
      <c r="J225" t="s">
        <v>449</v>
      </c>
      <c r="K225" t="s">
        <v>72</v>
      </c>
      <c r="L225" t="s">
        <v>82</v>
      </c>
      <c r="M225" t="s">
        <v>112</v>
      </c>
      <c r="N225">
        <v>6</v>
      </c>
      <c r="O225">
        <v>6</v>
      </c>
      <c r="P225" t="s">
        <v>152</v>
      </c>
      <c r="Q225" t="s">
        <v>155</v>
      </c>
      <c r="R225" t="s">
        <v>169</v>
      </c>
    </row>
    <row r="226" spans="1:18" x14ac:dyDescent="0.25">
      <c r="A226" t="s">
        <v>21</v>
      </c>
      <c r="B226" t="s">
        <v>29</v>
      </c>
      <c r="C226" t="s">
        <v>49</v>
      </c>
      <c r="D226" t="s">
        <v>62</v>
      </c>
      <c r="E226">
        <v>87022</v>
      </c>
      <c r="F226">
        <v>8220</v>
      </c>
      <c r="G226">
        <v>95242</v>
      </c>
      <c r="H226">
        <v>95242</v>
      </c>
      <c r="I226" t="s">
        <v>67</v>
      </c>
      <c r="J226" t="s">
        <v>71</v>
      </c>
      <c r="K226" t="s">
        <v>78</v>
      </c>
      <c r="L226" t="s">
        <v>105</v>
      </c>
      <c r="M226" t="s">
        <v>133</v>
      </c>
      <c r="N226">
        <v>20</v>
      </c>
      <c r="O226">
        <v>20</v>
      </c>
      <c r="P226" t="s">
        <v>150</v>
      </c>
      <c r="Q226" t="s">
        <v>154</v>
      </c>
      <c r="R226" t="s">
        <v>176</v>
      </c>
    </row>
    <row r="227" spans="1:18" x14ac:dyDescent="0.25">
      <c r="A227" t="s">
        <v>21</v>
      </c>
      <c r="B227" t="s">
        <v>26</v>
      </c>
      <c r="C227" t="s">
        <v>47</v>
      </c>
      <c r="D227" t="s">
        <v>59</v>
      </c>
      <c r="E227">
        <v>138876</v>
      </c>
      <c r="F227">
        <v>6600</v>
      </c>
      <c r="G227">
        <v>145476</v>
      </c>
      <c r="H227">
        <v>95158.48</v>
      </c>
      <c r="I227" t="s">
        <v>455</v>
      </c>
      <c r="J227" t="s">
        <v>56</v>
      </c>
      <c r="K227" t="s">
        <v>73</v>
      </c>
      <c r="L227" t="s">
        <v>83</v>
      </c>
      <c r="M227" t="s">
        <v>113</v>
      </c>
      <c r="N227">
        <v>20</v>
      </c>
      <c r="O227">
        <v>17</v>
      </c>
      <c r="P227" t="s">
        <v>150</v>
      </c>
      <c r="Q227" t="s">
        <v>155</v>
      </c>
      <c r="R227" t="s">
        <v>165</v>
      </c>
    </row>
    <row r="228" spans="1:18" x14ac:dyDescent="0.25">
      <c r="A228" t="s">
        <v>19</v>
      </c>
      <c r="B228" t="s">
        <v>28</v>
      </c>
      <c r="C228" t="s">
        <v>40</v>
      </c>
      <c r="D228" t="s">
        <v>60</v>
      </c>
      <c r="E228">
        <v>127083</v>
      </c>
      <c r="F228">
        <v>18316</v>
      </c>
      <c r="G228">
        <v>145399</v>
      </c>
      <c r="H228">
        <v>95108.11</v>
      </c>
      <c r="I228" t="s">
        <v>455</v>
      </c>
      <c r="J228" t="s">
        <v>56</v>
      </c>
      <c r="K228" t="s">
        <v>80</v>
      </c>
      <c r="L228" t="s">
        <v>93</v>
      </c>
      <c r="M228" t="s">
        <v>93</v>
      </c>
      <c r="N228">
        <v>10</v>
      </c>
      <c r="O228">
        <v>8</v>
      </c>
      <c r="P228" t="s">
        <v>153</v>
      </c>
      <c r="Q228" t="s">
        <v>157</v>
      </c>
      <c r="R228" t="s">
        <v>180</v>
      </c>
    </row>
    <row r="229" spans="1:18" x14ac:dyDescent="0.25">
      <c r="A229" t="s">
        <v>21</v>
      </c>
      <c r="B229" t="s">
        <v>35</v>
      </c>
      <c r="C229" t="s">
        <v>43</v>
      </c>
      <c r="D229" t="s">
        <v>60</v>
      </c>
      <c r="E229">
        <v>126141</v>
      </c>
      <c r="F229">
        <v>6696</v>
      </c>
      <c r="G229">
        <v>132837</v>
      </c>
      <c r="H229">
        <v>94743.55</v>
      </c>
      <c r="I229" t="s">
        <v>462</v>
      </c>
      <c r="J229" t="s">
        <v>449</v>
      </c>
      <c r="K229" t="s">
        <v>73</v>
      </c>
      <c r="L229" t="s">
        <v>83</v>
      </c>
      <c r="M229" t="s">
        <v>113</v>
      </c>
      <c r="N229">
        <v>8</v>
      </c>
      <c r="O229">
        <v>8</v>
      </c>
      <c r="P229" t="s">
        <v>148</v>
      </c>
      <c r="Q229" t="s">
        <v>154</v>
      </c>
      <c r="R229" t="s">
        <v>224</v>
      </c>
    </row>
    <row r="230" spans="1:18" x14ac:dyDescent="0.25">
      <c r="A230" t="s">
        <v>19</v>
      </c>
      <c r="B230" t="s">
        <v>32</v>
      </c>
      <c r="C230" t="s">
        <v>37</v>
      </c>
      <c r="D230" t="s">
        <v>54</v>
      </c>
      <c r="E230">
        <v>93986</v>
      </c>
      <c r="F230">
        <v>721</v>
      </c>
      <c r="G230">
        <v>94707</v>
      </c>
      <c r="H230">
        <v>94707</v>
      </c>
      <c r="I230" t="s">
        <v>67</v>
      </c>
      <c r="J230" t="s">
        <v>70</v>
      </c>
      <c r="K230" t="s">
        <v>75</v>
      </c>
      <c r="L230" t="s">
        <v>96</v>
      </c>
      <c r="M230" t="s">
        <v>121</v>
      </c>
      <c r="N230">
        <v>6</v>
      </c>
      <c r="O230">
        <v>6</v>
      </c>
      <c r="P230" t="s">
        <v>153</v>
      </c>
      <c r="Q230" t="s">
        <v>156</v>
      </c>
      <c r="R230" t="s">
        <v>209</v>
      </c>
    </row>
    <row r="231" spans="1:18" x14ac:dyDescent="0.25">
      <c r="A231" t="s">
        <v>17</v>
      </c>
      <c r="B231" t="s">
        <v>35</v>
      </c>
      <c r="C231" t="s">
        <v>38</v>
      </c>
      <c r="D231" t="s">
        <v>57</v>
      </c>
      <c r="E231">
        <v>120362</v>
      </c>
      <c r="F231">
        <v>12222</v>
      </c>
      <c r="G231">
        <v>132584</v>
      </c>
      <c r="H231">
        <v>94563.11</v>
      </c>
      <c r="I231" t="s">
        <v>462</v>
      </c>
      <c r="J231" t="s">
        <v>449</v>
      </c>
      <c r="K231" t="s">
        <v>78</v>
      </c>
      <c r="L231" t="s">
        <v>90</v>
      </c>
      <c r="M231" t="s">
        <v>138</v>
      </c>
      <c r="N231">
        <v>18</v>
      </c>
      <c r="O231">
        <v>18</v>
      </c>
      <c r="P231" t="s">
        <v>149</v>
      </c>
      <c r="Q231" t="s">
        <v>156</v>
      </c>
      <c r="R231" t="s">
        <v>298</v>
      </c>
    </row>
    <row r="232" spans="1:18" x14ac:dyDescent="0.25">
      <c r="A232" t="s">
        <v>21</v>
      </c>
      <c r="B232" t="s">
        <v>26</v>
      </c>
      <c r="C232" t="s">
        <v>37</v>
      </c>
      <c r="D232" t="s">
        <v>58</v>
      </c>
      <c r="E232">
        <v>66367</v>
      </c>
      <c r="F232">
        <v>5276</v>
      </c>
      <c r="G232">
        <v>71643</v>
      </c>
      <c r="H232">
        <v>94228.05</v>
      </c>
      <c r="I232" t="s">
        <v>459</v>
      </c>
      <c r="J232" t="s">
        <v>70</v>
      </c>
      <c r="K232" t="s">
        <v>78</v>
      </c>
      <c r="L232" t="s">
        <v>109</v>
      </c>
      <c r="M232" t="s">
        <v>137</v>
      </c>
      <c r="N232">
        <v>15</v>
      </c>
      <c r="O232">
        <v>15</v>
      </c>
      <c r="P232" t="s">
        <v>148</v>
      </c>
      <c r="Q232" t="s">
        <v>154</v>
      </c>
      <c r="R232" t="s">
        <v>181</v>
      </c>
    </row>
    <row r="233" spans="1:18" x14ac:dyDescent="0.25">
      <c r="A233" t="s">
        <v>19</v>
      </c>
      <c r="B233" t="s">
        <v>35</v>
      </c>
      <c r="C233" t="s">
        <v>42</v>
      </c>
      <c r="D233" t="s">
        <v>449</v>
      </c>
      <c r="E233">
        <v>71493</v>
      </c>
      <c r="F233">
        <v>0</v>
      </c>
      <c r="G233">
        <v>71493</v>
      </c>
      <c r="H233">
        <v>94030.76</v>
      </c>
      <c r="I233" t="s">
        <v>459</v>
      </c>
      <c r="J233" t="s">
        <v>71</v>
      </c>
      <c r="K233" t="s">
        <v>79</v>
      </c>
      <c r="L233" t="s">
        <v>91</v>
      </c>
      <c r="M233" t="s">
        <v>118</v>
      </c>
      <c r="N233">
        <v>25</v>
      </c>
      <c r="O233">
        <v>25</v>
      </c>
      <c r="P233" t="s">
        <v>153</v>
      </c>
      <c r="Q233" t="s">
        <v>155</v>
      </c>
      <c r="R233" t="s">
        <v>188</v>
      </c>
    </row>
    <row r="234" spans="1:18" x14ac:dyDescent="0.25">
      <c r="A234" t="s">
        <v>20</v>
      </c>
      <c r="B234" t="s">
        <v>29</v>
      </c>
      <c r="C234" t="s">
        <v>49</v>
      </c>
      <c r="D234" t="s">
        <v>60</v>
      </c>
      <c r="E234">
        <v>76419</v>
      </c>
      <c r="F234">
        <v>4861</v>
      </c>
      <c r="G234">
        <v>81280</v>
      </c>
      <c r="H234">
        <v>93910.6</v>
      </c>
      <c r="I234" t="s">
        <v>469</v>
      </c>
      <c r="J234" t="s">
        <v>449</v>
      </c>
      <c r="K234" t="s">
        <v>72</v>
      </c>
      <c r="L234" t="s">
        <v>82</v>
      </c>
      <c r="M234" t="s">
        <v>112</v>
      </c>
      <c r="N234">
        <v>7</v>
      </c>
      <c r="O234">
        <v>6</v>
      </c>
      <c r="P234" t="s">
        <v>152</v>
      </c>
      <c r="Q234" t="s">
        <v>157</v>
      </c>
      <c r="R234" t="s">
        <v>190</v>
      </c>
    </row>
    <row r="235" spans="1:18" x14ac:dyDescent="0.25">
      <c r="A235" t="s">
        <v>20</v>
      </c>
      <c r="B235" t="s">
        <v>23</v>
      </c>
      <c r="C235" t="s">
        <v>52</v>
      </c>
      <c r="D235" t="s">
        <v>61</v>
      </c>
      <c r="E235">
        <v>130119</v>
      </c>
      <c r="F235">
        <v>13404</v>
      </c>
      <c r="G235">
        <v>143523</v>
      </c>
      <c r="H235">
        <v>93880.99</v>
      </c>
      <c r="I235" t="s">
        <v>455</v>
      </c>
      <c r="J235" t="s">
        <v>71</v>
      </c>
      <c r="K235" t="s">
        <v>79</v>
      </c>
      <c r="L235" t="s">
        <v>107</v>
      </c>
      <c r="M235" t="s">
        <v>134</v>
      </c>
      <c r="N235">
        <v>3</v>
      </c>
      <c r="O235">
        <v>2</v>
      </c>
      <c r="P235" t="s">
        <v>153</v>
      </c>
      <c r="Q235" t="s">
        <v>155</v>
      </c>
      <c r="R235" t="s">
        <v>178</v>
      </c>
    </row>
    <row r="236" spans="1:18" x14ac:dyDescent="0.25">
      <c r="A236" t="s">
        <v>20</v>
      </c>
      <c r="B236" t="s">
        <v>29</v>
      </c>
      <c r="C236" t="s">
        <v>52</v>
      </c>
      <c r="D236" t="s">
        <v>60</v>
      </c>
      <c r="E236">
        <v>137963</v>
      </c>
      <c r="F236">
        <v>4998</v>
      </c>
      <c r="G236">
        <v>142961</v>
      </c>
      <c r="H236">
        <v>93513.37</v>
      </c>
      <c r="I236" t="s">
        <v>455</v>
      </c>
      <c r="J236" t="s">
        <v>71</v>
      </c>
      <c r="K236" t="s">
        <v>74</v>
      </c>
      <c r="L236" t="s">
        <v>84</v>
      </c>
      <c r="M236" t="s">
        <v>74</v>
      </c>
      <c r="N236">
        <v>3</v>
      </c>
      <c r="O236">
        <v>2</v>
      </c>
      <c r="P236" t="s">
        <v>149</v>
      </c>
      <c r="Q236" t="s">
        <v>154</v>
      </c>
      <c r="R236" t="s">
        <v>181</v>
      </c>
    </row>
    <row r="237" spans="1:18" x14ac:dyDescent="0.25">
      <c r="A237" t="s">
        <v>19</v>
      </c>
      <c r="B237" t="s">
        <v>34</v>
      </c>
      <c r="C237" t="s">
        <v>50</v>
      </c>
      <c r="D237" t="s">
        <v>58</v>
      </c>
      <c r="E237">
        <v>71087</v>
      </c>
      <c r="F237">
        <v>0</v>
      </c>
      <c r="G237">
        <v>71087</v>
      </c>
      <c r="H237">
        <v>93496.77</v>
      </c>
      <c r="I237" t="s">
        <v>459</v>
      </c>
      <c r="J237" t="s">
        <v>70</v>
      </c>
      <c r="K237" t="s">
        <v>77</v>
      </c>
      <c r="L237" t="s">
        <v>110</v>
      </c>
      <c r="M237" t="s">
        <v>145</v>
      </c>
      <c r="N237">
        <v>8</v>
      </c>
      <c r="O237">
        <v>6</v>
      </c>
      <c r="P237" t="s">
        <v>149</v>
      </c>
      <c r="Q237" t="s">
        <v>155</v>
      </c>
      <c r="R237" t="s">
        <v>448</v>
      </c>
    </row>
    <row r="238" spans="1:18" x14ac:dyDescent="0.25">
      <c r="A238" t="s">
        <v>20</v>
      </c>
      <c r="B238" t="s">
        <v>35</v>
      </c>
      <c r="C238" t="s">
        <v>49</v>
      </c>
      <c r="D238" t="s">
        <v>62</v>
      </c>
      <c r="E238">
        <v>141285</v>
      </c>
      <c r="F238">
        <v>1449</v>
      </c>
      <c r="G238">
        <v>142734</v>
      </c>
      <c r="H238">
        <v>93364.89</v>
      </c>
      <c r="I238" t="s">
        <v>455</v>
      </c>
      <c r="J238" t="s">
        <v>71</v>
      </c>
      <c r="K238" t="s">
        <v>72</v>
      </c>
      <c r="L238" t="s">
        <v>82</v>
      </c>
      <c r="M238" t="s">
        <v>112</v>
      </c>
      <c r="N238">
        <v>1</v>
      </c>
      <c r="O238">
        <v>0</v>
      </c>
      <c r="P238" t="s">
        <v>149</v>
      </c>
      <c r="Q238" t="s">
        <v>157</v>
      </c>
      <c r="R238" t="s">
        <v>175</v>
      </c>
    </row>
    <row r="239" spans="1:18" x14ac:dyDescent="0.25">
      <c r="A239" t="s">
        <v>19</v>
      </c>
      <c r="B239" t="s">
        <v>32</v>
      </c>
      <c r="C239" t="s">
        <v>39</v>
      </c>
      <c r="D239" t="s">
        <v>62</v>
      </c>
      <c r="E239">
        <v>141903</v>
      </c>
      <c r="F239">
        <v>761</v>
      </c>
      <c r="G239">
        <v>142664</v>
      </c>
      <c r="H239">
        <v>93319.1</v>
      </c>
      <c r="I239" t="s">
        <v>455</v>
      </c>
      <c r="J239" t="s">
        <v>449</v>
      </c>
      <c r="K239" t="s">
        <v>73</v>
      </c>
      <c r="L239" t="s">
        <v>102</v>
      </c>
      <c r="M239" t="s">
        <v>102</v>
      </c>
      <c r="N239">
        <v>18</v>
      </c>
      <c r="O239">
        <v>18</v>
      </c>
      <c r="P239" t="s">
        <v>152</v>
      </c>
      <c r="Q239" t="s">
        <v>156</v>
      </c>
      <c r="R239" t="s">
        <v>354</v>
      </c>
    </row>
    <row r="240" spans="1:18" x14ac:dyDescent="0.25">
      <c r="A240" t="s">
        <v>19</v>
      </c>
      <c r="B240" t="s">
        <v>29</v>
      </c>
      <c r="C240" t="s">
        <v>38</v>
      </c>
      <c r="D240" t="s">
        <v>59</v>
      </c>
      <c r="E240">
        <v>76251</v>
      </c>
      <c r="F240">
        <v>4241</v>
      </c>
      <c r="G240">
        <v>80492</v>
      </c>
      <c r="H240">
        <v>93000.15</v>
      </c>
      <c r="I240" t="s">
        <v>469</v>
      </c>
      <c r="J240" t="s">
        <v>69</v>
      </c>
      <c r="K240" t="s">
        <v>79</v>
      </c>
      <c r="L240" t="s">
        <v>107</v>
      </c>
      <c r="M240" t="s">
        <v>134</v>
      </c>
      <c r="N240">
        <v>15</v>
      </c>
      <c r="O240">
        <v>15</v>
      </c>
      <c r="P240" t="s">
        <v>151</v>
      </c>
      <c r="Q240" t="s">
        <v>154</v>
      </c>
      <c r="R240" t="s">
        <v>431</v>
      </c>
    </row>
    <row r="241" spans="1:18" x14ac:dyDescent="0.25">
      <c r="A241" t="s">
        <v>20</v>
      </c>
      <c r="B241" t="s">
        <v>26</v>
      </c>
      <c r="C241" t="s">
        <v>43</v>
      </c>
      <c r="D241" t="s">
        <v>61</v>
      </c>
      <c r="E241">
        <v>141460</v>
      </c>
      <c r="F241">
        <v>387</v>
      </c>
      <c r="G241">
        <v>141847</v>
      </c>
      <c r="H241">
        <v>92784.69</v>
      </c>
      <c r="I241" t="s">
        <v>455</v>
      </c>
      <c r="J241" t="s">
        <v>449</v>
      </c>
      <c r="K241" t="s">
        <v>72</v>
      </c>
      <c r="L241" t="s">
        <v>82</v>
      </c>
      <c r="M241" t="s">
        <v>112</v>
      </c>
      <c r="N241">
        <v>3</v>
      </c>
      <c r="O241">
        <v>0</v>
      </c>
      <c r="P241" t="s">
        <v>148</v>
      </c>
      <c r="Q241" t="s">
        <v>156</v>
      </c>
      <c r="R241" t="s">
        <v>188</v>
      </c>
    </row>
    <row r="242" spans="1:18" x14ac:dyDescent="0.25">
      <c r="A242" t="s">
        <v>20</v>
      </c>
      <c r="B242" t="s">
        <v>31</v>
      </c>
      <c r="C242" t="s">
        <v>38</v>
      </c>
      <c r="D242" t="s">
        <v>56</v>
      </c>
      <c r="E242">
        <v>67930</v>
      </c>
      <c r="F242">
        <v>2521</v>
      </c>
      <c r="G242">
        <v>70451</v>
      </c>
      <c r="H242">
        <v>92660.28</v>
      </c>
      <c r="I242" t="s">
        <v>459</v>
      </c>
      <c r="J242" t="s">
        <v>71</v>
      </c>
      <c r="K242" t="s">
        <v>76</v>
      </c>
      <c r="L242" t="s">
        <v>100</v>
      </c>
      <c r="M242" t="s">
        <v>132</v>
      </c>
      <c r="N242">
        <v>6</v>
      </c>
      <c r="O242">
        <v>6</v>
      </c>
      <c r="P242" t="s">
        <v>150</v>
      </c>
      <c r="Q242" t="s">
        <v>156</v>
      </c>
      <c r="R242" t="s">
        <v>318</v>
      </c>
    </row>
    <row r="243" spans="1:18" x14ac:dyDescent="0.25">
      <c r="A243" t="s">
        <v>20</v>
      </c>
      <c r="B243" t="s">
        <v>34</v>
      </c>
      <c r="C243" t="s">
        <v>43</v>
      </c>
      <c r="D243" t="s">
        <v>55</v>
      </c>
      <c r="E243">
        <v>141303</v>
      </c>
      <c r="F243">
        <v>90</v>
      </c>
      <c r="G243">
        <v>141393</v>
      </c>
      <c r="H243">
        <v>92487.72</v>
      </c>
      <c r="I243" t="s">
        <v>455</v>
      </c>
      <c r="J243" t="s">
        <v>56</v>
      </c>
      <c r="K243" t="s">
        <v>73</v>
      </c>
      <c r="L243" t="s">
        <v>99</v>
      </c>
      <c r="M243" t="s">
        <v>125</v>
      </c>
      <c r="N243">
        <v>5</v>
      </c>
      <c r="O243">
        <v>4</v>
      </c>
      <c r="P243" t="s">
        <v>153</v>
      </c>
      <c r="Q243" t="s">
        <v>157</v>
      </c>
      <c r="R243" t="s">
        <v>230</v>
      </c>
    </row>
    <row r="244" spans="1:18" x14ac:dyDescent="0.25">
      <c r="A244" t="s">
        <v>21</v>
      </c>
      <c r="B244" t="s">
        <v>24</v>
      </c>
      <c r="C244" t="s">
        <v>41</v>
      </c>
      <c r="D244" t="s">
        <v>59</v>
      </c>
      <c r="E244">
        <v>116195</v>
      </c>
      <c r="F244">
        <v>13412</v>
      </c>
      <c r="G244">
        <v>129607</v>
      </c>
      <c r="H244">
        <v>92439.82</v>
      </c>
      <c r="I244" t="s">
        <v>462</v>
      </c>
      <c r="J244" t="s">
        <v>56</v>
      </c>
      <c r="K244" t="s">
        <v>75</v>
      </c>
      <c r="L244" t="s">
        <v>85</v>
      </c>
      <c r="M244" t="s">
        <v>114</v>
      </c>
      <c r="N244">
        <v>8</v>
      </c>
      <c r="O244">
        <v>8</v>
      </c>
      <c r="P244" t="s">
        <v>148</v>
      </c>
      <c r="Q244" t="s">
        <v>154</v>
      </c>
      <c r="R244" t="s">
        <v>165</v>
      </c>
    </row>
    <row r="245" spans="1:18" x14ac:dyDescent="0.25">
      <c r="A245" t="s">
        <v>21</v>
      </c>
      <c r="B245" t="s">
        <v>28</v>
      </c>
      <c r="C245" t="s">
        <v>44</v>
      </c>
      <c r="D245" t="s">
        <v>61</v>
      </c>
      <c r="E245">
        <v>117023</v>
      </c>
      <c r="F245">
        <v>12546</v>
      </c>
      <c r="G245">
        <v>129569</v>
      </c>
      <c r="H245">
        <v>92412.71</v>
      </c>
      <c r="I245" t="s">
        <v>462</v>
      </c>
      <c r="J245" t="s">
        <v>449</v>
      </c>
      <c r="K245" t="s">
        <v>79</v>
      </c>
      <c r="L245" t="s">
        <v>91</v>
      </c>
      <c r="M245" t="s">
        <v>118</v>
      </c>
      <c r="N245">
        <v>20</v>
      </c>
      <c r="O245">
        <v>19</v>
      </c>
      <c r="P245" t="s">
        <v>148</v>
      </c>
      <c r="Q245" t="s">
        <v>157</v>
      </c>
      <c r="R245" t="s">
        <v>165</v>
      </c>
    </row>
    <row r="246" spans="1:18" x14ac:dyDescent="0.25">
      <c r="A246" t="s">
        <v>20</v>
      </c>
      <c r="B246" t="s">
        <v>35</v>
      </c>
      <c r="C246" t="s">
        <v>50</v>
      </c>
      <c r="D246" t="s">
        <v>58</v>
      </c>
      <c r="E246">
        <v>79724</v>
      </c>
      <c r="F246">
        <v>201</v>
      </c>
      <c r="G246">
        <v>79925</v>
      </c>
      <c r="H246">
        <v>92345.04</v>
      </c>
      <c r="I246" t="s">
        <v>469</v>
      </c>
      <c r="J246" t="s">
        <v>69</v>
      </c>
      <c r="K246" t="s">
        <v>79</v>
      </c>
      <c r="L246" t="s">
        <v>107</v>
      </c>
      <c r="M246" t="s">
        <v>134</v>
      </c>
      <c r="N246">
        <v>6</v>
      </c>
      <c r="O246">
        <v>5</v>
      </c>
      <c r="P246" t="s">
        <v>152</v>
      </c>
      <c r="Q246" t="s">
        <v>154</v>
      </c>
      <c r="R246" t="s">
        <v>200</v>
      </c>
    </row>
    <row r="247" spans="1:18" x14ac:dyDescent="0.25">
      <c r="A247" t="s">
        <v>20</v>
      </c>
      <c r="B247" t="s">
        <v>26</v>
      </c>
      <c r="C247" t="s">
        <v>51</v>
      </c>
      <c r="D247" t="s">
        <v>56</v>
      </c>
      <c r="E247">
        <v>129349</v>
      </c>
      <c r="F247">
        <v>0</v>
      </c>
      <c r="G247">
        <v>129349</v>
      </c>
      <c r="H247">
        <v>92255.8</v>
      </c>
      <c r="I247" t="s">
        <v>462</v>
      </c>
      <c r="J247" t="s">
        <v>56</v>
      </c>
      <c r="K247" t="s">
        <v>73</v>
      </c>
      <c r="L247" t="s">
        <v>99</v>
      </c>
      <c r="M247" t="s">
        <v>125</v>
      </c>
      <c r="N247">
        <v>2</v>
      </c>
      <c r="O247">
        <v>2</v>
      </c>
      <c r="P247" t="s">
        <v>152</v>
      </c>
      <c r="Q247" t="s">
        <v>155</v>
      </c>
      <c r="R247" t="s">
        <v>174</v>
      </c>
    </row>
    <row r="248" spans="1:18" x14ac:dyDescent="0.25">
      <c r="A248" t="s">
        <v>20</v>
      </c>
      <c r="B248" t="s">
        <v>29</v>
      </c>
      <c r="C248" t="s">
        <v>46</v>
      </c>
      <c r="D248" t="s">
        <v>54</v>
      </c>
      <c r="E248">
        <v>58371</v>
      </c>
      <c r="F248">
        <v>11737</v>
      </c>
      <c r="G248">
        <v>70108</v>
      </c>
      <c r="H248">
        <v>92209.15</v>
      </c>
      <c r="I248" t="s">
        <v>459</v>
      </c>
      <c r="J248" t="s">
        <v>56</v>
      </c>
      <c r="K248" t="s">
        <v>76</v>
      </c>
      <c r="L248" t="s">
        <v>100</v>
      </c>
      <c r="M248" t="s">
        <v>132</v>
      </c>
      <c r="N248">
        <v>0</v>
      </c>
      <c r="O248">
        <v>0</v>
      </c>
      <c r="P248" t="s">
        <v>148</v>
      </c>
      <c r="Q248" t="s">
        <v>157</v>
      </c>
      <c r="R248" t="s">
        <v>298</v>
      </c>
    </row>
    <row r="249" spans="1:18" x14ac:dyDescent="0.25">
      <c r="A249" t="s">
        <v>20</v>
      </c>
      <c r="B249" t="s">
        <v>35</v>
      </c>
      <c r="C249" t="s">
        <v>48</v>
      </c>
      <c r="D249" t="s">
        <v>449</v>
      </c>
      <c r="E249">
        <v>72094</v>
      </c>
      <c r="F249">
        <v>7674</v>
      </c>
      <c r="G249">
        <v>79768</v>
      </c>
      <c r="H249">
        <v>92163.64</v>
      </c>
      <c r="I249" t="s">
        <v>469</v>
      </c>
      <c r="J249" t="s">
        <v>70</v>
      </c>
      <c r="K249" t="s">
        <v>74</v>
      </c>
      <c r="L249" t="s">
        <v>84</v>
      </c>
      <c r="M249" t="s">
        <v>74</v>
      </c>
      <c r="N249">
        <v>4</v>
      </c>
      <c r="O249">
        <v>4</v>
      </c>
      <c r="P249" t="s">
        <v>152</v>
      </c>
      <c r="Q249" t="s">
        <v>157</v>
      </c>
      <c r="R249" t="s">
        <v>271</v>
      </c>
    </row>
    <row r="250" spans="1:18" x14ac:dyDescent="0.25">
      <c r="A250" t="s">
        <v>20</v>
      </c>
      <c r="B250" t="s">
        <v>31</v>
      </c>
      <c r="C250" t="s">
        <v>53</v>
      </c>
      <c r="D250" t="s">
        <v>58</v>
      </c>
      <c r="E250">
        <v>103454</v>
      </c>
      <c r="F250">
        <v>25623</v>
      </c>
      <c r="G250">
        <v>129077</v>
      </c>
      <c r="H250">
        <v>92061.8</v>
      </c>
      <c r="I250" t="s">
        <v>462</v>
      </c>
      <c r="J250" t="s">
        <v>71</v>
      </c>
      <c r="K250" t="s">
        <v>81</v>
      </c>
      <c r="L250" t="s">
        <v>98</v>
      </c>
      <c r="M250" t="s">
        <v>123</v>
      </c>
      <c r="N250">
        <v>7</v>
      </c>
      <c r="O250">
        <v>4</v>
      </c>
      <c r="P250" t="s">
        <v>151</v>
      </c>
      <c r="Q250" t="s">
        <v>156</v>
      </c>
      <c r="R250" t="s">
        <v>329</v>
      </c>
    </row>
    <row r="251" spans="1:18" x14ac:dyDescent="0.25">
      <c r="A251" t="s">
        <v>20</v>
      </c>
      <c r="B251" t="s">
        <v>28</v>
      </c>
      <c r="C251" t="s">
        <v>50</v>
      </c>
      <c r="D251" t="s">
        <v>56</v>
      </c>
      <c r="E251">
        <v>137568</v>
      </c>
      <c r="F251">
        <v>2914</v>
      </c>
      <c r="G251">
        <v>140482</v>
      </c>
      <c r="H251">
        <v>91891.81</v>
      </c>
      <c r="I251" t="s">
        <v>455</v>
      </c>
      <c r="J251" t="s">
        <v>69</v>
      </c>
      <c r="K251" t="s">
        <v>79</v>
      </c>
      <c r="L251" t="s">
        <v>91</v>
      </c>
      <c r="M251" t="s">
        <v>118</v>
      </c>
      <c r="N251">
        <v>5</v>
      </c>
      <c r="O251">
        <v>5</v>
      </c>
      <c r="P251" t="s">
        <v>151</v>
      </c>
      <c r="Q251" t="s">
        <v>156</v>
      </c>
      <c r="R251" t="s">
        <v>162</v>
      </c>
    </row>
    <row r="252" spans="1:18" x14ac:dyDescent="0.25">
      <c r="A252" t="s">
        <v>19</v>
      </c>
      <c r="B252" t="s">
        <v>31</v>
      </c>
      <c r="C252" t="s">
        <v>50</v>
      </c>
      <c r="D252" t="s">
        <v>55</v>
      </c>
      <c r="E252">
        <v>66393</v>
      </c>
      <c r="F252">
        <v>3205</v>
      </c>
      <c r="G252">
        <v>69598</v>
      </c>
      <c r="H252">
        <v>91538.38</v>
      </c>
      <c r="I252" t="s">
        <v>459</v>
      </c>
      <c r="J252" t="s">
        <v>56</v>
      </c>
      <c r="K252" t="s">
        <v>77</v>
      </c>
      <c r="L252" t="s">
        <v>89</v>
      </c>
      <c r="M252" t="s">
        <v>124</v>
      </c>
      <c r="N252">
        <v>9</v>
      </c>
      <c r="O252">
        <v>9</v>
      </c>
      <c r="P252" t="s">
        <v>152</v>
      </c>
      <c r="Q252" t="s">
        <v>154</v>
      </c>
      <c r="R252" t="s">
        <v>166</v>
      </c>
    </row>
    <row r="253" spans="1:18" x14ac:dyDescent="0.25">
      <c r="A253" t="s">
        <v>19</v>
      </c>
      <c r="B253" t="s">
        <v>24</v>
      </c>
      <c r="C253" t="s">
        <v>46</v>
      </c>
      <c r="D253" t="s">
        <v>58</v>
      </c>
      <c r="E253">
        <v>75598</v>
      </c>
      <c r="F253">
        <v>3626</v>
      </c>
      <c r="G253">
        <v>79224</v>
      </c>
      <c r="H253">
        <v>91535.11</v>
      </c>
      <c r="I253" t="s">
        <v>469</v>
      </c>
      <c r="J253" t="s">
        <v>56</v>
      </c>
      <c r="K253" t="s">
        <v>75</v>
      </c>
      <c r="L253" t="s">
        <v>96</v>
      </c>
      <c r="M253" t="s">
        <v>121</v>
      </c>
      <c r="N253">
        <v>10</v>
      </c>
      <c r="O253">
        <v>10</v>
      </c>
      <c r="P253" t="s">
        <v>150</v>
      </c>
      <c r="Q253" t="s">
        <v>154</v>
      </c>
      <c r="R253" t="s">
        <v>267</v>
      </c>
    </row>
    <row r="254" spans="1:18" x14ac:dyDescent="0.25">
      <c r="A254" t="s">
        <v>21</v>
      </c>
      <c r="B254" t="s">
        <v>28</v>
      </c>
      <c r="C254" t="s">
        <v>53</v>
      </c>
      <c r="D254" t="s">
        <v>61</v>
      </c>
      <c r="E254">
        <v>58596</v>
      </c>
      <c r="F254">
        <v>10853</v>
      </c>
      <c r="G254">
        <v>69449</v>
      </c>
      <c r="H254">
        <v>91342.399999999994</v>
      </c>
      <c r="I254" t="s">
        <v>459</v>
      </c>
      <c r="J254" t="s">
        <v>449</v>
      </c>
      <c r="K254" t="s">
        <v>79</v>
      </c>
      <c r="L254" t="s">
        <v>91</v>
      </c>
      <c r="M254" t="s">
        <v>118</v>
      </c>
      <c r="N254">
        <v>8</v>
      </c>
      <c r="O254">
        <v>8</v>
      </c>
      <c r="P254" t="s">
        <v>148</v>
      </c>
      <c r="Q254" t="s">
        <v>156</v>
      </c>
      <c r="R254" t="s">
        <v>175</v>
      </c>
    </row>
    <row r="255" spans="1:18" x14ac:dyDescent="0.25">
      <c r="A255" t="s">
        <v>19</v>
      </c>
      <c r="B255" t="s">
        <v>26</v>
      </c>
      <c r="C255" t="s">
        <v>36</v>
      </c>
      <c r="D255" t="s">
        <v>56</v>
      </c>
      <c r="E255">
        <v>116713</v>
      </c>
      <c r="F255">
        <v>22796</v>
      </c>
      <c r="G255">
        <v>139509</v>
      </c>
      <c r="H255">
        <v>91255.360000000001</v>
      </c>
      <c r="I255" t="s">
        <v>455</v>
      </c>
      <c r="J255" t="s">
        <v>69</v>
      </c>
      <c r="K255" t="s">
        <v>74</v>
      </c>
      <c r="L255" t="s">
        <v>84</v>
      </c>
      <c r="M255" t="s">
        <v>74</v>
      </c>
      <c r="N255">
        <v>9</v>
      </c>
      <c r="O255">
        <v>9</v>
      </c>
      <c r="P255" t="s">
        <v>152</v>
      </c>
      <c r="Q255" t="s">
        <v>155</v>
      </c>
      <c r="R255" t="s">
        <v>287</v>
      </c>
    </row>
    <row r="256" spans="1:18" x14ac:dyDescent="0.25">
      <c r="A256" t="s">
        <v>20</v>
      </c>
      <c r="B256" t="s">
        <v>35</v>
      </c>
      <c r="C256" t="s">
        <v>47</v>
      </c>
      <c r="D256" t="s">
        <v>62</v>
      </c>
      <c r="E256">
        <v>127580</v>
      </c>
      <c r="F256">
        <v>0</v>
      </c>
      <c r="G256">
        <v>127580</v>
      </c>
      <c r="H256">
        <v>90994.1</v>
      </c>
      <c r="I256" t="s">
        <v>462</v>
      </c>
      <c r="J256" t="s">
        <v>69</v>
      </c>
      <c r="K256" t="s">
        <v>76</v>
      </c>
      <c r="L256" t="s">
        <v>86</v>
      </c>
      <c r="M256" t="s">
        <v>115</v>
      </c>
      <c r="N256">
        <v>6</v>
      </c>
      <c r="O256">
        <v>3</v>
      </c>
      <c r="P256" t="s">
        <v>149</v>
      </c>
      <c r="Q256" t="s">
        <v>156</v>
      </c>
      <c r="R256" t="s">
        <v>178</v>
      </c>
    </row>
    <row r="257" spans="1:18" x14ac:dyDescent="0.25">
      <c r="A257" t="s">
        <v>20</v>
      </c>
      <c r="B257" t="s">
        <v>28</v>
      </c>
      <c r="C257" t="s">
        <v>46</v>
      </c>
      <c r="D257" t="s">
        <v>56</v>
      </c>
      <c r="E257">
        <v>78693</v>
      </c>
      <c r="F257">
        <v>0</v>
      </c>
      <c r="G257">
        <v>78693</v>
      </c>
      <c r="H257">
        <v>90921.59</v>
      </c>
      <c r="I257" t="s">
        <v>469</v>
      </c>
      <c r="J257" t="s">
        <v>71</v>
      </c>
      <c r="K257" t="s">
        <v>81</v>
      </c>
      <c r="L257" t="s">
        <v>98</v>
      </c>
      <c r="M257" t="s">
        <v>123</v>
      </c>
      <c r="N257">
        <v>4</v>
      </c>
      <c r="O257">
        <v>4</v>
      </c>
      <c r="P257" t="s">
        <v>151</v>
      </c>
      <c r="Q257" t="s">
        <v>157</v>
      </c>
      <c r="R257" t="s">
        <v>442</v>
      </c>
    </row>
    <row r="258" spans="1:18" x14ac:dyDescent="0.25">
      <c r="A258" t="s">
        <v>19</v>
      </c>
      <c r="B258" t="s">
        <v>450</v>
      </c>
      <c r="C258" t="s">
        <v>41</v>
      </c>
      <c r="D258" t="s">
        <v>59</v>
      </c>
      <c r="E258">
        <v>127323</v>
      </c>
      <c r="F258">
        <v>0</v>
      </c>
      <c r="G258">
        <v>127323</v>
      </c>
      <c r="H258">
        <v>90810.79</v>
      </c>
      <c r="I258" t="s">
        <v>462</v>
      </c>
      <c r="J258" t="s">
        <v>71</v>
      </c>
      <c r="K258" t="s">
        <v>73</v>
      </c>
      <c r="L258" t="s">
        <v>83</v>
      </c>
      <c r="M258" t="s">
        <v>113</v>
      </c>
      <c r="N258">
        <v>18</v>
      </c>
      <c r="O258">
        <v>15</v>
      </c>
      <c r="P258" t="s">
        <v>150</v>
      </c>
      <c r="Q258" t="s">
        <v>155</v>
      </c>
      <c r="R258" t="s">
        <v>174</v>
      </c>
    </row>
    <row r="259" spans="1:18" x14ac:dyDescent="0.25">
      <c r="A259" t="s">
        <v>17</v>
      </c>
      <c r="B259" t="s">
        <v>35</v>
      </c>
      <c r="C259" t="s">
        <v>52</v>
      </c>
      <c r="D259" t="s">
        <v>56</v>
      </c>
      <c r="E259">
        <v>132387</v>
      </c>
      <c r="F259">
        <v>5253</v>
      </c>
      <c r="G259">
        <v>137640</v>
      </c>
      <c r="H259">
        <v>90032.81</v>
      </c>
      <c r="I259" t="s">
        <v>455</v>
      </c>
      <c r="J259" t="s">
        <v>70</v>
      </c>
      <c r="K259" t="s">
        <v>76</v>
      </c>
      <c r="L259" t="s">
        <v>86</v>
      </c>
      <c r="M259" t="s">
        <v>115</v>
      </c>
      <c r="N259">
        <v>25</v>
      </c>
      <c r="O259">
        <v>25</v>
      </c>
      <c r="P259" t="s">
        <v>152</v>
      </c>
      <c r="Q259" t="s">
        <v>154</v>
      </c>
      <c r="R259" t="s">
        <v>373</v>
      </c>
    </row>
    <row r="260" spans="1:18" x14ac:dyDescent="0.25">
      <c r="A260" t="s">
        <v>21</v>
      </c>
      <c r="B260" t="s">
        <v>23</v>
      </c>
      <c r="C260" t="s">
        <v>38</v>
      </c>
      <c r="D260" t="s">
        <v>57</v>
      </c>
      <c r="E260">
        <v>68426</v>
      </c>
      <c r="F260">
        <v>0</v>
      </c>
      <c r="G260">
        <v>68426</v>
      </c>
      <c r="H260">
        <v>89996.91</v>
      </c>
      <c r="I260" t="s">
        <v>459</v>
      </c>
      <c r="J260" t="s">
        <v>70</v>
      </c>
      <c r="K260" t="s">
        <v>74</v>
      </c>
      <c r="L260" t="s">
        <v>84</v>
      </c>
      <c r="M260" t="s">
        <v>74</v>
      </c>
      <c r="N260">
        <v>18</v>
      </c>
      <c r="O260">
        <v>15</v>
      </c>
      <c r="P260" t="s">
        <v>152</v>
      </c>
      <c r="Q260" t="s">
        <v>154</v>
      </c>
      <c r="R260" t="s">
        <v>210</v>
      </c>
    </row>
    <row r="261" spans="1:18" x14ac:dyDescent="0.25">
      <c r="A261" t="s">
        <v>20</v>
      </c>
      <c r="B261" t="s">
        <v>35</v>
      </c>
      <c r="C261" t="s">
        <v>39</v>
      </c>
      <c r="D261" t="s">
        <v>62</v>
      </c>
      <c r="E261">
        <v>77726</v>
      </c>
      <c r="F261">
        <v>0</v>
      </c>
      <c r="G261">
        <v>77726</v>
      </c>
      <c r="H261">
        <v>89804.32</v>
      </c>
      <c r="I261" t="s">
        <v>469</v>
      </c>
      <c r="J261" t="s">
        <v>71</v>
      </c>
      <c r="K261" t="s">
        <v>73</v>
      </c>
      <c r="L261" t="s">
        <v>99</v>
      </c>
      <c r="M261" t="s">
        <v>125</v>
      </c>
      <c r="N261">
        <v>0</v>
      </c>
      <c r="O261">
        <v>0</v>
      </c>
      <c r="P261" t="s">
        <v>153</v>
      </c>
      <c r="Q261" t="s">
        <v>156</v>
      </c>
      <c r="R261" t="s">
        <v>209</v>
      </c>
    </row>
    <row r="262" spans="1:18" x14ac:dyDescent="0.25">
      <c r="A262" t="s">
        <v>20</v>
      </c>
      <c r="B262" t="s">
        <v>29</v>
      </c>
      <c r="C262" t="s">
        <v>52</v>
      </c>
      <c r="D262" t="s">
        <v>57</v>
      </c>
      <c r="E262">
        <v>77680</v>
      </c>
      <c r="F262">
        <v>0</v>
      </c>
      <c r="G262">
        <v>77680</v>
      </c>
      <c r="H262">
        <v>89751.17</v>
      </c>
      <c r="I262" t="s">
        <v>469</v>
      </c>
      <c r="J262" t="s">
        <v>449</v>
      </c>
      <c r="K262" t="s">
        <v>80</v>
      </c>
      <c r="L262" t="s">
        <v>93</v>
      </c>
      <c r="M262" t="s">
        <v>93</v>
      </c>
      <c r="N262">
        <v>6</v>
      </c>
      <c r="O262">
        <v>6</v>
      </c>
      <c r="P262" t="s">
        <v>153</v>
      </c>
      <c r="Q262" t="s">
        <v>156</v>
      </c>
      <c r="R262" t="s">
        <v>188</v>
      </c>
    </row>
    <row r="263" spans="1:18" x14ac:dyDescent="0.25">
      <c r="A263" t="s">
        <v>21</v>
      </c>
      <c r="B263" t="s">
        <v>450</v>
      </c>
      <c r="C263" t="s">
        <v>38</v>
      </c>
      <c r="D263" t="s">
        <v>56</v>
      </c>
      <c r="E263">
        <v>59986</v>
      </c>
      <c r="F263">
        <v>8094</v>
      </c>
      <c r="G263">
        <v>68080</v>
      </c>
      <c r="H263">
        <v>89541.83</v>
      </c>
      <c r="I263" t="s">
        <v>459</v>
      </c>
      <c r="J263" t="s">
        <v>70</v>
      </c>
      <c r="K263" t="s">
        <v>79</v>
      </c>
      <c r="L263" t="s">
        <v>91</v>
      </c>
      <c r="M263" t="s">
        <v>118</v>
      </c>
      <c r="N263">
        <v>8</v>
      </c>
      <c r="O263">
        <v>8</v>
      </c>
      <c r="P263" t="s">
        <v>149</v>
      </c>
      <c r="Q263" t="s">
        <v>154</v>
      </c>
      <c r="R263" t="s">
        <v>178</v>
      </c>
    </row>
    <row r="264" spans="1:18" x14ac:dyDescent="0.25">
      <c r="A264" t="s">
        <v>19</v>
      </c>
      <c r="B264" t="s">
        <v>35</v>
      </c>
      <c r="C264" t="s">
        <v>37</v>
      </c>
      <c r="D264" t="s">
        <v>449</v>
      </c>
      <c r="E264">
        <v>67912</v>
      </c>
      <c r="F264">
        <v>0</v>
      </c>
      <c r="G264">
        <v>67912</v>
      </c>
      <c r="H264">
        <v>89320.87</v>
      </c>
      <c r="I264" t="s">
        <v>459</v>
      </c>
      <c r="J264" t="s">
        <v>71</v>
      </c>
      <c r="K264" t="s">
        <v>79</v>
      </c>
      <c r="L264" t="s">
        <v>107</v>
      </c>
      <c r="M264" t="s">
        <v>134</v>
      </c>
      <c r="N264">
        <v>2</v>
      </c>
      <c r="O264">
        <v>2</v>
      </c>
      <c r="P264" t="s">
        <v>151</v>
      </c>
      <c r="Q264" t="s">
        <v>156</v>
      </c>
      <c r="R264" t="s">
        <v>172</v>
      </c>
    </row>
    <row r="265" spans="1:18" x14ac:dyDescent="0.25">
      <c r="A265" t="s">
        <v>20</v>
      </c>
      <c r="B265" t="s">
        <v>35</v>
      </c>
      <c r="C265" t="s">
        <v>36</v>
      </c>
      <c r="D265" t="s">
        <v>62</v>
      </c>
      <c r="E265">
        <v>106420</v>
      </c>
      <c r="F265">
        <v>29713</v>
      </c>
      <c r="G265">
        <v>136133</v>
      </c>
      <c r="H265">
        <v>89047.05</v>
      </c>
      <c r="I265" t="s">
        <v>455</v>
      </c>
      <c r="J265" t="s">
        <v>69</v>
      </c>
      <c r="K265" t="s">
        <v>81</v>
      </c>
      <c r="L265" t="s">
        <v>98</v>
      </c>
      <c r="M265" t="s">
        <v>123</v>
      </c>
      <c r="N265">
        <v>5</v>
      </c>
      <c r="O265">
        <v>3</v>
      </c>
      <c r="P265" t="s">
        <v>148</v>
      </c>
      <c r="Q265" t="s">
        <v>154</v>
      </c>
      <c r="R265" t="s">
        <v>162</v>
      </c>
    </row>
    <row r="266" spans="1:18" x14ac:dyDescent="0.25">
      <c r="A266" t="s">
        <v>21</v>
      </c>
      <c r="B266" t="s">
        <v>26</v>
      </c>
      <c r="C266" t="s">
        <v>52</v>
      </c>
      <c r="D266" t="s">
        <v>56</v>
      </c>
      <c r="E266">
        <v>131498</v>
      </c>
      <c r="F266">
        <v>4538</v>
      </c>
      <c r="G266">
        <v>136036</v>
      </c>
      <c r="H266">
        <v>88983.61</v>
      </c>
      <c r="I266" t="s">
        <v>455</v>
      </c>
      <c r="J266" t="s">
        <v>449</v>
      </c>
      <c r="K266" t="s">
        <v>76</v>
      </c>
      <c r="L266" t="s">
        <v>86</v>
      </c>
      <c r="M266" t="s">
        <v>115</v>
      </c>
      <c r="N266">
        <v>25</v>
      </c>
      <c r="O266">
        <v>25</v>
      </c>
      <c r="P266" t="s">
        <v>152</v>
      </c>
      <c r="Q266" t="s">
        <v>154</v>
      </c>
      <c r="R266" t="s">
        <v>190</v>
      </c>
    </row>
    <row r="267" spans="1:18" x14ac:dyDescent="0.25">
      <c r="A267" t="s">
        <v>19</v>
      </c>
      <c r="B267" t="s">
        <v>29</v>
      </c>
      <c r="C267" t="s">
        <v>44</v>
      </c>
      <c r="D267" t="s">
        <v>57</v>
      </c>
      <c r="E267">
        <v>66455</v>
      </c>
      <c r="F267">
        <v>987</v>
      </c>
      <c r="G267">
        <v>67442</v>
      </c>
      <c r="H267">
        <v>88702.71</v>
      </c>
      <c r="I267" t="s">
        <v>459</v>
      </c>
      <c r="J267" t="s">
        <v>56</v>
      </c>
      <c r="K267" t="s">
        <v>74</v>
      </c>
      <c r="L267" t="s">
        <v>84</v>
      </c>
      <c r="M267" t="s">
        <v>74</v>
      </c>
      <c r="N267">
        <v>4</v>
      </c>
      <c r="O267">
        <v>1</v>
      </c>
      <c r="P267" t="s">
        <v>150</v>
      </c>
      <c r="Q267" t="s">
        <v>156</v>
      </c>
      <c r="R267" t="s">
        <v>353</v>
      </c>
    </row>
    <row r="268" spans="1:18" x14ac:dyDescent="0.25">
      <c r="A268" t="s">
        <v>20</v>
      </c>
      <c r="B268" t="s">
        <v>29</v>
      </c>
      <c r="C268" t="s">
        <v>48</v>
      </c>
      <c r="D268" t="s">
        <v>60</v>
      </c>
      <c r="E268">
        <v>77117</v>
      </c>
      <c r="F268">
        <v>11427</v>
      </c>
      <c r="G268">
        <v>88544</v>
      </c>
      <c r="H268">
        <v>88544</v>
      </c>
      <c r="I268" t="s">
        <v>67</v>
      </c>
      <c r="J268" t="s">
        <v>449</v>
      </c>
      <c r="K268" t="s">
        <v>76</v>
      </c>
      <c r="L268" t="s">
        <v>92</v>
      </c>
      <c r="M268" t="s">
        <v>119</v>
      </c>
      <c r="N268">
        <v>7</v>
      </c>
      <c r="O268">
        <v>7</v>
      </c>
      <c r="P268" t="s">
        <v>149</v>
      </c>
      <c r="Q268" t="s">
        <v>155</v>
      </c>
      <c r="R268" t="s">
        <v>171</v>
      </c>
    </row>
    <row r="269" spans="1:18" x14ac:dyDescent="0.25">
      <c r="A269" t="s">
        <v>20</v>
      </c>
      <c r="B269" t="s">
        <v>26</v>
      </c>
      <c r="C269" t="s">
        <v>53</v>
      </c>
      <c r="D269" t="s">
        <v>56</v>
      </c>
      <c r="E269">
        <v>106169</v>
      </c>
      <c r="F269">
        <v>17758</v>
      </c>
      <c r="G269">
        <v>123927</v>
      </c>
      <c r="H269">
        <v>88388.66</v>
      </c>
      <c r="I269" t="s">
        <v>462</v>
      </c>
      <c r="J269" t="s">
        <v>449</v>
      </c>
      <c r="K269" t="s">
        <v>72</v>
      </c>
      <c r="L269" t="s">
        <v>95</v>
      </c>
      <c r="M269" t="s">
        <v>120</v>
      </c>
      <c r="N269">
        <v>6</v>
      </c>
      <c r="O269">
        <v>6</v>
      </c>
      <c r="P269" t="s">
        <v>150</v>
      </c>
      <c r="Q269" t="s">
        <v>157</v>
      </c>
      <c r="R269" t="s">
        <v>371</v>
      </c>
    </row>
    <row r="270" spans="1:18" x14ac:dyDescent="0.25">
      <c r="A270" t="s">
        <v>17</v>
      </c>
      <c r="B270" t="s">
        <v>35</v>
      </c>
      <c r="C270" t="s">
        <v>39</v>
      </c>
      <c r="D270" t="s">
        <v>59</v>
      </c>
      <c r="E270">
        <v>87086</v>
      </c>
      <c r="F270">
        <v>1271</v>
      </c>
      <c r="G270">
        <v>88357</v>
      </c>
      <c r="H270">
        <v>88357</v>
      </c>
      <c r="I270" t="s">
        <v>67</v>
      </c>
      <c r="J270" t="s">
        <v>56</v>
      </c>
      <c r="K270" t="s">
        <v>79</v>
      </c>
      <c r="L270" t="s">
        <v>91</v>
      </c>
      <c r="M270" t="s">
        <v>118</v>
      </c>
      <c r="N270">
        <v>8</v>
      </c>
      <c r="O270">
        <v>8</v>
      </c>
      <c r="P270" t="s">
        <v>152</v>
      </c>
      <c r="Q270" t="s">
        <v>155</v>
      </c>
      <c r="R270" t="s">
        <v>299</v>
      </c>
    </row>
    <row r="271" spans="1:18" x14ac:dyDescent="0.25">
      <c r="A271" t="s">
        <v>19</v>
      </c>
      <c r="B271" t="s">
        <v>450</v>
      </c>
      <c r="C271" t="s">
        <v>42</v>
      </c>
      <c r="D271" t="s">
        <v>57</v>
      </c>
      <c r="E271">
        <v>131939</v>
      </c>
      <c r="F271">
        <v>3110</v>
      </c>
      <c r="G271">
        <v>135049</v>
      </c>
      <c r="H271">
        <v>88337.99</v>
      </c>
      <c r="I271" t="s">
        <v>455</v>
      </c>
      <c r="J271" t="s">
        <v>71</v>
      </c>
      <c r="K271" t="s">
        <v>75</v>
      </c>
      <c r="L271" t="s">
        <v>96</v>
      </c>
      <c r="M271" t="s">
        <v>121</v>
      </c>
      <c r="N271">
        <v>10</v>
      </c>
      <c r="O271">
        <v>8</v>
      </c>
      <c r="P271" t="s">
        <v>149</v>
      </c>
      <c r="Q271" t="s">
        <v>157</v>
      </c>
      <c r="R271" t="s">
        <v>240</v>
      </c>
    </row>
    <row r="272" spans="1:18" x14ac:dyDescent="0.25">
      <c r="A272" t="s">
        <v>17</v>
      </c>
      <c r="B272" t="s">
        <v>28</v>
      </c>
      <c r="C272" t="s">
        <v>36</v>
      </c>
      <c r="D272" t="s">
        <v>62</v>
      </c>
      <c r="E272">
        <v>63332</v>
      </c>
      <c r="F272">
        <v>3570</v>
      </c>
      <c r="G272">
        <v>66902</v>
      </c>
      <c r="H272">
        <v>87992.48</v>
      </c>
      <c r="I272" t="s">
        <v>459</v>
      </c>
      <c r="J272" t="s">
        <v>70</v>
      </c>
      <c r="K272" t="s">
        <v>76</v>
      </c>
      <c r="L272" t="s">
        <v>86</v>
      </c>
      <c r="M272" t="s">
        <v>115</v>
      </c>
      <c r="N272">
        <v>10</v>
      </c>
      <c r="O272">
        <v>10</v>
      </c>
      <c r="P272" t="s">
        <v>152</v>
      </c>
      <c r="Q272" t="s">
        <v>157</v>
      </c>
      <c r="R272" t="s">
        <v>182</v>
      </c>
    </row>
    <row r="273" spans="1:18" x14ac:dyDescent="0.25">
      <c r="A273" t="s">
        <v>20</v>
      </c>
      <c r="B273" t="s">
        <v>23</v>
      </c>
      <c r="C273" t="s">
        <v>46</v>
      </c>
      <c r="D273" t="s">
        <v>57</v>
      </c>
      <c r="E273">
        <v>123203</v>
      </c>
      <c r="F273">
        <v>0</v>
      </c>
      <c r="G273">
        <v>123203</v>
      </c>
      <c r="H273">
        <v>87872.28</v>
      </c>
      <c r="I273" t="s">
        <v>462</v>
      </c>
      <c r="J273" t="s">
        <v>449</v>
      </c>
      <c r="K273" t="s">
        <v>78</v>
      </c>
      <c r="L273" t="s">
        <v>105</v>
      </c>
      <c r="M273" t="s">
        <v>133</v>
      </c>
      <c r="N273">
        <v>4</v>
      </c>
      <c r="O273">
        <v>4</v>
      </c>
      <c r="P273" t="s">
        <v>150</v>
      </c>
      <c r="Q273" t="s">
        <v>157</v>
      </c>
      <c r="R273" t="s">
        <v>169</v>
      </c>
    </row>
    <row r="274" spans="1:18" x14ac:dyDescent="0.25">
      <c r="A274" t="s">
        <v>19</v>
      </c>
      <c r="B274" t="s">
        <v>29</v>
      </c>
      <c r="C274" t="s">
        <v>50</v>
      </c>
      <c r="D274" t="s">
        <v>59</v>
      </c>
      <c r="E274">
        <v>79897</v>
      </c>
      <c r="F274">
        <v>7930</v>
      </c>
      <c r="G274">
        <v>87827</v>
      </c>
      <c r="H274">
        <v>87827</v>
      </c>
      <c r="I274" t="s">
        <v>67</v>
      </c>
      <c r="J274" t="s">
        <v>56</v>
      </c>
      <c r="K274" t="s">
        <v>74</v>
      </c>
      <c r="L274" t="s">
        <v>84</v>
      </c>
      <c r="M274" t="s">
        <v>74</v>
      </c>
      <c r="N274">
        <v>7</v>
      </c>
      <c r="O274">
        <v>6</v>
      </c>
      <c r="P274" t="s">
        <v>149</v>
      </c>
      <c r="Q274" t="s">
        <v>156</v>
      </c>
      <c r="R274" t="s">
        <v>165</v>
      </c>
    </row>
    <row r="275" spans="1:18" x14ac:dyDescent="0.25">
      <c r="A275" t="s">
        <v>20</v>
      </c>
      <c r="B275" t="s">
        <v>24</v>
      </c>
      <c r="C275" t="s">
        <v>41</v>
      </c>
      <c r="D275" t="s">
        <v>57</v>
      </c>
      <c r="E275">
        <v>66776</v>
      </c>
      <c r="F275">
        <v>0</v>
      </c>
      <c r="G275">
        <v>66776</v>
      </c>
      <c r="H275">
        <v>87826.76</v>
      </c>
      <c r="I275" t="s">
        <v>459</v>
      </c>
      <c r="J275" t="s">
        <v>449</v>
      </c>
      <c r="K275" t="s">
        <v>74</v>
      </c>
      <c r="L275" t="s">
        <v>84</v>
      </c>
      <c r="M275" t="s">
        <v>74</v>
      </c>
      <c r="N275">
        <v>0</v>
      </c>
      <c r="O275">
        <v>0</v>
      </c>
      <c r="P275" t="s">
        <v>149</v>
      </c>
      <c r="Q275" t="s">
        <v>155</v>
      </c>
      <c r="R275" t="s">
        <v>325</v>
      </c>
    </row>
    <row r="276" spans="1:18" x14ac:dyDescent="0.25">
      <c r="A276" t="s">
        <v>19</v>
      </c>
      <c r="B276" t="s">
        <v>24</v>
      </c>
      <c r="C276" t="s">
        <v>44</v>
      </c>
      <c r="D276" t="s">
        <v>54</v>
      </c>
      <c r="E276">
        <v>129336</v>
      </c>
      <c r="F276">
        <v>4841</v>
      </c>
      <c r="G276">
        <v>134177</v>
      </c>
      <c r="H276">
        <v>87767.6</v>
      </c>
      <c r="I276" t="s">
        <v>455</v>
      </c>
      <c r="J276" t="s">
        <v>449</v>
      </c>
      <c r="K276" t="s">
        <v>79</v>
      </c>
      <c r="L276" t="s">
        <v>91</v>
      </c>
      <c r="M276" t="s">
        <v>118</v>
      </c>
      <c r="N276">
        <v>4</v>
      </c>
      <c r="O276">
        <v>1</v>
      </c>
      <c r="P276" t="s">
        <v>153</v>
      </c>
      <c r="Q276" t="s">
        <v>157</v>
      </c>
      <c r="R276" t="s">
        <v>169</v>
      </c>
    </row>
    <row r="277" spans="1:18" x14ac:dyDescent="0.25">
      <c r="A277" t="s">
        <v>21</v>
      </c>
      <c r="B277" t="s">
        <v>35</v>
      </c>
      <c r="C277" t="s">
        <v>42</v>
      </c>
      <c r="D277" t="s">
        <v>62</v>
      </c>
      <c r="E277">
        <v>118329</v>
      </c>
      <c r="F277">
        <v>4504</v>
      </c>
      <c r="G277">
        <v>122833</v>
      </c>
      <c r="H277">
        <v>87608.38</v>
      </c>
      <c r="I277" t="s">
        <v>462</v>
      </c>
      <c r="J277" t="s">
        <v>449</v>
      </c>
      <c r="K277" t="s">
        <v>76</v>
      </c>
      <c r="L277" t="s">
        <v>86</v>
      </c>
      <c r="M277" t="s">
        <v>115</v>
      </c>
      <c r="N277">
        <v>9</v>
      </c>
      <c r="O277">
        <v>7</v>
      </c>
      <c r="P277" t="s">
        <v>149</v>
      </c>
      <c r="Q277" t="s">
        <v>156</v>
      </c>
      <c r="R277" t="s">
        <v>162</v>
      </c>
    </row>
    <row r="278" spans="1:18" x14ac:dyDescent="0.25">
      <c r="A278" t="s">
        <v>17</v>
      </c>
      <c r="B278" t="s">
        <v>26</v>
      </c>
      <c r="C278" t="s">
        <v>50</v>
      </c>
      <c r="D278" t="s">
        <v>62</v>
      </c>
      <c r="E278">
        <v>65735</v>
      </c>
      <c r="F278">
        <v>774</v>
      </c>
      <c r="G278">
        <v>66509</v>
      </c>
      <c r="H278">
        <v>87475.59</v>
      </c>
      <c r="I278" t="s">
        <v>459</v>
      </c>
      <c r="J278" t="s">
        <v>70</v>
      </c>
      <c r="K278" t="s">
        <v>72</v>
      </c>
      <c r="L278" t="s">
        <v>82</v>
      </c>
      <c r="M278" t="s">
        <v>112</v>
      </c>
      <c r="N278">
        <v>15</v>
      </c>
      <c r="O278">
        <v>13</v>
      </c>
      <c r="P278" t="s">
        <v>153</v>
      </c>
      <c r="Q278" t="s">
        <v>155</v>
      </c>
      <c r="R278" t="s">
        <v>283</v>
      </c>
    </row>
    <row r="279" spans="1:18" x14ac:dyDescent="0.25">
      <c r="A279" t="s">
        <v>19</v>
      </c>
      <c r="B279" t="s">
        <v>31</v>
      </c>
      <c r="C279" t="s">
        <v>48</v>
      </c>
      <c r="D279" t="s">
        <v>55</v>
      </c>
      <c r="E279">
        <v>67686</v>
      </c>
      <c r="F279">
        <v>7946</v>
      </c>
      <c r="G279">
        <v>75632</v>
      </c>
      <c r="H279">
        <v>87384.92</v>
      </c>
      <c r="I279" t="s">
        <v>469</v>
      </c>
      <c r="J279" t="s">
        <v>70</v>
      </c>
      <c r="K279" t="s">
        <v>81</v>
      </c>
      <c r="L279" t="s">
        <v>103</v>
      </c>
      <c r="M279" t="s">
        <v>140</v>
      </c>
      <c r="N279">
        <v>12</v>
      </c>
      <c r="O279">
        <v>12</v>
      </c>
      <c r="P279" t="s">
        <v>149</v>
      </c>
      <c r="Q279" t="s">
        <v>156</v>
      </c>
      <c r="R279" t="s">
        <v>212</v>
      </c>
    </row>
    <row r="280" spans="1:18" x14ac:dyDescent="0.25">
      <c r="A280" t="s">
        <v>19</v>
      </c>
      <c r="B280" t="s">
        <v>32</v>
      </c>
      <c r="C280" t="s">
        <v>44</v>
      </c>
      <c r="D280" t="s">
        <v>60</v>
      </c>
      <c r="E280">
        <v>116470</v>
      </c>
      <c r="F280">
        <v>17074</v>
      </c>
      <c r="G280">
        <v>133544</v>
      </c>
      <c r="H280">
        <v>87353.54</v>
      </c>
      <c r="I280" t="s">
        <v>455</v>
      </c>
      <c r="J280" t="s">
        <v>69</v>
      </c>
      <c r="K280" t="s">
        <v>80</v>
      </c>
      <c r="L280" t="s">
        <v>106</v>
      </c>
      <c r="M280" t="s">
        <v>106</v>
      </c>
      <c r="N280">
        <v>5</v>
      </c>
      <c r="O280">
        <v>4</v>
      </c>
      <c r="P280" t="s">
        <v>151</v>
      </c>
      <c r="Q280" t="s">
        <v>155</v>
      </c>
      <c r="R280" t="s">
        <v>429</v>
      </c>
    </row>
    <row r="281" spans="1:18" x14ac:dyDescent="0.25">
      <c r="A281" t="s">
        <v>20</v>
      </c>
      <c r="B281" t="s">
        <v>31</v>
      </c>
      <c r="C281" t="s">
        <v>37</v>
      </c>
      <c r="D281" t="s">
        <v>58</v>
      </c>
      <c r="E281">
        <v>63813</v>
      </c>
      <c r="F281">
        <v>2495</v>
      </c>
      <c r="G281">
        <v>66308</v>
      </c>
      <c r="H281">
        <v>87211.22</v>
      </c>
      <c r="I281" t="s">
        <v>459</v>
      </c>
      <c r="J281" t="s">
        <v>449</v>
      </c>
      <c r="K281" t="s">
        <v>73</v>
      </c>
      <c r="L281" t="s">
        <v>102</v>
      </c>
      <c r="M281" t="s">
        <v>102</v>
      </c>
      <c r="N281">
        <v>1</v>
      </c>
      <c r="O281">
        <v>1</v>
      </c>
      <c r="P281" t="s">
        <v>149</v>
      </c>
      <c r="Q281" t="s">
        <v>155</v>
      </c>
      <c r="R281" t="s">
        <v>207</v>
      </c>
    </row>
    <row r="282" spans="1:18" x14ac:dyDescent="0.25">
      <c r="A282" t="s">
        <v>20</v>
      </c>
      <c r="B282" t="s">
        <v>450</v>
      </c>
      <c r="C282" t="s">
        <v>39</v>
      </c>
      <c r="D282" t="s">
        <v>57</v>
      </c>
      <c r="E282">
        <v>80041</v>
      </c>
      <c r="F282">
        <v>7143</v>
      </c>
      <c r="G282">
        <v>87184</v>
      </c>
      <c r="H282">
        <v>87184</v>
      </c>
      <c r="I282" t="s">
        <v>67</v>
      </c>
      <c r="J282" t="s">
        <v>71</v>
      </c>
      <c r="K282" t="s">
        <v>78</v>
      </c>
      <c r="L282" t="s">
        <v>109</v>
      </c>
      <c r="M282" t="s">
        <v>137</v>
      </c>
      <c r="N282">
        <v>7</v>
      </c>
      <c r="O282">
        <v>7</v>
      </c>
      <c r="P282" t="s">
        <v>148</v>
      </c>
      <c r="Q282" t="s">
        <v>154</v>
      </c>
      <c r="R282" t="s">
        <v>296</v>
      </c>
    </row>
    <row r="283" spans="1:18" x14ac:dyDescent="0.25">
      <c r="A283" t="s">
        <v>18</v>
      </c>
      <c r="B283" t="s">
        <v>31</v>
      </c>
      <c r="C283" t="s">
        <v>42</v>
      </c>
      <c r="D283" t="s">
        <v>56</v>
      </c>
      <c r="E283">
        <v>121464</v>
      </c>
      <c r="F283">
        <v>345</v>
      </c>
      <c r="G283">
        <v>121809</v>
      </c>
      <c r="H283">
        <v>86878.04</v>
      </c>
      <c r="I283" t="s">
        <v>462</v>
      </c>
      <c r="J283" t="s">
        <v>70</v>
      </c>
      <c r="K283" t="s">
        <v>72</v>
      </c>
      <c r="L283" t="s">
        <v>95</v>
      </c>
      <c r="M283" t="s">
        <v>120</v>
      </c>
      <c r="N283">
        <v>0</v>
      </c>
      <c r="O283">
        <v>0</v>
      </c>
      <c r="P283" t="s">
        <v>148</v>
      </c>
      <c r="Q283" t="s">
        <v>157</v>
      </c>
      <c r="R283" t="s">
        <v>165</v>
      </c>
    </row>
    <row r="284" spans="1:18" x14ac:dyDescent="0.25">
      <c r="A284" t="s">
        <v>19</v>
      </c>
      <c r="B284" t="s">
        <v>29</v>
      </c>
      <c r="C284" t="s">
        <v>42</v>
      </c>
      <c r="D284" t="s">
        <v>57</v>
      </c>
      <c r="E284">
        <v>108778</v>
      </c>
      <c r="F284">
        <v>12534</v>
      </c>
      <c r="G284">
        <v>121312</v>
      </c>
      <c r="H284">
        <v>86523.56</v>
      </c>
      <c r="I284" t="s">
        <v>462</v>
      </c>
      <c r="J284" t="s">
        <v>56</v>
      </c>
      <c r="K284" t="s">
        <v>78</v>
      </c>
      <c r="L284" t="s">
        <v>88</v>
      </c>
      <c r="M284" t="s">
        <v>136</v>
      </c>
      <c r="N284">
        <v>5</v>
      </c>
      <c r="O284">
        <v>4</v>
      </c>
      <c r="P284" t="s">
        <v>153</v>
      </c>
      <c r="Q284" t="s">
        <v>155</v>
      </c>
      <c r="R284" t="s">
        <v>410</v>
      </c>
    </row>
    <row r="285" spans="1:18" x14ac:dyDescent="0.25">
      <c r="A285" t="s">
        <v>19</v>
      </c>
      <c r="B285" t="s">
        <v>34</v>
      </c>
      <c r="C285" t="s">
        <v>41</v>
      </c>
      <c r="D285" t="s">
        <v>57</v>
      </c>
      <c r="E285">
        <v>81213</v>
      </c>
      <c r="F285">
        <v>4940</v>
      </c>
      <c r="G285">
        <v>86153</v>
      </c>
      <c r="H285">
        <v>86153</v>
      </c>
      <c r="I285" t="s">
        <v>67</v>
      </c>
      <c r="J285" t="s">
        <v>56</v>
      </c>
      <c r="K285" t="s">
        <v>79</v>
      </c>
      <c r="L285" t="s">
        <v>107</v>
      </c>
      <c r="M285" t="s">
        <v>134</v>
      </c>
      <c r="N285">
        <v>2</v>
      </c>
      <c r="O285">
        <v>2</v>
      </c>
      <c r="P285" t="s">
        <v>151</v>
      </c>
      <c r="Q285" t="s">
        <v>154</v>
      </c>
      <c r="R285" t="s">
        <v>229</v>
      </c>
    </row>
    <row r="286" spans="1:18" x14ac:dyDescent="0.25">
      <c r="A286" t="s">
        <v>20</v>
      </c>
      <c r="B286" t="s">
        <v>34</v>
      </c>
      <c r="C286" t="s">
        <v>49</v>
      </c>
      <c r="D286" t="s">
        <v>57</v>
      </c>
      <c r="E286">
        <v>118330</v>
      </c>
      <c r="F286">
        <v>2224</v>
      </c>
      <c r="G286">
        <v>120554</v>
      </c>
      <c r="H286">
        <v>85982.93</v>
      </c>
      <c r="I286" t="s">
        <v>462</v>
      </c>
      <c r="J286" t="s">
        <v>449</v>
      </c>
      <c r="K286" t="s">
        <v>76</v>
      </c>
      <c r="L286" t="s">
        <v>92</v>
      </c>
      <c r="M286" t="s">
        <v>119</v>
      </c>
      <c r="N286">
        <v>5</v>
      </c>
      <c r="O286">
        <v>5</v>
      </c>
      <c r="P286" t="s">
        <v>152</v>
      </c>
      <c r="Q286" t="s">
        <v>154</v>
      </c>
      <c r="R286" t="s">
        <v>318</v>
      </c>
    </row>
    <row r="287" spans="1:18" x14ac:dyDescent="0.25">
      <c r="A287" t="s">
        <v>19</v>
      </c>
      <c r="B287" t="s">
        <v>35</v>
      </c>
      <c r="C287" t="s">
        <v>44</v>
      </c>
      <c r="D287" t="s">
        <v>54</v>
      </c>
      <c r="E287">
        <v>62535</v>
      </c>
      <c r="F287">
        <v>2714</v>
      </c>
      <c r="G287">
        <v>65249</v>
      </c>
      <c r="H287">
        <v>85818.38</v>
      </c>
      <c r="I287" t="s">
        <v>459</v>
      </c>
      <c r="J287" t="s">
        <v>449</v>
      </c>
      <c r="K287" t="s">
        <v>81</v>
      </c>
      <c r="L287" t="s">
        <v>98</v>
      </c>
      <c r="M287" t="s">
        <v>123</v>
      </c>
      <c r="N287">
        <v>4</v>
      </c>
      <c r="O287">
        <v>3</v>
      </c>
      <c r="P287" t="s">
        <v>151</v>
      </c>
      <c r="Q287" t="s">
        <v>157</v>
      </c>
      <c r="R287" t="s">
        <v>178</v>
      </c>
    </row>
    <row r="288" spans="1:18" x14ac:dyDescent="0.25">
      <c r="A288" t="s">
        <v>19</v>
      </c>
      <c r="B288" t="s">
        <v>35</v>
      </c>
      <c r="C288" t="s">
        <v>42</v>
      </c>
      <c r="D288" t="s">
        <v>56</v>
      </c>
      <c r="E288">
        <v>57790</v>
      </c>
      <c r="F288">
        <v>7428</v>
      </c>
      <c r="G288">
        <v>65218</v>
      </c>
      <c r="H288">
        <v>85777.61</v>
      </c>
      <c r="I288" t="s">
        <v>459</v>
      </c>
      <c r="J288" t="s">
        <v>449</v>
      </c>
      <c r="K288" t="s">
        <v>81</v>
      </c>
      <c r="L288" t="s">
        <v>103</v>
      </c>
      <c r="M288" t="s">
        <v>130</v>
      </c>
      <c r="N288">
        <v>4</v>
      </c>
      <c r="O288">
        <v>3</v>
      </c>
      <c r="P288" t="s">
        <v>151</v>
      </c>
      <c r="Q288" t="s">
        <v>154</v>
      </c>
      <c r="R288" t="s">
        <v>437</v>
      </c>
    </row>
    <row r="289" spans="1:18" x14ac:dyDescent="0.25">
      <c r="A289" t="s">
        <v>17</v>
      </c>
      <c r="B289" t="s">
        <v>450</v>
      </c>
      <c r="C289" t="s">
        <v>36</v>
      </c>
      <c r="D289" t="s">
        <v>60</v>
      </c>
      <c r="E289">
        <v>59430</v>
      </c>
      <c r="F289">
        <v>5756</v>
      </c>
      <c r="G289">
        <v>65186</v>
      </c>
      <c r="H289">
        <v>85735.52</v>
      </c>
      <c r="I289" t="s">
        <v>459</v>
      </c>
      <c r="J289" t="s">
        <v>69</v>
      </c>
      <c r="K289" t="s">
        <v>77</v>
      </c>
      <c r="L289" t="s">
        <v>110</v>
      </c>
      <c r="M289" t="s">
        <v>145</v>
      </c>
      <c r="N289">
        <v>10</v>
      </c>
      <c r="O289">
        <v>8</v>
      </c>
      <c r="P289" t="s">
        <v>148</v>
      </c>
      <c r="Q289" t="s">
        <v>156</v>
      </c>
      <c r="R289" t="s">
        <v>339</v>
      </c>
    </row>
    <row r="290" spans="1:18" x14ac:dyDescent="0.25">
      <c r="A290" t="s">
        <v>17</v>
      </c>
      <c r="B290" t="s">
        <v>23</v>
      </c>
      <c r="C290" t="s">
        <v>38</v>
      </c>
      <c r="D290" t="s">
        <v>57</v>
      </c>
      <c r="E290">
        <v>64595</v>
      </c>
      <c r="F290">
        <v>568</v>
      </c>
      <c r="G290">
        <v>65163</v>
      </c>
      <c r="H290">
        <v>85705.27</v>
      </c>
      <c r="I290" t="s">
        <v>459</v>
      </c>
      <c r="J290" t="s">
        <v>69</v>
      </c>
      <c r="K290" t="s">
        <v>79</v>
      </c>
      <c r="L290" t="s">
        <v>107</v>
      </c>
      <c r="M290" t="s">
        <v>134</v>
      </c>
      <c r="N290">
        <v>20</v>
      </c>
      <c r="O290">
        <v>20</v>
      </c>
      <c r="P290" t="s">
        <v>150</v>
      </c>
      <c r="Q290" t="s">
        <v>157</v>
      </c>
      <c r="R290" t="s">
        <v>422</v>
      </c>
    </row>
    <row r="291" spans="1:18" x14ac:dyDescent="0.25">
      <c r="A291" t="s">
        <v>20</v>
      </c>
      <c r="B291" t="s">
        <v>35</v>
      </c>
      <c r="C291" t="s">
        <v>36</v>
      </c>
      <c r="D291" t="s">
        <v>54</v>
      </c>
      <c r="E291">
        <v>112825</v>
      </c>
      <c r="F291">
        <v>6839</v>
      </c>
      <c r="G291">
        <v>119664</v>
      </c>
      <c r="H291">
        <v>85348.15</v>
      </c>
      <c r="I291" t="s">
        <v>462</v>
      </c>
      <c r="J291" t="s">
        <v>449</v>
      </c>
      <c r="K291" t="s">
        <v>75</v>
      </c>
      <c r="L291" t="s">
        <v>96</v>
      </c>
      <c r="M291" t="s">
        <v>121</v>
      </c>
      <c r="N291">
        <v>6</v>
      </c>
      <c r="O291">
        <v>3</v>
      </c>
      <c r="P291" t="s">
        <v>149</v>
      </c>
      <c r="Q291" t="s">
        <v>157</v>
      </c>
      <c r="R291" t="s">
        <v>172</v>
      </c>
    </row>
    <row r="292" spans="1:18" x14ac:dyDescent="0.25">
      <c r="A292" t="s">
        <v>20</v>
      </c>
      <c r="B292" t="s">
        <v>31</v>
      </c>
      <c r="C292" t="s">
        <v>37</v>
      </c>
      <c r="D292" t="s">
        <v>57</v>
      </c>
      <c r="E292">
        <v>117491</v>
      </c>
      <c r="F292">
        <v>12633</v>
      </c>
      <c r="G292">
        <v>130124</v>
      </c>
      <c r="H292">
        <v>85116.46</v>
      </c>
      <c r="I292" t="s">
        <v>455</v>
      </c>
      <c r="J292" t="s">
        <v>69</v>
      </c>
      <c r="K292" t="s">
        <v>74</v>
      </c>
      <c r="L292" t="s">
        <v>84</v>
      </c>
      <c r="M292" t="s">
        <v>74</v>
      </c>
      <c r="N292">
        <v>4</v>
      </c>
      <c r="O292">
        <v>4</v>
      </c>
      <c r="P292" t="s">
        <v>152</v>
      </c>
      <c r="Q292" t="s">
        <v>157</v>
      </c>
      <c r="R292" t="s">
        <v>402</v>
      </c>
    </row>
    <row r="293" spans="1:18" x14ac:dyDescent="0.25">
      <c r="A293" t="s">
        <v>20</v>
      </c>
      <c r="B293" t="s">
        <v>26</v>
      </c>
      <c r="C293" t="s">
        <v>43</v>
      </c>
      <c r="D293" t="s">
        <v>59</v>
      </c>
      <c r="E293">
        <v>63568</v>
      </c>
      <c r="F293">
        <v>1035</v>
      </c>
      <c r="G293">
        <v>64603</v>
      </c>
      <c r="H293">
        <v>84968.73</v>
      </c>
      <c r="I293" t="s">
        <v>459</v>
      </c>
      <c r="J293" t="s">
        <v>56</v>
      </c>
      <c r="K293" t="s">
        <v>78</v>
      </c>
      <c r="L293" t="s">
        <v>90</v>
      </c>
      <c r="M293" t="s">
        <v>138</v>
      </c>
      <c r="N293">
        <v>4</v>
      </c>
      <c r="O293">
        <v>4</v>
      </c>
      <c r="P293" t="s">
        <v>153</v>
      </c>
      <c r="Q293" t="s">
        <v>157</v>
      </c>
      <c r="R293" t="s">
        <v>219</v>
      </c>
    </row>
    <row r="294" spans="1:18" x14ac:dyDescent="0.25">
      <c r="A294" t="s">
        <v>20</v>
      </c>
      <c r="B294" t="s">
        <v>28</v>
      </c>
      <c r="C294" t="s">
        <v>39</v>
      </c>
      <c r="D294" t="s">
        <v>56</v>
      </c>
      <c r="E294">
        <v>116614</v>
      </c>
      <c r="F294">
        <v>12768</v>
      </c>
      <c r="G294">
        <v>129382</v>
      </c>
      <c r="H294">
        <v>84631.1</v>
      </c>
      <c r="I294" t="s">
        <v>455</v>
      </c>
      <c r="J294" t="s">
        <v>70</v>
      </c>
      <c r="K294" t="s">
        <v>81</v>
      </c>
      <c r="L294" t="s">
        <v>101</v>
      </c>
      <c r="M294" t="s">
        <v>127</v>
      </c>
      <c r="N294">
        <v>7</v>
      </c>
      <c r="O294">
        <v>7</v>
      </c>
      <c r="P294" t="s">
        <v>153</v>
      </c>
      <c r="Q294" t="s">
        <v>156</v>
      </c>
      <c r="R294" t="s">
        <v>189</v>
      </c>
    </row>
    <row r="295" spans="1:18" x14ac:dyDescent="0.25">
      <c r="A295" t="s">
        <v>20</v>
      </c>
      <c r="B295" t="s">
        <v>35</v>
      </c>
      <c r="C295" t="s">
        <v>39</v>
      </c>
      <c r="D295" t="s">
        <v>57</v>
      </c>
      <c r="E295">
        <v>103239</v>
      </c>
      <c r="F295">
        <v>15303</v>
      </c>
      <c r="G295">
        <v>118542</v>
      </c>
      <c r="H295">
        <v>84547.91</v>
      </c>
      <c r="I295" t="s">
        <v>462</v>
      </c>
      <c r="J295" t="s">
        <v>69</v>
      </c>
      <c r="K295" t="s">
        <v>73</v>
      </c>
      <c r="L295" t="s">
        <v>99</v>
      </c>
      <c r="M295" t="s">
        <v>125</v>
      </c>
      <c r="N295">
        <v>2</v>
      </c>
      <c r="O295">
        <v>0</v>
      </c>
      <c r="P295" t="s">
        <v>149</v>
      </c>
      <c r="Q295" t="s">
        <v>157</v>
      </c>
      <c r="R295" t="s">
        <v>256</v>
      </c>
    </row>
    <row r="296" spans="1:18" x14ac:dyDescent="0.25">
      <c r="A296" t="s">
        <v>20</v>
      </c>
      <c r="B296" t="s">
        <v>23</v>
      </c>
      <c r="C296" t="s">
        <v>53</v>
      </c>
      <c r="D296" t="s">
        <v>56</v>
      </c>
      <c r="E296">
        <v>128969</v>
      </c>
      <c r="F296">
        <v>0</v>
      </c>
      <c r="G296">
        <v>128969</v>
      </c>
      <c r="H296">
        <v>84360.95</v>
      </c>
      <c r="I296" t="s">
        <v>455</v>
      </c>
      <c r="J296" t="s">
        <v>71</v>
      </c>
      <c r="K296" t="s">
        <v>75</v>
      </c>
      <c r="L296" t="s">
        <v>96</v>
      </c>
      <c r="M296" t="s">
        <v>121</v>
      </c>
      <c r="N296">
        <v>4</v>
      </c>
      <c r="O296">
        <v>4</v>
      </c>
      <c r="P296" t="s">
        <v>153</v>
      </c>
      <c r="Q296" t="s">
        <v>155</v>
      </c>
      <c r="R296" t="s">
        <v>447</v>
      </c>
    </row>
    <row r="297" spans="1:18" x14ac:dyDescent="0.25">
      <c r="A297" t="s">
        <v>21</v>
      </c>
      <c r="B297" t="s">
        <v>26</v>
      </c>
      <c r="C297" t="s">
        <v>41</v>
      </c>
      <c r="D297" t="s">
        <v>54</v>
      </c>
      <c r="E297">
        <v>83548</v>
      </c>
      <c r="F297">
        <v>667</v>
      </c>
      <c r="G297">
        <v>84215</v>
      </c>
      <c r="H297">
        <v>84215</v>
      </c>
      <c r="I297" t="s">
        <v>67</v>
      </c>
      <c r="J297" t="s">
        <v>449</v>
      </c>
      <c r="K297" t="s">
        <v>81</v>
      </c>
      <c r="L297" t="s">
        <v>98</v>
      </c>
      <c r="M297" t="s">
        <v>123</v>
      </c>
      <c r="N297">
        <v>12</v>
      </c>
      <c r="O297">
        <v>12</v>
      </c>
      <c r="P297" t="s">
        <v>153</v>
      </c>
      <c r="Q297" t="s">
        <v>154</v>
      </c>
      <c r="R297" t="s">
        <v>171</v>
      </c>
    </row>
    <row r="298" spans="1:18" x14ac:dyDescent="0.25">
      <c r="A298" t="s">
        <v>19</v>
      </c>
      <c r="B298" t="s">
        <v>34</v>
      </c>
      <c r="C298" t="s">
        <v>53</v>
      </c>
      <c r="D298" t="s">
        <v>59</v>
      </c>
      <c r="E298">
        <v>128606</v>
      </c>
      <c r="F298">
        <v>0</v>
      </c>
      <c r="G298">
        <v>128606</v>
      </c>
      <c r="H298">
        <v>84123.51</v>
      </c>
      <c r="I298" t="s">
        <v>455</v>
      </c>
      <c r="J298" t="s">
        <v>71</v>
      </c>
      <c r="K298" t="s">
        <v>79</v>
      </c>
      <c r="L298" t="s">
        <v>107</v>
      </c>
      <c r="M298" t="s">
        <v>134</v>
      </c>
      <c r="N298">
        <v>7</v>
      </c>
      <c r="O298">
        <v>4</v>
      </c>
      <c r="P298" t="s">
        <v>150</v>
      </c>
      <c r="Q298" t="s">
        <v>157</v>
      </c>
      <c r="R298" t="s">
        <v>188</v>
      </c>
    </row>
    <row r="299" spans="1:18" x14ac:dyDescent="0.25">
      <c r="A299" t="s">
        <v>17</v>
      </c>
      <c r="B299" t="s">
        <v>29</v>
      </c>
      <c r="C299" t="s">
        <v>38</v>
      </c>
      <c r="D299" t="s">
        <v>57</v>
      </c>
      <c r="E299">
        <v>57541</v>
      </c>
      <c r="F299">
        <v>15207</v>
      </c>
      <c r="G299">
        <v>72748</v>
      </c>
      <c r="H299">
        <v>84052.76</v>
      </c>
      <c r="I299" t="s">
        <v>469</v>
      </c>
      <c r="J299" t="s">
        <v>56</v>
      </c>
      <c r="K299" t="s">
        <v>80</v>
      </c>
      <c r="L299" t="s">
        <v>106</v>
      </c>
      <c r="M299" t="s">
        <v>106</v>
      </c>
      <c r="N299">
        <v>20</v>
      </c>
      <c r="O299">
        <v>20</v>
      </c>
      <c r="P299" t="s">
        <v>149</v>
      </c>
      <c r="Q299" t="s">
        <v>154</v>
      </c>
      <c r="R299" t="s">
        <v>337</v>
      </c>
    </row>
    <row r="300" spans="1:18" x14ac:dyDescent="0.25">
      <c r="A300" t="s">
        <v>21</v>
      </c>
      <c r="B300" t="s">
        <v>31</v>
      </c>
      <c r="C300" t="s">
        <v>49</v>
      </c>
      <c r="D300" t="s">
        <v>54</v>
      </c>
      <c r="E300">
        <v>115383</v>
      </c>
      <c r="F300">
        <v>2455</v>
      </c>
      <c r="G300">
        <v>117838</v>
      </c>
      <c r="H300">
        <v>84045.79</v>
      </c>
      <c r="I300" t="s">
        <v>462</v>
      </c>
      <c r="J300" t="s">
        <v>56</v>
      </c>
      <c r="K300" t="s">
        <v>80</v>
      </c>
      <c r="L300" t="s">
        <v>93</v>
      </c>
      <c r="M300" t="s">
        <v>93</v>
      </c>
      <c r="N300">
        <v>9</v>
      </c>
      <c r="O300">
        <v>7</v>
      </c>
      <c r="P300" t="s">
        <v>148</v>
      </c>
      <c r="Q300" t="s">
        <v>156</v>
      </c>
      <c r="R300" t="s">
        <v>321</v>
      </c>
    </row>
    <row r="301" spans="1:18" x14ac:dyDescent="0.25">
      <c r="A301" t="s">
        <v>19</v>
      </c>
      <c r="B301" t="s">
        <v>32</v>
      </c>
      <c r="C301" t="s">
        <v>38</v>
      </c>
      <c r="D301" t="s">
        <v>58</v>
      </c>
      <c r="E301">
        <v>67141</v>
      </c>
      <c r="F301">
        <v>5494</v>
      </c>
      <c r="G301">
        <v>72635</v>
      </c>
      <c r="H301">
        <v>83922.2</v>
      </c>
      <c r="I301" t="s">
        <v>469</v>
      </c>
      <c r="J301" t="s">
        <v>71</v>
      </c>
      <c r="K301" t="s">
        <v>78</v>
      </c>
      <c r="L301" t="s">
        <v>90</v>
      </c>
      <c r="M301" t="s">
        <v>138</v>
      </c>
      <c r="N301">
        <v>12</v>
      </c>
      <c r="O301">
        <v>12</v>
      </c>
      <c r="P301" t="s">
        <v>152</v>
      </c>
      <c r="Q301" t="s">
        <v>156</v>
      </c>
      <c r="R301" t="s">
        <v>173</v>
      </c>
    </row>
    <row r="302" spans="1:18" x14ac:dyDescent="0.25">
      <c r="A302" t="s">
        <v>19</v>
      </c>
      <c r="B302" t="s">
        <v>450</v>
      </c>
      <c r="C302" t="s">
        <v>38</v>
      </c>
      <c r="D302" t="s">
        <v>61</v>
      </c>
      <c r="E302">
        <v>80634</v>
      </c>
      <c r="F302">
        <v>3234</v>
      </c>
      <c r="G302">
        <v>83868</v>
      </c>
      <c r="H302">
        <v>83868</v>
      </c>
      <c r="I302" t="s">
        <v>67</v>
      </c>
      <c r="J302" t="s">
        <v>70</v>
      </c>
      <c r="K302" t="s">
        <v>74</v>
      </c>
      <c r="L302" t="s">
        <v>84</v>
      </c>
      <c r="M302" t="s">
        <v>74</v>
      </c>
      <c r="N302">
        <v>2</v>
      </c>
      <c r="O302">
        <v>2</v>
      </c>
      <c r="P302" t="s">
        <v>150</v>
      </c>
      <c r="Q302" t="s">
        <v>156</v>
      </c>
      <c r="R302" t="s">
        <v>295</v>
      </c>
    </row>
    <row r="303" spans="1:18" x14ac:dyDescent="0.25">
      <c r="A303" t="s">
        <v>18</v>
      </c>
      <c r="B303" t="s">
        <v>32</v>
      </c>
      <c r="C303" t="s">
        <v>52</v>
      </c>
      <c r="D303" t="s">
        <v>56</v>
      </c>
      <c r="E303">
        <v>63426</v>
      </c>
      <c r="F303">
        <v>8998</v>
      </c>
      <c r="G303">
        <v>72424</v>
      </c>
      <c r="H303">
        <v>83678.41</v>
      </c>
      <c r="I303" t="s">
        <v>469</v>
      </c>
      <c r="J303" t="s">
        <v>69</v>
      </c>
      <c r="K303" t="s">
        <v>81</v>
      </c>
      <c r="L303" t="s">
        <v>101</v>
      </c>
      <c r="M303" t="s">
        <v>127</v>
      </c>
      <c r="N303">
        <v>0</v>
      </c>
      <c r="O303">
        <v>0</v>
      </c>
      <c r="P303" t="s">
        <v>148</v>
      </c>
      <c r="Q303" t="s">
        <v>155</v>
      </c>
      <c r="R303" t="s">
        <v>171</v>
      </c>
    </row>
    <row r="304" spans="1:18" x14ac:dyDescent="0.25">
      <c r="A304" t="s">
        <v>19</v>
      </c>
      <c r="B304" t="s">
        <v>24</v>
      </c>
      <c r="C304" t="s">
        <v>44</v>
      </c>
      <c r="D304" t="s">
        <v>59</v>
      </c>
      <c r="E304">
        <v>111449</v>
      </c>
      <c r="F304">
        <v>16445</v>
      </c>
      <c r="G304">
        <v>127894</v>
      </c>
      <c r="H304">
        <v>83657.78</v>
      </c>
      <c r="I304" t="s">
        <v>455</v>
      </c>
      <c r="J304" t="s">
        <v>69</v>
      </c>
      <c r="K304" t="s">
        <v>81</v>
      </c>
      <c r="L304" t="s">
        <v>101</v>
      </c>
      <c r="M304" t="s">
        <v>127</v>
      </c>
      <c r="N304">
        <v>20</v>
      </c>
      <c r="O304">
        <v>17</v>
      </c>
      <c r="P304" t="s">
        <v>153</v>
      </c>
      <c r="Q304" t="s">
        <v>155</v>
      </c>
      <c r="R304" t="s">
        <v>424</v>
      </c>
    </row>
    <row r="305" spans="1:18" x14ac:dyDescent="0.25">
      <c r="A305" t="s">
        <v>20</v>
      </c>
      <c r="B305" t="s">
        <v>26</v>
      </c>
      <c r="C305" t="s">
        <v>48</v>
      </c>
      <c r="D305" t="s">
        <v>62</v>
      </c>
      <c r="E305">
        <v>58226</v>
      </c>
      <c r="F305">
        <v>5271</v>
      </c>
      <c r="G305">
        <v>63497</v>
      </c>
      <c r="H305">
        <v>83514.070000000007</v>
      </c>
      <c r="I305" t="s">
        <v>459</v>
      </c>
      <c r="J305" t="s">
        <v>71</v>
      </c>
      <c r="K305" t="s">
        <v>80</v>
      </c>
      <c r="L305" t="s">
        <v>93</v>
      </c>
      <c r="M305" t="s">
        <v>93</v>
      </c>
      <c r="N305">
        <v>1</v>
      </c>
      <c r="O305">
        <v>1</v>
      </c>
      <c r="P305" t="s">
        <v>152</v>
      </c>
      <c r="Q305" t="s">
        <v>157</v>
      </c>
      <c r="R305" t="s">
        <v>175</v>
      </c>
    </row>
    <row r="306" spans="1:18" x14ac:dyDescent="0.25">
      <c r="A306" t="s">
        <v>21</v>
      </c>
      <c r="B306" t="s">
        <v>26</v>
      </c>
      <c r="C306" t="s">
        <v>52</v>
      </c>
      <c r="D306" t="s">
        <v>62</v>
      </c>
      <c r="E306">
        <v>92403</v>
      </c>
      <c r="F306">
        <v>24578</v>
      </c>
      <c r="G306">
        <v>116981</v>
      </c>
      <c r="H306">
        <v>83434.55</v>
      </c>
      <c r="I306" t="s">
        <v>462</v>
      </c>
      <c r="J306" t="s">
        <v>56</v>
      </c>
      <c r="K306" t="s">
        <v>79</v>
      </c>
      <c r="L306" t="s">
        <v>107</v>
      </c>
      <c r="M306" t="s">
        <v>134</v>
      </c>
      <c r="N306">
        <v>9</v>
      </c>
      <c r="O306">
        <v>6</v>
      </c>
      <c r="P306" t="s">
        <v>149</v>
      </c>
      <c r="Q306" t="s">
        <v>157</v>
      </c>
      <c r="R306" t="s">
        <v>178</v>
      </c>
    </row>
    <row r="307" spans="1:18" x14ac:dyDescent="0.25">
      <c r="A307" t="s">
        <v>21</v>
      </c>
      <c r="B307" t="s">
        <v>35</v>
      </c>
      <c r="C307" t="s">
        <v>47</v>
      </c>
      <c r="D307" t="s">
        <v>449</v>
      </c>
      <c r="E307">
        <v>95413</v>
      </c>
      <c r="F307">
        <v>21200</v>
      </c>
      <c r="G307">
        <v>116613</v>
      </c>
      <c r="H307">
        <v>83172.08</v>
      </c>
      <c r="I307" t="s">
        <v>462</v>
      </c>
      <c r="J307" t="s">
        <v>71</v>
      </c>
      <c r="K307" t="s">
        <v>72</v>
      </c>
      <c r="L307" t="s">
        <v>82</v>
      </c>
      <c r="M307" t="s">
        <v>112</v>
      </c>
      <c r="N307">
        <v>18</v>
      </c>
      <c r="O307">
        <v>18</v>
      </c>
      <c r="P307" t="s">
        <v>150</v>
      </c>
      <c r="Q307" t="s">
        <v>156</v>
      </c>
      <c r="R307" t="s">
        <v>216</v>
      </c>
    </row>
    <row r="308" spans="1:18" x14ac:dyDescent="0.25">
      <c r="A308" t="s">
        <v>20</v>
      </c>
      <c r="B308" t="s">
        <v>26</v>
      </c>
      <c r="C308" t="s">
        <v>48</v>
      </c>
      <c r="D308" t="s">
        <v>60</v>
      </c>
      <c r="E308">
        <v>114253</v>
      </c>
      <c r="F308">
        <v>12461</v>
      </c>
      <c r="G308">
        <v>126714</v>
      </c>
      <c r="H308">
        <v>82885.919999999998</v>
      </c>
      <c r="I308" t="s">
        <v>455</v>
      </c>
      <c r="J308" t="s">
        <v>71</v>
      </c>
      <c r="K308" t="s">
        <v>77</v>
      </c>
      <c r="L308" t="s">
        <v>111</v>
      </c>
      <c r="M308" t="s">
        <v>141</v>
      </c>
      <c r="N308">
        <v>7</v>
      </c>
      <c r="O308">
        <v>7</v>
      </c>
      <c r="P308" t="s">
        <v>153</v>
      </c>
      <c r="Q308" t="s">
        <v>156</v>
      </c>
      <c r="R308" t="s">
        <v>166</v>
      </c>
    </row>
    <row r="309" spans="1:18" x14ac:dyDescent="0.25">
      <c r="A309" t="s">
        <v>19</v>
      </c>
      <c r="B309" t="s">
        <v>35</v>
      </c>
      <c r="C309" t="s">
        <v>42</v>
      </c>
      <c r="D309" t="s">
        <v>54</v>
      </c>
      <c r="E309">
        <v>126006</v>
      </c>
      <c r="F309">
        <v>677</v>
      </c>
      <c r="G309">
        <v>126683</v>
      </c>
      <c r="H309">
        <v>82865.64</v>
      </c>
      <c r="I309" t="s">
        <v>455</v>
      </c>
      <c r="J309" t="s">
        <v>70</v>
      </c>
      <c r="K309" t="s">
        <v>77</v>
      </c>
      <c r="L309" t="s">
        <v>97</v>
      </c>
      <c r="M309" t="s">
        <v>122</v>
      </c>
      <c r="N309">
        <v>10</v>
      </c>
      <c r="O309">
        <v>9</v>
      </c>
      <c r="P309" t="s">
        <v>148</v>
      </c>
      <c r="Q309" t="s">
        <v>154</v>
      </c>
      <c r="R309" t="s">
        <v>190</v>
      </c>
    </row>
    <row r="310" spans="1:18" x14ac:dyDescent="0.25">
      <c r="A310" t="s">
        <v>20</v>
      </c>
      <c r="B310" t="s">
        <v>29</v>
      </c>
      <c r="C310" t="s">
        <v>48</v>
      </c>
      <c r="D310" t="s">
        <v>449</v>
      </c>
      <c r="E310">
        <v>73192</v>
      </c>
      <c r="F310">
        <v>9636</v>
      </c>
      <c r="G310">
        <v>82828</v>
      </c>
      <c r="H310">
        <v>82828</v>
      </c>
      <c r="I310" t="s">
        <v>67</v>
      </c>
      <c r="J310" t="s">
        <v>56</v>
      </c>
      <c r="K310" t="s">
        <v>76</v>
      </c>
      <c r="L310" t="s">
        <v>86</v>
      </c>
      <c r="M310" t="s">
        <v>115</v>
      </c>
      <c r="N310">
        <v>5</v>
      </c>
      <c r="O310">
        <v>4</v>
      </c>
      <c r="P310" t="s">
        <v>148</v>
      </c>
      <c r="Q310" t="s">
        <v>154</v>
      </c>
      <c r="R310" t="s">
        <v>194</v>
      </c>
    </row>
    <row r="311" spans="1:18" x14ac:dyDescent="0.25">
      <c r="A311" t="s">
        <v>18</v>
      </c>
      <c r="B311" t="s">
        <v>29</v>
      </c>
      <c r="C311" t="s">
        <v>42</v>
      </c>
      <c r="D311" t="s">
        <v>56</v>
      </c>
      <c r="E311">
        <v>64137</v>
      </c>
      <c r="F311">
        <v>18602</v>
      </c>
      <c r="G311">
        <v>82739</v>
      </c>
      <c r="H311">
        <v>82739</v>
      </c>
      <c r="I311" t="s">
        <v>67</v>
      </c>
      <c r="J311" t="s">
        <v>56</v>
      </c>
      <c r="K311" t="s">
        <v>75</v>
      </c>
      <c r="L311" t="s">
        <v>85</v>
      </c>
      <c r="M311" t="s">
        <v>114</v>
      </c>
      <c r="N311">
        <v>1</v>
      </c>
      <c r="O311">
        <v>0</v>
      </c>
      <c r="P311" t="s">
        <v>149</v>
      </c>
      <c r="Q311" t="s">
        <v>155</v>
      </c>
      <c r="R311" t="s">
        <v>185</v>
      </c>
    </row>
    <row r="312" spans="1:18" x14ac:dyDescent="0.25">
      <c r="A312" t="s">
        <v>21</v>
      </c>
      <c r="B312" t="s">
        <v>29</v>
      </c>
      <c r="C312" t="s">
        <v>47</v>
      </c>
      <c r="D312" t="s">
        <v>56</v>
      </c>
      <c r="E312">
        <v>115874</v>
      </c>
      <c r="F312">
        <v>10289</v>
      </c>
      <c r="G312">
        <v>126163</v>
      </c>
      <c r="H312">
        <v>82525.5</v>
      </c>
      <c r="I312" t="s">
        <v>455</v>
      </c>
      <c r="J312" t="s">
        <v>449</v>
      </c>
      <c r="K312" t="s">
        <v>78</v>
      </c>
      <c r="L312" t="s">
        <v>90</v>
      </c>
      <c r="M312" t="s">
        <v>138</v>
      </c>
      <c r="N312">
        <v>15</v>
      </c>
      <c r="O312">
        <v>13</v>
      </c>
      <c r="P312" t="s">
        <v>152</v>
      </c>
      <c r="Q312" t="s">
        <v>154</v>
      </c>
      <c r="R312" t="s">
        <v>212</v>
      </c>
    </row>
    <row r="313" spans="1:18" x14ac:dyDescent="0.25">
      <c r="A313" t="s">
        <v>19</v>
      </c>
      <c r="B313" t="s">
        <v>32</v>
      </c>
      <c r="C313" t="s">
        <v>40</v>
      </c>
      <c r="D313" t="s">
        <v>62</v>
      </c>
      <c r="E313">
        <v>69269</v>
      </c>
      <c r="F313">
        <v>13252</v>
      </c>
      <c r="G313">
        <v>82521</v>
      </c>
      <c r="H313">
        <v>82521</v>
      </c>
      <c r="I313" t="s">
        <v>67</v>
      </c>
      <c r="J313" t="s">
        <v>449</v>
      </c>
      <c r="K313" t="s">
        <v>79</v>
      </c>
      <c r="L313" t="s">
        <v>107</v>
      </c>
      <c r="M313" t="s">
        <v>134</v>
      </c>
      <c r="N313">
        <v>10</v>
      </c>
      <c r="O313">
        <v>7</v>
      </c>
      <c r="P313" t="s">
        <v>148</v>
      </c>
      <c r="Q313" t="s">
        <v>154</v>
      </c>
      <c r="R313" t="s">
        <v>256</v>
      </c>
    </row>
    <row r="314" spans="1:18" x14ac:dyDescent="0.25">
      <c r="A314" t="s">
        <v>19</v>
      </c>
      <c r="B314" t="s">
        <v>24</v>
      </c>
      <c r="C314" t="s">
        <v>48</v>
      </c>
      <c r="D314" t="s">
        <v>61</v>
      </c>
      <c r="E314">
        <v>112963</v>
      </c>
      <c r="F314">
        <v>2568</v>
      </c>
      <c r="G314">
        <v>115531</v>
      </c>
      <c r="H314">
        <v>82400.37</v>
      </c>
      <c r="I314" t="s">
        <v>462</v>
      </c>
      <c r="J314" t="s">
        <v>56</v>
      </c>
      <c r="K314" t="s">
        <v>75</v>
      </c>
      <c r="L314" t="s">
        <v>96</v>
      </c>
      <c r="M314" t="s">
        <v>121</v>
      </c>
      <c r="N314">
        <v>15</v>
      </c>
      <c r="O314">
        <v>13</v>
      </c>
      <c r="P314" t="s">
        <v>152</v>
      </c>
      <c r="Q314" t="s">
        <v>155</v>
      </c>
      <c r="R314" t="s">
        <v>315</v>
      </c>
    </row>
    <row r="315" spans="1:18" x14ac:dyDescent="0.25">
      <c r="A315" t="s">
        <v>20</v>
      </c>
      <c r="B315" t="s">
        <v>23</v>
      </c>
      <c r="C315" t="s">
        <v>40</v>
      </c>
      <c r="D315" t="s">
        <v>54</v>
      </c>
      <c r="E315">
        <v>81061</v>
      </c>
      <c r="F315">
        <v>1237</v>
      </c>
      <c r="G315">
        <v>82298</v>
      </c>
      <c r="H315">
        <v>82298</v>
      </c>
      <c r="I315" t="s">
        <v>67</v>
      </c>
      <c r="J315" t="s">
        <v>56</v>
      </c>
      <c r="K315" t="s">
        <v>81</v>
      </c>
      <c r="L315" t="s">
        <v>101</v>
      </c>
      <c r="M315" t="s">
        <v>127</v>
      </c>
      <c r="N315">
        <v>5</v>
      </c>
      <c r="O315">
        <v>5</v>
      </c>
      <c r="P315" t="s">
        <v>151</v>
      </c>
      <c r="Q315" t="s">
        <v>156</v>
      </c>
      <c r="R315" t="s">
        <v>237</v>
      </c>
    </row>
    <row r="316" spans="1:18" x14ac:dyDescent="0.25">
      <c r="A316" t="s">
        <v>21</v>
      </c>
      <c r="B316" t="s">
        <v>35</v>
      </c>
      <c r="C316" t="s">
        <v>44</v>
      </c>
      <c r="D316" t="s">
        <v>59</v>
      </c>
      <c r="E316">
        <v>106009</v>
      </c>
      <c r="F316">
        <v>19704</v>
      </c>
      <c r="G316">
        <v>125713</v>
      </c>
      <c r="H316">
        <v>82231.14</v>
      </c>
      <c r="I316" t="s">
        <v>455</v>
      </c>
      <c r="J316" t="s">
        <v>449</v>
      </c>
      <c r="K316" t="s">
        <v>80</v>
      </c>
      <c r="L316" t="s">
        <v>93</v>
      </c>
      <c r="M316" t="s">
        <v>93</v>
      </c>
      <c r="N316">
        <v>25</v>
      </c>
      <c r="O316">
        <v>25</v>
      </c>
      <c r="P316" t="s">
        <v>149</v>
      </c>
      <c r="Q316" t="s">
        <v>157</v>
      </c>
      <c r="R316" t="s">
        <v>178</v>
      </c>
    </row>
    <row r="317" spans="1:18" x14ac:dyDescent="0.25">
      <c r="A317" t="s">
        <v>19</v>
      </c>
      <c r="B317" t="s">
        <v>26</v>
      </c>
      <c r="C317" t="s">
        <v>40</v>
      </c>
      <c r="D317" t="s">
        <v>59</v>
      </c>
      <c r="E317">
        <v>125616</v>
      </c>
      <c r="F317">
        <v>0</v>
      </c>
      <c r="G317">
        <v>125616</v>
      </c>
      <c r="H317">
        <v>82167.69</v>
      </c>
      <c r="I317" t="s">
        <v>455</v>
      </c>
      <c r="J317" t="s">
        <v>69</v>
      </c>
      <c r="K317" t="s">
        <v>72</v>
      </c>
      <c r="L317" t="s">
        <v>95</v>
      </c>
      <c r="M317" t="s">
        <v>120</v>
      </c>
      <c r="N317">
        <v>4</v>
      </c>
      <c r="O317">
        <v>3</v>
      </c>
      <c r="P317" t="s">
        <v>148</v>
      </c>
      <c r="Q317" t="s">
        <v>156</v>
      </c>
      <c r="R317" t="s">
        <v>212</v>
      </c>
    </row>
    <row r="318" spans="1:18" x14ac:dyDescent="0.25">
      <c r="A318" t="s">
        <v>18</v>
      </c>
      <c r="B318" t="s">
        <v>450</v>
      </c>
      <c r="C318" t="s">
        <v>47</v>
      </c>
      <c r="D318" t="s">
        <v>61</v>
      </c>
      <c r="E318">
        <v>48433</v>
      </c>
      <c r="F318">
        <v>13984</v>
      </c>
      <c r="G318">
        <v>62417</v>
      </c>
      <c r="H318">
        <v>82093.61</v>
      </c>
      <c r="I318" t="s">
        <v>459</v>
      </c>
      <c r="J318" t="s">
        <v>70</v>
      </c>
      <c r="K318" t="s">
        <v>78</v>
      </c>
      <c r="L318" t="s">
        <v>104</v>
      </c>
      <c r="M318" t="s">
        <v>131</v>
      </c>
      <c r="N318">
        <v>0</v>
      </c>
      <c r="O318">
        <v>0</v>
      </c>
      <c r="P318" t="s">
        <v>149</v>
      </c>
      <c r="Q318" t="s">
        <v>156</v>
      </c>
      <c r="R318" t="s">
        <v>392</v>
      </c>
    </row>
    <row r="319" spans="1:18" x14ac:dyDescent="0.25">
      <c r="A319" t="s">
        <v>19</v>
      </c>
      <c r="B319" t="s">
        <v>29</v>
      </c>
      <c r="C319" t="s">
        <v>43</v>
      </c>
      <c r="D319" t="s">
        <v>62</v>
      </c>
      <c r="E319">
        <v>60852</v>
      </c>
      <c r="F319">
        <v>1366</v>
      </c>
      <c r="G319">
        <v>62218</v>
      </c>
      <c r="H319">
        <v>81831.87</v>
      </c>
      <c r="I319" t="s">
        <v>459</v>
      </c>
      <c r="J319" t="s">
        <v>71</v>
      </c>
      <c r="K319" t="s">
        <v>76</v>
      </c>
      <c r="L319" t="s">
        <v>92</v>
      </c>
      <c r="M319" t="s">
        <v>119</v>
      </c>
      <c r="N319">
        <v>8</v>
      </c>
      <c r="O319">
        <v>8</v>
      </c>
      <c r="P319" t="s">
        <v>149</v>
      </c>
      <c r="Q319" t="s">
        <v>156</v>
      </c>
      <c r="R319" t="s">
        <v>250</v>
      </c>
    </row>
    <row r="320" spans="1:18" x14ac:dyDescent="0.25">
      <c r="A320" t="s">
        <v>19</v>
      </c>
      <c r="B320" t="s">
        <v>35</v>
      </c>
      <c r="C320" t="s">
        <v>47</v>
      </c>
      <c r="D320" t="s">
        <v>59</v>
      </c>
      <c r="E320">
        <v>90710</v>
      </c>
      <c r="F320">
        <v>23735</v>
      </c>
      <c r="G320">
        <v>114445</v>
      </c>
      <c r="H320">
        <v>81625.8</v>
      </c>
      <c r="I320" t="s">
        <v>462</v>
      </c>
      <c r="J320" t="s">
        <v>70</v>
      </c>
      <c r="K320" t="s">
        <v>81</v>
      </c>
      <c r="L320" t="s">
        <v>94</v>
      </c>
      <c r="M320" t="s">
        <v>129</v>
      </c>
      <c r="N320">
        <v>4</v>
      </c>
      <c r="O320">
        <v>1</v>
      </c>
      <c r="P320" t="s">
        <v>152</v>
      </c>
      <c r="Q320" t="s">
        <v>157</v>
      </c>
      <c r="R320" t="s">
        <v>171</v>
      </c>
    </row>
    <row r="321" spans="1:18" x14ac:dyDescent="0.25">
      <c r="A321" t="s">
        <v>19</v>
      </c>
      <c r="B321" t="s">
        <v>23</v>
      </c>
      <c r="C321" t="s">
        <v>41</v>
      </c>
      <c r="D321" t="s">
        <v>60</v>
      </c>
      <c r="E321">
        <v>80527</v>
      </c>
      <c r="F321">
        <v>986</v>
      </c>
      <c r="G321">
        <v>81513</v>
      </c>
      <c r="H321">
        <v>81513</v>
      </c>
      <c r="I321" t="s">
        <v>67</v>
      </c>
      <c r="J321" t="s">
        <v>70</v>
      </c>
      <c r="K321" t="s">
        <v>77</v>
      </c>
      <c r="L321" t="s">
        <v>87</v>
      </c>
      <c r="M321" t="s">
        <v>144</v>
      </c>
      <c r="N321">
        <v>20</v>
      </c>
      <c r="O321">
        <v>20</v>
      </c>
      <c r="P321" t="s">
        <v>151</v>
      </c>
      <c r="Q321" t="s">
        <v>156</v>
      </c>
      <c r="R321" t="s">
        <v>419</v>
      </c>
    </row>
    <row r="322" spans="1:18" x14ac:dyDescent="0.25">
      <c r="A322" t="s">
        <v>21</v>
      </c>
      <c r="B322" t="s">
        <v>29</v>
      </c>
      <c r="C322" t="s">
        <v>43</v>
      </c>
      <c r="D322" t="s">
        <v>54</v>
      </c>
      <c r="E322">
        <v>61162</v>
      </c>
      <c r="F322">
        <v>735</v>
      </c>
      <c r="G322">
        <v>61897</v>
      </c>
      <c r="H322">
        <v>81409.679999999993</v>
      </c>
      <c r="I322" t="s">
        <v>459</v>
      </c>
      <c r="J322" t="s">
        <v>70</v>
      </c>
      <c r="K322" t="s">
        <v>80</v>
      </c>
      <c r="L322" t="s">
        <v>106</v>
      </c>
      <c r="M322" t="s">
        <v>106</v>
      </c>
      <c r="N322">
        <v>9</v>
      </c>
      <c r="O322">
        <v>8</v>
      </c>
      <c r="P322" t="s">
        <v>152</v>
      </c>
      <c r="Q322" t="s">
        <v>157</v>
      </c>
      <c r="R322" t="s">
        <v>166</v>
      </c>
    </row>
    <row r="323" spans="1:18" x14ac:dyDescent="0.25">
      <c r="A323" t="s">
        <v>19</v>
      </c>
      <c r="B323" t="s">
        <v>35</v>
      </c>
      <c r="C323" t="s">
        <v>48</v>
      </c>
      <c r="D323" t="s">
        <v>62</v>
      </c>
      <c r="E323">
        <v>99696</v>
      </c>
      <c r="F323">
        <v>14356</v>
      </c>
      <c r="G323">
        <v>114052</v>
      </c>
      <c r="H323">
        <v>81345.5</v>
      </c>
      <c r="I323" t="s">
        <v>462</v>
      </c>
      <c r="J323" t="s">
        <v>56</v>
      </c>
      <c r="K323" t="s">
        <v>80</v>
      </c>
      <c r="L323" t="s">
        <v>93</v>
      </c>
      <c r="M323" t="s">
        <v>93</v>
      </c>
      <c r="N323">
        <v>9</v>
      </c>
      <c r="O323">
        <v>9</v>
      </c>
      <c r="P323" t="s">
        <v>152</v>
      </c>
      <c r="Q323" t="s">
        <v>155</v>
      </c>
      <c r="R323" t="s">
        <v>271</v>
      </c>
    </row>
    <row r="324" spans="1:18" x14ac:dyDescent="0.25">
      <c r="A324" t="s">
        <v>17</v>
      </c>
      <c r="B324" t="s">
        <v>26</v>
      </c>
      <c r="C324" t="s">
        <v>47</v>
      </c>
      <c r="D324" t="s">
        <v>59</v>
      </c>
      <c r="E324">
        <v>7189350</v>
      </c>
      <c r="F324">
        <v>15121</v>
      </c>
      <c r="G324">
        <v>7204471</v>
      </c>
      <c r="H324">
        <v>81140.789999999994</v>
      </c>
      <c r="I324" t="s">
        <v>473</v>
      </c>
      <c r="J324" t="s">
        <v>71</v>
      </c>
      <c r="K324" t="s">
        <v>78</v>
      </c>
      <c r="L324" t="s">
        <v>105</v>
      </c>
      <c r="M324" t="s">
        <v>133</v>
      </c>
      <c r="N324">
        <v>25</v>
      </c>
      <c r="O324">
        <v>24</v>
      </c>
      <c r="P324" t="s">
        <v>151</v>
      </c>
      <c r="Q324" t="s">
        <v>156</v>
      </c>
      <c r="R324" t="s">
        <v>360</v>
      </c>
    </row>
    <row r="325" spans="1:18" x14ac:dyDescent="0.25">
      <c r="A325" t="s">
        <v>19</v>
      </c>
      <c r="B325" t="s">
        <v>35</v>
      </c>
      <c r="C325" t="s">
        <v>51</v>
      </c>
      <c r="D325" t="s">
        <v>62</v>
      </c>
      <c r="E325">
        <v>66737</v>
      </c>
      <c r="F325">
        <v>3269</v>
      </c>
      <c r="G325">
        <v>70006</v>
      </c>
      <c r="H325">
        <v>80884.66</v>
      </c>
      <c r="I325" t="s">
        <v>469</v>
      </c>
      <c r="J325" t="s">
        <v>71</v>
      </c>
      <c r="K325" t="s">
        <v>74</v>
      </c>
      <c r="L325" t="s">
        <v>84</v>
      </c>
      <c r="M325" t="s">
        <v>74</v>
      </c>
      <c r="N325">
        <v>5</v>
      </c>
      <c r="O325">
        <v>5</v>
      </c>
      <c r="P325" t="s">
        <v>149</v>
      </c>
      <c r="Q325" t="s">
        <v>154</v>
      </c>
      <c r="R325" t="s">
        <v>316</v>
      </c>
    </row>
    <row r="326" spans="1:18" x14ac:dyDescent="0.25">
      <c r="A326" t="s">
        <v>20</v>
      </c>
      <c r="B326" t="s">
        <v>26</v>
      </c>
      <c r="C326" t="s">
        <v>43</v>
      </c>
      <c r="D326" t="s">
        <v>55</v>
      </c>
      <c r="E326">
        <v>113261</v>
      </c>
      <c r="F326">
        <v>0</v>
      </c>
      <c r="G326">
        <v>113261</v>
      </c>
      <c r="H326">
        <v>80781.33</v>
      </c>
      <c r="I326" t="s">
        <v>462</v>
      </c>
      <c r="J326" t="s">
        <v>70</v>
      </c>
      <c r="K326" t="s">
        <v>72</v>
      </c>
      <c r="L326" t="s">
        <v>82</v>
      </c>
      <c r="M326" t="s">
        <v>112</v>
      </c>
      <c r="N326">
        <v>5</v>
      </c>
      <c r="O326">
        <v>3</v>
      </c>
      <c r="P326" t="s">
        <v>150</v>
      </c>
      <c r="Q326" t="s">
        <v>155</v>
      </c>
      <c r="R326" t="s">
        <v>189</v>
      </c>
    </row>
    <row r="327" spans="1:18" x14ac:dyDescent="0.25">
      <c r="A327" t="s">
        <v>19</v>
      </c>
      <c r="B327" t="s">
        <v>35</v>
      </c>
      <c r="C327" t="s">
        <v>43</v>
      </c>
      <c r="D327" t="s">
        <v>56</v>
      </c>
      <c r="E327">
        <v>79091</v>
      </c>
      <c r="F327">
        <v>1560</v>
      </c>
      <c r="G327">
        <v>80651</v>
      </c>
      <c r="H327">
        <v>80651</v>
      </c>
      <c r="I327" t="s">
        <v>67</v>
      </c>
      <c r="J327" t="s">
        <v>71</v>
      </c>
      <c r="K327" t="s">
        <v>77</v>
      </c>
      <c r="L327" t="s">
        <v>110</v>
      </c>
      <c r="M327" t="s">
        <v>139</v>
      </c>
      <c r="N327">
        <v>10</v>
      </c>
      <c r="O327">
        <v>10</v>
      </c>
      <c r="P327" t="s">
        <v>149</v>
      </c>
      <c r="Q327" t="s">
        <v>155</v>
      </c>
      <c r="R327" t="s">
        <v>313</v>
      </c>
    </row>
    <row r="328" spans="1:18" x14ac:dyDescent="0.25">
      <c r="A328" t="s">
        <v>19</v>
      </c>
      <c r="B328" t="s">
        <v>28</v>
      </c>
      <c r="C328" t="s">
        <v>38</v>
      </c>
      <c r="D328" t="s">
        <v>57</v>
      </c>
      <c r="E328">
        <v>123007</v>
      </c>
      <c r="F328">
        <v>0</v>
      </c>
      <c r="G328">
        <v>123007</v>
      </c>
      <c r="H328">
        <v>80461.100000000006</v>
      </c>
      <c r="I328" t="s">
        <v>455</v>
      </c>
      <c r="J328" t="s">
        <v>70</v>
      </c>
      <c r="K328" t="s">
        <v>75</v>
      </c>
      <c r="L328" t="s">
        <v>96</v>
      </c>
      <c r="M328" t="s">
        <v>121</v>
      </c>
      <c r="N328">
        <v>3</v>
      </c>
      <c r="O328">
        <v>2</v>
      </c>
      <c r="P328" t="s">
        <v>148</v>
      </c>
      <c r="Q328" t="s">
        <v>157</v>
      </c>
      <c r="R328" t="s">
        <v>207</v>
      </c>
    </row>
    <row r="329" spans="1:18" x14ac:dyDescent="0.25">
      <c r="A329" t="s">
        <v>17</v>
      </c>
      <c r="B329" t="s">
        <v>34</v>
      </c>
      <c r="C329" t="s">
        <v>49</v>
      </c>
      <c r="D329" t="s">
        <v>54</v>
      </c>
      <c r="E329">
        <v>78728</v>
      </c>
      <c r="F329">
        <v>1658</v>
      </c>
      <c r="G329">
        <v>80386</v>
      </c>
      <c r="H329">
        <v>80386</v>
      </c>
      <c r="I329" t="s">
        <v>67</v>
      </c>
      <c r="J329" t="s">
        <v>71</v>
      </c>
      <c r="K329" t="s">
        <v>79</v>
      </c>
      <c r="L329" t="s">
        <v>107</v>
      </c>
      <c r="M329" t="s">
        <v>134</v>
      </c>
      <c r="N329">
        <v>10</v>
      </c>
      <c r="O329">
        <v>10</v>
      </c>
      <c r="P329" t="s">
        <v>153</v>
      </c>
      <c r="Q329" t="s">
        <v>155</v>
      </c>
      <c r="R329" t="s">
        <v>238</v>
      </c>
    </row>
    <row r="330" spans="1:18" x14ac:dyDescent="0.25">
      <c r="A330" t="s">
        <v>18</v>
      </c>
      <c r="B330" t="s">
        <v>35</v>
      </c>
      <c r="C330" t="s">
        <v>49</v>
      </c>
      <c r="D330" t="s">
        <v>449</v>
      </c>
      <c r="E330">
        <v>111752</v>
      </c>
      <c r="F330">
        <v>883</v>
      </c>
      <c r="G330">
        <v>112635</v>
      </c>
      <c r="H330">
        <v>80334.850000000006</v>
      </c>
      <c r="I330" t="s">
        <v>462</v>
      </c>
      <c r="J330" t="s">
        <v>56</v>
      </c>
      <c r="K330" t="s">
        <v>73</v>
      </c>
      <c r="L330" t="s">
        <v>83</v>
      </c>
      <c r="M330" t="s">
        <v>113</v>
      </c>
      <c r="N330">
        <v>0</v>
      </c>
      <c r="O330">
        <v>0</v>
      </c>
      <c r="P330" t="s">
        <v>153</v>
      </c>
      <c r="Q330" t="s">
        <v>155</v>
      </c>
      <c r="R330" t="s">
        <v>332</v>
      </c>
    </row>
    <row r="331" spans="1:18" x14ac:dyDescent="0.25">
      <c r="A331" t="s">
        <v>21</v>
      </c>
      <c r="B331" t="s">
        <v>24</v>
      </c>
      <c r="C331" t="s">
        <v>43</v>
      </c>
      <c r="D331" t="s">
        <v>54</v>
      </c>
      <c r="E331">
        <v>61340</v>
      </c>
      <c r="F331">
        <v>8040</v>
      </c>
      <c r="G331">
        <v>69380</v>
      </c>
      <c r="H331">
        <v>80161.39</v>
      </c>
      <c r="I331" t="s">
        <v>469</v>
      </c>
      <c r="J331" t="s">
        <v>70</v>
      </c>
      <c r="K331" t="s">
        <v>79</v>
      </c>
      <c r="L331" t="s">
        <v>91</v>
      </c>
      <c r="M331" t="s">
        <v>118</v>
      </c>
      <c r="N331">
        <v>9</v>
      </c>
      <c r="O331">
        <v>9</v>
      </c>
      <c r="P331" t="s">
        <v>151</v>
      </c>
      <c r="Q331" t="s">
        <v>156</v>
      </c>
      <c r="R331" t="s">
        <v>165</v>
      </c>
    </row>
    <row r="332" spans="1:18" x14ac:dyDescent="0.25">
      <c r="A332" t="s">
        <v>20</v>
      </c>
      <c r="B332" t="s">
        <v>26</v>
      </c>
      <c r="C332" t="s">
        <v>47</v>
      </c>
      <c r="D332" t="s">
        <v>58</v>
      </c>
      <c r="E332">
        <v>67451</v>
      </c>
      <c r="F332">
        <v>12518</v>
      </c>
      <c r="G332">
        <v>79969</v>
      </c>
      <c r="H332">
        <v>79969</v>
      </c>
      <c r="I332" t="s">
        <v>67</v>
      </c>
      <c r="J332" t="s">
        <v>449</v>
      </c>
      <c r="K332" t="s">
        <v>81</v>
      </c>
      <c r="L332" t="s">
        <v>101</v>
      </c>
      <c r="M332" t="s">
        <v>127</v>
      </c>
      <c r="N332">
        <v>1</v>
      </c>
      <c r="O332">
        <v>1</v>
      </c>
      <c r="P332" t="s">
        <v>149</v>
      </c>
      <c r="Q332" t="s">
        <v>155</v>
      </c>
      <c r="R332" t="s">
        <v>432</v>
      </c>
    </row>
    <row r="333" spans="1:18" x14ac:dyDescent="0.25">
      <c r="A333" t="s">
        <v>17</v>
      </c>
      <c r="B333" t="s">
        <v>29</v>
      </c>
      <c r="C333" t="s">
        <v>38</v>
      </c>
      <c r="D333" t="s">
        <v>57</v>
      </c>
      <c r="E333">
        <v>101348</v>
      </c>
      <c r="F333">
        <v>10757</v>
      </c>
      <c r="G333">
        <v>112105</v>
      </c>
      <c r="H333">
        <v>79956.84</v>
      </c>
      <c r="I333" t="s">
        <v>462</v>
      </c>
      <c r="J333" t="s">
        <v>71</v>
      </c>
      <c r="K333" t="s">
        <v>72</v>
      </c>
      <c r="L333" t="s">
        <v>82</v>
      </c>
      <c r="M333" t="s">
        <v>112</v>
      </c>
      <c r="N333">
        <v>18</v>
      </c>
      <c r="O333">
        <v>16</v>
      </c>
      <c r="P333" t="s">
        <v>152</v>
      </c>
      <c r="Q333" t="s">
        <v>154</v>
      </c>
      <c r="R333" t="s">
        <v>411</v>
      </c>
    </row>
    <row r="334" spans="1:18" x14ac:dyDescent="0.25">
      <c r="A334" t="s">
        <v>21</v>
      </c>
      <c r="B334" t="s">
        <v>450</v>
      </c>
      <c r="C334" t="s">
        <v>43</v>
      </c>
      <c r="D334" t="s">
        <v>55</v>
      </c>
      <c r="E334">
        <v>105017</v>
      </c>
      <c r="F334">
        <v>6039</v>
      </c>
      <c r="G334">
        <v>111056</v>
      </c>
      <c r="H334">
        <v>79208.66</v>
      </c>
      <c r="I334" t="s">
        <v>462</v>
      </c>
      <c r="J334" t="s">
        <v>71</v>
      </c>
      <c r="K334" t="s">
        <v>81</v>
      </c>
      <c r="L334" t="s">
        <v>94</v>
      </c>
      <c r="M334" t="s">
        <v>129</v>
      </c>
      <c r="N334">
        <v>10</v>
      </c>
      <c r="O334">
        <v>10</v>
      </c>
      <c r="P334" t="s">
        <v>152</v>
      </c>
      <c r="Q334" t="s">
        <v>155</v>
      </c>
      <c r="R334" t="s">
        <v>189</v>
      </c>
    </row>
    <row r="335" spans="1:18" x14ac:dyDescent="0.25">
      <c r="A335" t="s">
        <v>20</v>
      </c>
      <c r="B335" t="s">
        <v>24</v>
      </c>
      <c r="C335" t="s">
        <v>43</v>
      </c>
      <c r="D335" t="s">
        <v>449</v>
      </c>
      <c r="E335">
        <v>109147</v>
      </c>
      <c r="F335">
        <v>1830</v>
      </c>
      <c r="G335">
        <v>110977</v>
      </c>
      <c r="H335">
        <v>79152.31</v>
      </c>
      <c r="I335" t="s">
        <v>462</v>
      </c>
      <c r="J335" t="s">
        <v>56</v>
      </c>
      <c r="K335" t="s">
        <v>78</v>
      </c>
      <c r="L335" t="s">
        <v>104</v>
      </c>
      <c r="M335" t="s">
        <v>131</v>
      </c>
      <c r="N335">
        <v>3</v>
      </c>
      <c r="O335">
        <v>3</v>
      </c>
      <c r="P335" t="s">
        <v>148</v>
      </c>
      <c r="Q335" t="s">
        <v>155</v>
      </c>
      <c r="R335" t="s">
        <v>159</v>
      </c>
    </row>
    <row r="336" spans="1:18" x14ac:dyDescent="0.25">
      <c r="A336" t="s">
        <v>19</v>
      </c>
      <c r="B336" t="s">
        <v>32</v>
      </c>
      <c r="C336" t="s">
        <v>53</v>
      </c>
      <c r="D336" t="s">
        <v>62</v>
      </c>
      <c r="E336">
        <v>78997</v>
      </c>
      <c r="F336">
        <v>0</v>
      </c>
      <c r="G336">
        <v>78997</v>
      </c>
      <c r="H336">
        <v>78997</v>
      </c>
      <c r="I336" t="s">
        <v>67</v>
      </c>
      <c r="J336" t="s">
        <v>70</v>
      </c>
      <c r="K336" t="s">
        <v>72</v>
      </c>
      <c r="L336" t="s">
        <v>82</v>
      </c>
      <c r="M336" t="s">
        <v>112</v>
      </c>
      <c r="N336">
        <v>3</v>
      </c>
      <c r="O336">
        <v>2</v>
      </c>
      <c r="P336" t="s">
        <v>152</v>
      </c>
      <c r="Q336" t="s">
        <v>156</v>
      </c>
      <c r="R336" t="s">
        <v>195</v>
      </c>
    </row>
    <row r="337" spans="1:18" x14ac:dyDescent="0.25">
      <c r="A337" t="s">
        <v>17</v>
      </c>
      <c r="B337" t="s">
        <v>450</v>
      </c>
      <c r="C337" t="s">
        <v>48</v>
      </c>
      <c r="D337" t="s">
        <v>59</v>
      </c>
      <c r="E337">
        <v>106987</v>
      </c>
      <c r="F337">
        <v>3719</v>
      </c>
      <c r="G337">
        <v>110706</v>
      </c>
      <c r="H337">
        <v>78959.02</v>
      </c>
      <c r="I337" t="s">
        <v>462</v>
      </c>
      <c r="J337" t="s">
        <v>71</v>
      </c>
      <c r="K337" t="s">
        <v>78</v>
      </c>
      <c r="L337" t="s">
        <v>104</v>
      </c>
      <c r="M337" t="s">
        <v>131</v>
      </c>
      <c r="N337">
        <v>15</v>
      </c>
      <c r="O337">
        <v>15</v>
      </c>
      <c r="P337" t="s">
        <v>149</v>
      </c>
      <c r="Q337" t="s">
        <v>157</v>
      </c>
      <c r="R337" t="s">
        <v>221</v>
      </c>
    </row>
    <row r="338" spans="1:18" x14ac:dyDescent="0.25">
      <c r="A338" t="s">
        <v>17</v>
      </c>
      <c r="B338" t="s">
        <v>34</v>
      </c>
      <c r="C338" t="s">
        <v>37</v>
      </c>
      <c r="D338" t="s">
        <v>62</v>
      </c>
      <c r="E338">
        <v>65446</v>
      </c>
      <c r="F338">
        <v>2828</v>
      </c>
      <c r="G338">
        <v>68274</v>
      </c>
      <c r="H338">
        <v>78883.520000000004</v>
      </c>
      <c r="I338" t="s">
        <v>469</v>
      </c>
      <c r="J338" t="s">
        <v>449</v>
      </c>
      <c r="K338" t="s">
        <v>74</v>
      </c>
      <c r="L338" t="s">
        <v>84</v>
      </c>
      <c r="M338" t="s">
        <v>74</v>
      </c>
      <c r="N338">
        <v>12</v>
      </c>
      <c r="O338">
        <v>12</v>
      </c>
      <c r="P338" t="s">
        <v>151</v>
      </c>
      <c r="Q338" t="s">
        <v>155</v>
      </c>
      <c r="R338" t="s">
        <v>189</v>
      </c>
    </row>
    <row r="339" spans="1:18" x14ac:dyDescent="0.25">
      <c r="A339" t="s">
        <v>20</v>
      </c>
      <c r="B339" t="s">
        <v>31</v>
      </c>
      <c r="C339" t="s">
        <v>38</v>
      </c>
      <c r="D339" t="s">
        <v>60</v>
      </c>
      <c r="E339">
        <v>105972</v>
      </c>
      <c r="F339">
        <v>4541</v>
      </c>
      <c r="G339">
        <v>110513</v>
      </c>
      <c r="H339">
        <v>78821.37</v>
      </c>
      <c r="I339" t="s">
        <v>462</v>
      </c>
      <c r="J339" t="s">
        <v>449</v>
      </c>
      <c r="K339" t="s">
        <v>78</v>
      </c>
      <c r="L339" t="s">
        <v>90</v>
      </c>
      <c r="M339" t="s">
        <v>147</v>
      </c>
      <c r="N339">
        <v>7</v>
      </c>
      <c r="O339">
        <v>4</v>
      </c>
      <c r="P339" t="s">
        <v>152</v>
      </c>
      <c r="Q339" t="s">
        <v>156</v>
      </c>
      <c r="R339" t="s">
        <v>209</v>
      </c>
    </row>
    <row r="340" spans="1:18" x14ac:dyDescent="0.25">
      <c r="A340" t="s">
        <v>17</v>
      </c>
      <c r="B340" t="s">
        <v>23</v>
      </c>
      <c r="C340" t="s">
        <v>44</v>
      </c>
      <c r="D340" t="s">
        <v>62</v>
      </c>
      <c r="E340">
        <v>103850</v>
      </c>
      <c r="F340">
        <v>16630</v>
      </c>
      <c r="G340">
        <v>120480</v>
      </c>
      <c r="H340">
        <v>78808.14</v>
      </c>
      <c r="I340" t="s">
        <v>455</v>
      </c>
      <c r="J340" t="s">
        <v>71</v>
      </c>
      <c r="K340" t="s">
        <v>74</v>
      </c>
      <c r="L340" t="s">
        <v>84</v>
      </c>
      <c r="M340" t="s">
        <v>74</v>
      </c>
      <c r="N340">
        <v>12</v>
      </c>
      <c r="O340">
        <v>11</v>
      </c>
      <c r="P340" t="s">
        <v>150</v>
      </c>
      <c r="Q340" t="s">
        <v>157</v>
      </c>
      <c r="R340" t="s">
        <v>195</v>
      </c>
    </row>
    <row r="341" spans="1:18" x14ac:dyDescent="0.25">
      <c r="A341" t="s">
        <v>21</v>
      </c>
      <c r="B341" t="s">
        <v>29</v>
      </c>
      <c r="C341" t="s">
        <v>48</v>
      </c>
      <c r="D341" t="s">
        <v>60</v>
      </c>
      <c r="E341">
        <v>112785</v>
      </c>
      <c r="F341">
        <v>7383</v>
      </c>
      <c r="G341">
        <v>120168</v>
      </c>
      <c r="H341">
        <v>78604.06</v>
      </c>
      <c r="I341" t="s">
        <v>455</v>
      </c>
      <c r="J341" t="s">
        <v>70</v>
      </c>
      <c r="K341" t="s">
        <v>76</v>
      </c>
      <c r="L341" t="s">
        <v>100</v>
      </c>
      <c r="M341" t="s">
        <v>132</v>
      </c>
      <c r="N341">
        <v>25</v>
      </c>
      <c r="O341">
        <v>25</v>
      </c>
      <c r="P341" t="s">
        <v>152</v>
      </c>
      <c r="Q341" t="s">
        <v>156</v>
      </c>
      <c r="R341" t="s">
        <v>208</v>
      </c>
    </row>
    <row r="342" spans="1:18" x14ac:dyDescent="0.25">
      <c r="A342" t="s">
        <v>19</v>
      </c>
      <c r="B342" t="s">
        <v>35</v>
      </c>
      <c r="C342" t="s">
        <v>37</v>
      </c>
      <c r="D342" t="s">
        <v>55</v>
      </c>
      <c r="E342">
        <v>55386</v>
      </c>
      <c r="F342">
        <v>12504</v>
      </c>
      <c r="G342">
        <v>67890</v>
      </c>
      <c r="H342">
        <v>78439.850000000006</v>
      </c>
      <c r="I342" t="s">
        <v>469</v>
      </c>
      <c r="J342" t="s">
        <v>56</v>
      </c>
      <c r="K342" t="s">
        <v>78</v>
      </c>
      <c r="L342" t="s">
        <v>88</v>
      </c>
      <c r="M342" t="s">
        <v>128</v>
      </c>
      <c r="N342">
        <v>4</v>
      </c>
      <c r="O342">
        <v>4</v>
      </c>
      <c r="P342" t="s">
        <v>148</v>
      </c>
      <c r="Q342" t="s">
        <v>156</v>
      </c>
      <c r="R342" t="s">
        <v>256</v>
      </c>
    </row>
    <row r="343" spans="1:18" x14ac:dyDescent="0.25">
      <c r="A343" t="s">
        <v>19</v>
      </c>
      <c r="B343" t="s">
        <v>23</v>
      </c>
      <c r="C343" t="s">
        <v>37</v>
      </c>
      <c r="D343" t="s">
        <v>57</v>
      </c>
      <c r="E343">
        <v>108620</v>
      </c>
      <c r="F343">
        <v>1353</v>
      </c>
      <c r="G343">
        <v>109973</v>
      </c>
      <c r="H343">
        <v>78436.23</v>
      </c>
      <c r="I343" t="s">
        <v>462</v>
      </c>
      <c r="J343" t="s">
        <v>71</v>
      </c>
      <c r="K343" t="s">
        <v>80</v>
      </c>
      <c r="L343" t="s">
        <v>93</v>
      </c>
      <c r="M343" t="s">
        <v>93</v>
      </c>
      <c r="N343">
        <v>4</v>
      </c>
      <c r="O343">
        <v>4</v>
      </c>
      <c r="P343" t="s">
        <v>152</v>
      </c>
      <c r="Q343" t="s">
        <v>154</v>
      </c>
      <c r="R343" t="s">
        <v>312</v>
      </c>
    </row>
    <row r="344" spans="1:18" x14ac:dyDescent="0.25">
      <c r="A344" t="s">
        <v>19</v>
      </c>
      <c r="B344" t="s">
        <v>31</v>
      </c>
      <c r="C344" t="s">
        <v>42</v>
      </c>
      <c r="D344" t="s">
        <v>57</v>
      </c>
      <c r="E344">
        <v>61566</v>
      </c>
      <c r="F344">
        <v>6036</v>
      </c>
      <c r="G344">
        <v>67602</v>
      </c>
      <c r="H344">
        <v>78107.09</v>
      </c>
      <c r="I344" t="s">
        <v>469</v>
      </c>
      <c r="J344" t="s">
        <v>70</v>
      </c>
      <c r="K344" t="s">
        <v>73</v>
      </c>
      <c r="L344" t="s">
        <v>99</v>
      </c>
      <c r="M344" t="s">
        <v>125</v>
      </c>
      <c r="N344">
        <v>9</v>
      </c>
      <c r="O344">
        <v>9</v>
      </c>
      <c r="P344" t="s">
        <v>152</v>
      </c>
      <c r="Q344" t="s">
        <v>155</v>
      </c>
      <c r="R344" t="s">
        <v>261</v>
      </c>
    </row>
    <row r="345" spans="1:18" x14ac:dyDescent="0.25">
      <c r="A345" t="s">
        <v>17</v>
      </c>
      <c r="B345" t="s">
        <v>26</v>
      </c>
      <c r="C345" t="s">
        <v>42</v>
      </c>
      <c r="D345" t="s">
        <v>62</v>
      </c>
      <c r="E345">
        <v>57638</v>
      </c>
      <c r="F345">
        <v>1605</v>
      </c>
      <c r="G345">
        <v>59243</v>
      </c>
      <c r="H345">
        <v>77919.02</v>
      </c>
      <c r="I345" t="s">
        <v>459</v>
      </c>
      <c r="J345" t="s">
        <v>449</v>
      </c>
      <c r="K345" t="s">
        <v>75</v>
      </c>
      <c r="L345" t="s">
        <v>108</v>
      </c>
      <c r="M345" t="s">
        <v>135</v>
      </c>
      <c r="N345">
        <v>15</v>
      </c>
      <c r="O345">
        <v>15</v>
      </c>
      <c r="P345" t="s">
        <v>152</v>
      </c>
      <c r="Q345" t="s">
        <v>155</v>
      </c>
      <c r="R345" t="s">
        <v>167</v>
      </c>
    </row>
    <row r="346" spans="1:18" x14ac:dyDescent="0.25">
      <c r="A346" t="s">
        <v>20</v>
      </c>
      <c r="B346" t="s">
        <v>26</v>
      </c>
      <c r="C346" t="s">
        <v>39</v>
      </c>
      <c r="D346" t="s">
        <v>60</v>
      </c>
      <c r="E346">
        <v>67307</v>
      </c>
      <c r="F346">
        <v>0</v>
      </c>
      <c r="G346">
        <v>67307</v>
      </c>
      <c r="H346">
        <v>77766.25</v>
      </c>
      <c r="I346" t="s">
        <v>469</v>
      </c>
      <c r="J346" t="s">
        <v>56</v>
      </c>
      <c r="K346" t="s">
        <v>77</v>
      </c>
      <c r="L346" t="s">
        <v>111</v>
      </c>
      <c r="M346" t="s">
        <v>141</v>
      </c>
      <c r="N346">
        <v>7</v>
      </c>
      <c r="O346">
        <v>7</v>
      </c>
      <c r="P346" t="s">
        <v>153</v>
      </c>
      <c r="Q346" t="s">
        <v>157</v>
      </c>
      <c r="R346" t="s">
        <v>197</v>
      </c>
    </row>
    <row r="347" spans="1:18" x14ac:dyDescent="0.25">
      <c r="A347" t="s">
        <v>21</v>
      </c>
      <c r="B347" t="s">
        <v>23</v>
      </c>
      <c r="C347" t="s">
        <v>53</v>
      </c>
      <c r="D347" t="s">
        <v>55</v>
      </c>
      <c r="E347">
        <v>72924</v>
      </c>
      <c r="F347">
        <v>4668</v>
      </c>
      <c r="G347">
        <v>77592</v>
      </c>
      <c r="H347">
        <v>77592</v>
      </c>
      <c r="I347" t="s">
        <v>67</v>
      </c>
      <c r="J347" t="s">
        <v>449</v>
      </c>
      <c r="K347" t="s">
        <v>78</v>
      </c>
      <c r="L347" t="s">
        <v>104</v>
      </c>
      <c r="M347" t="s">
        <v>131</v>
      </c>
      <c r="N347">
        <v>12</v>
      </c>
      <c r="O347">
        <v>12</v>
      </c>
      <c r="P347" t="s">
        <v>150</v>
      </c>
      <c r="Q347" t="s">
        <v>155</v>
      </c>
      <c r="R347" t="s">
        <v>284</v>
      </c>
    </row>
    <row r="348" spans="1:18" x14ac:dyDescent="0.25">
      <c r="A348" t="s">
        <v>19</v>
      </c>
      <c r="B348" t="s">
        <v>26</v>
      </c>
      <c r="C348" t="s">
        <v>51</v>
      </c>
      <c r="D348" t="s">
        <v>58</v>
      </c>
      <c r="E348">
        <v>117208</v>
      </c>
      <c r="F348">
        <v>851</v>
      </c>
      <c r="G348">
        <v>118059</v>
      </c>
      <c r="H348">
        <v>77224.52</v>
      </c>
      <c r="I348" t="s">
        <v>455</v>
      </c>
      <c r="J348" t="s">
        <v>70</v>
      </c>
      <c r="K348" t="s">
        <v>72</v>
      </c>
      <c r="L348" t="s">
        <v>95</v>
      </c>
      <c r="M348" t="s">
        <v>120</v>
      </c>
      <c r="N348">
        <v>9</v>
      </c>
      <c r="O348">
        <v>9</v>
      </c>
      <c r="P348" t="s">
        <v>151</v>
      </c>
      <c r="Q348" t="s">
        <v>156</v>
      </c>
      <c r="R348" t="s">
        <v>229</v>
      </c>
    </row>
    <row r="349" spans="1:18" x14ac:dyDescent="0.25">
      <c r="A349" t="s">
        <v>21</v>
      </c>
      <c r="B349" t="s">
        <v>35</v>
      </c>
      <c r="C349" t="s">
        <v>53</v>
      </c>
      <c r="D349" t="s">
        <v>59</v>
      </c>
      <c r="E349">
        <v>66789</v>
      </c>
      <c r="F349">
        <v>43</v>
      </c>
      <c r="G349">
        <v>66832</v>
      </c>
      <c r="H349">
        <v>77217.440000000002</v>
      </c>
      <c r="I349" t="s">
        <v>469</v>
      </c>
      <c r="J349" t="s">
        <v>449</v>
      </c>
      <c r="K349" t="s">
        <v>75</v>
      </c>
      <c r="L349" t="s">
        <v>96</v>
      </c>
      <c r="M349" t="s">
        <v>121</v>
      </c>
      <c r="N349">
        <v>9</v>
      </c>
      <c r="O349">
        <v>9</v>
      </c>
      <c r="P349" t="s">
        <v>148</v>
      </c>
      <c r="Q349" t="s">
        <v>154</v>
      </c>
      <c r="R349" t="s">
        <v>188</v>
      </c>
    </row>
    <row r="350" spans="1:18" x14ac:dyDescent="0.25">
      <c r="A350" t="s">
        <v>19</v>
      </c>
      <c r="B350" t="s">
        <v>35</v>
      </c>
      <c r="C350" t="s">
        <v>44</v>
      </c>
      <c r="D350" t="s">
        <v>62</v>
      </c>
      <c r="E350">
        <v>56917</v>
      </c>
      <c r="F350">
        <v>1683</v>
      </c>
      <c r="G350">
        <v>58600</v>
      </c>
      <c r="H350">
        <v>77073.320000000007</v>
      </c>
      <c r="I350" t="s">
        <v>459</v>
      </c>
      <c r="J350" t="s">
        <v>69</v>
      </c>
      <c r="K350" t="s">
        <v>81</v>
      </c>
      <c r="L350" t="s">
        <v>94</v>
      </c>
      <c r="M350" t="s">
        <v>129</v>
      </c>
      <c r="N350">
        <v>20</v>
      </c>
      <c r="O350">
        <v>20</v>
      </c>
      <c r="P350" t="s">
        <v>149</v>
      </c>
      <c r="Q350" t="s">
        <v>156</v>
      </c>
      <c r="R350" t="s">
        <v>291</v>
      </c>
    </row>
    <row r="351" spans="1:18" x14ac:dyDescent="0.25">
      <c r="A351" t="s">
        <v>19</v>
      </c>
      <c r="B351" t="s">
        <v>450</v>
      </c>
      <c r="C351" t="s">
        <v>38</v>
      </c>
      <c r="D351" t="s">
        <v>54</v>
      </c>
      <c r="E351">
        <v>76959</v>
      </c>
      <c r="F351">
        <v>0</v>
      </c>
      <c r="G351">
        <v>76959</v>
      </c>
      <c r="H351">
        <v>76959</v>
      </c>
      <c r="I351" t="s">
        <v>67</v>
      </c>
      <c r="J351" t="s">
        <v>449</v>
      </c>
      <c r="K351" t="s">
        <v>76</v>
      </c>
      <c r="L351" t="s">
        <v>86</v>
      </c>
      <c r="M351" t="s">
        <v>115</v>
      </c>
      <c r="N351">
        <v>3</v>
      </c>
      <c r="O351">
        <v>3</v>
      </c>
      <c r="P351" t="s">
        <v>148</v>
      </c>
      <c r="Q351" t="s">
        <v>155</v>
      </c>
      <c r="R351" t="s">
        <v>373</v>
      </c>
    </row>
    <row r="352" spans="1:18" x14ac:dyDescent="0.25">
      <c r="A352" t="s">
        <v>20</v>
      </c>
      <c r="B352" t="s">
        <v>35</v>
      </c>
      <c r="C352" t="s">
        <v>40</v>
      </c>
      <c r="D352" t="s">
        <v>58</v>
      </c>
      <c r="E352">
        <v>65728</v>
      </c>
      <c r="F352">
        <v>858</v>
      </c>
      <c r="G352">
        <v>66586</v>
      </c>
      <c r="H352">
        <v>76933.210000000006</v>
      </c>
      <c r="I352" t="s">
        <v>469</v>
      </c>
      <c r="J352" t="s">
        <v>449</v>
      </c>
      <c r="K352" t="s">
        <v>77</v>
      </c>
      <c r="L352" t="s">
        <v>87</v>
      </c>
      <c r="M352" t="s">
        <v>143</v>
      </c>
      <c r="N352">
        <v>7</v>
      </c>
      <c r="O352">
        <v>6</v>
      </c>
      <c r="P352" t="s">
        <v>151</v>
      </c>
      <c r="Q352" t="s">
        <v>157</v>
      </c>
      <c r="R352" t="s">
        <v>275</v>
      </c>
    </row>
    <row r="353" spans="1:18" x14ac:dyDescent="0.25">
      <c r="A353" t="s">
        <v>21</v>
      </c>
      <c r="B353" t="s">
        <v>450</v>
      </c>
      <c r="C353" t="s">
        <v>37</v>
      </c>
      <c r="D353" t="s">
        <v>449</v>
      </c>
      <c r="E353">
        <v>64452</v>
      </c>
      <c r="F353">
        <v>1635</v>
      </c>
      <c r="G353">
        <v>66087</v>
      </c>
      <c r="H353">
        <v>76356.67</v>
      </c>
      <c r="I353" t="s">
        <v>469</v>
      </c>
      <c r="J353" t="s">
        <v>449</v>
      </c>
      <c r="K353" t="s">
        <v>73</v>
      </c>
      <c r="L353" t="s">
        <v>102</v>
      </c>
      <c r="M353" t="s">
        <v>102</v>
      </c>
      <c r="N353">
        <v>8</v>
      </c>
      <c r="O353">
        <v>5</v>
      </c>
      <c r="P353" t="s">
        <v>152</v>
      </c>
      <c r="Q353" t="s">
        <v>156</v>
      </c>
      <c r="R353" t="s">
        <v>369</v>
      </c>
    </row>
    <row r="354" spans="1:18" x14ac:dyDescent="0.25">
      <c r="A354" t="s">
        <v>19</v>
      </c>
      <c r="B354" t="s">
        <v>32</v>
      </c>
      <c r="C354" t="s">
        <v>50</v>
      </c>
      <c r="D354" t="s">
        <v>56</v>
      </c>
      <c r="E354">
        <v>55691</v>
      </c>
      <c r="F354">
        <v>2088</v>
      </c>
      <c r="G354">
        <v>57779</v>
      </c>
      <c r="H354">
        <v>75993.5</v>
      </c>
      <c r="I354" t="s">
        <v>459</v>
      </c>
      <c r="J354" t="s">
        <v>71</v>
      </c>
      <c r="K354" t="s">
        <v>75</v>
      </c>
      <c r="L354" t="s">
        <v>108</v>
      </c>
      <c r="M354" t="s">
        <v>135</v>
      </c>
      <c r="N354">
        <v>4</v>
      </c>
      <c r="O354">
        <v>4</v>
      </c>
      <c r="P354" t="s">
        <v>148</v>
      </c>
      <c r="Q354" t="s">
        <v>157</v>
      </c>
      <c r="R354" t="s">
        <v>206</v>
      </c>
    </row>
    <row r="355" spans="1:18" x14ac:dyDescent="0.25">
      <c r="A355" t="s">
        <v>17</v>
      </c>
      <c r="B355" t="s">
        <v>23</v>
      </c>
      <c r="C355" t="s">
        <v>46</v>
      </c>
      <c r="D355" t="s">
        <v>62</v>
      </c>
      <c r="E355">
        <v>93200</v>
      </c>
      <c r="F355">
        <v>13089</v>
      </c>
      <c r="G355">
        <v>106289</v>
      </c>
      <c r="H355">
        <v>75808.679999999993</v>
      </c>
      <c r="I355" t="s">
        <v>462</v>
      </c>
      <c r="J355" t="s">
        <v>69</v>
      </c>
      <c r="K355" t="s">
        <v>72</v>
      </c>
      <c r="L355" t="s">
        <v>95</v>
      </c>
      <c r="M355" t="s">
        <v>120</v>
      </c>
      <c r="N355">
        <v>15</v>
      </c>
      <c r="O355">
        <v>13</v>
      </c>
      <c r="P355" t="s">
        <v>150</v>
      </c>
      <c r="Q355" t="s">
        <v>154</v>
      </c>
      <c r="R355" t="s">
        <v>211</v>
      </c>
    </row>
    <row r="356" spans="1:18" x14ac:dyDescent="0.25">
      <c r="A356" t="s">
        <v>19</v>
      </c>
      <c r="B356" t="s">
        <v>24</v>
      </c>
      <c r="C356" t="s">
        <v>41</v>
      </c>
      <c r="D356" t="s">
        <v>449</v>
      </c>
      <c r="E356">
        <v>65588</v>
      </c>
      <c r="F356">
        <v>0</v>
      </c>
      <c r="G356">
        <v>65588</v>
      </c>
      <c r="H356">
        <v>75780.12</v>
      </c>
      <c r="I356" t="s">
        <v>469</v>
      </c>
      <c r="J356" t="s">
        <v>70</v>
      </c>
      <c r="K356" t="s">
        <v>79</v>
      </c>
      <c r="L356" t="s">
        <v>91</v>
      </c>
      <c r="M356" t="s">
        <v>118</v>
      </c>
      <c r="N356">
        <v>4</v>
      </c>
      <c r="O356">
        <v>4</v>
      </c>
      <c r="P356" t="s">
        <v>148</v>
      </c>
      <c r="Q356" t="s">
        <v>157</v>
      </c>
      <c r="R356" t="s">
        <v>334</v>
      </c>
    </row>
    <row r="357" spans="1:18" x14ac:dyDescent="0.25">
      <c r="A357" t="s">
        <v>19</v>
      </c>
      <c r="B357" t="s">
        <v>450</v>
      </c>
      <c r="C357" t="s">
        <v>43</v>
      </c>
      <c r="D357" t="s">
        <v>59</v>
      </c>
      <c r="E357">
        <v>62584</v>
      </c>
      <c r="F357">
        <v>2902</v>
      </c>
      <c r="G357">
        <v>65486</v>
      </c>
      <c r="H357">
        <v>75662.27</v>
      </c>
      <c r="I357" t="s">
        <v>469</v>
      </c>
      <c r="J357" t="s">
        <v>449</v>
      </c>
      <c r="K357" t="s">
        <v>76</v>
      </c>
      <c r="L357" t="s">
        <v>100</v>
      </c>
      <c r="M357" t="s">
        <v>126</v>
      </c>
      <c r="N357">
        <v>7</v>
      </c>
      <c r="O357">
        <v>5</v>
      </c>
      <c r="P357" t="s">
        <v>150</v>
      </c>
      <c r="Q357" t="s">
        <v>157</v>
      </c>
      <c r="R357" t="s">
        <v>409</v>
      </c>
    </row>
    <row r="358" spans="1:18" x14ac:dyDescent="0.25">
      <c r="A358" t="s">
        <v>20</v>
      </c>
      <c r="B358" t="s">
        <v>35</v>
      </c>
      <c r="C358" t="s">
        <v>37</v>
      </c>
      <c r="D358" t="s">
        <v>56</v>
      </c>
      <c r="E358">
        <v>64195</v>
      </c>
      <c r="F358">
        <v>11106</v>
      </c>
      <c r="G358">
        <v>75301</v>
      </c>
      <c r="H358">
        <v>75301</v>
      </c>
      <c r="I358" t="s">
        <v>67</v>
      </c>
      <c r="J358" t="s">
        <v>69</v>
      </c>
      <c r="K358" t="s">
        <v>75</v>
      </c>
      <c r="L358" t="s">
        <v>96</v>
      </c>
      <c r="M358" t="s">
        <v>121</v>
      </c>
      <c r="N358">
        <v>1</v>
      </c>
      <c r="O358">
        <v>0</v>
      </c>
      <c r="P358" t="s">
        <v>152</v>
      </c>
      <c r="Q358" t="s">
        <v>155</v>
      </c>
      <c r="R358" t="s">
        <v>209</v>
      </c>
    </row>
    <row r="359" spans="1:18" x14ac:dyDescent="0.25">
      <c r="A359" t="s">
        <v>19</v>
      </c>
      <c r="B359" t="s">
        <v>26</v>
      </c>
      <c r="C359" t="s">
        <v>53</v>
      </c>
      <c r="D359" t="s">
        <v>55</v>
      </c>
      <c r="E359">
        <v>63370</v>
      </c>
      <c r="F359">
        <v>1794</v>
      </c>
      <c r="G359">
        <v>65164</v>
      </c>
      <c r="H359">
        <v>75290.240000000005</v>
      </c>
      <c r="I359" t="s">
        <v>469</v>
      </c>
      <c r="J359" t="s">
        <v>449</v>
      </c>
      <c r="K359" t="s">
        <v>75</v>
      </c>
      <c r="L359" t="s">
        <v>96</v>
      </c>
      <c r="M359" t="s">
        <v>121</v>
      </c>
      <c r="N359">
        <v>2</v>
      </c>
      <c r="O359">
        <v>1</v>
      </c>
      <c r="P359" t="s">
        <v>150</v>
      </c>
      <c r="Q359" t="s">
        <v>157</v>
      </c>
      <c r="R359" t="s">
        <v>344</v>
      </c>
    </row>
    <row r="360" spans="1:18" x14ac:dyDescent="0.25">
      <c r="A360" t="s">
        <v>18</v>
      </c>
      <c r="B360" t="s">
        <v>26</v>
      </c>
      <c r="C360" t="s">
        <v>42</v>
      </c>
      <c r="D360" t="s">
        <v>59</v>
      </c>
      <c r="E360">
        <v>101167</v>
      </c>
      <c r="F360">
        <v>13905</v>
      </c>
      <c r="G360">
        <v>115072</v>
      </c>
      <c r="H360">
        <v>75270.67</v>
      </c>
      <c r="I360" t="s">
        <v>455</v>
      </c>
      <c r="J360" t="s">
        <v>70</v>
      </c>
      <c r="K360" t="s">
        <v>75</v>
      </c>
      <c r="L360" t="s">
        <v>85</v>
      </c>
      <c r="M360" t="s">
        <v>114</v>
      </c>
      <c r="N360">
        <v>0</v>
      </c>
      <c r="O360">
        <v>0</v>
      </c>
      <c r="P360" t="s">
        <v>152</v>
      </c>
      <c r="Q360" t="s">
        <v>156</v>
      </c>
      <c r="R360" t="s">
        <v>166</v>
      </c>
    </row>
    <row r="361" spans="1:18" x14ac:dyDescent="0.25">
      <c r="A361" t="s">
        <v>20</v>
      </c>
      <c r="B361" t="s">
        <v>32</v>
      </c>
      <c r="C361" t="s">
        <v>37</v>
      </c>
      <c r="D361" t="s">
        <v>55</v>
      </c>
      <c r="E361">
        <v>86265</v>
      </c>
      <c r="F361">
        <v>19011</v>
      </c>
      <c r="G361">
        <v>105276</v>
      </c>
      <c r="H361">
        <v>75086.179999999993</v>
      </c>
      <c r="I361" t="s">
        <v>462</v>
      </c>
      <c r="J361" t="s">
        <v>449</v>
      </c>
      <c r="K361" t="s">
        <v>77</v>
      </c>
      <c r="L361" t="s">
        <v>110</v>
      </c>
      <c r="M361" t="s">
        <v>145</v>
      </c>
      <c r="N361">
        <v>7</v>
      </c>
      <c r="O361">
        <v>6</v>
      </c>
      <c r="P361" t="s">
        <v>152</v>
      </c>
      <c r="Q361" t="s">
        <v>156</v>
      </c>
      <c r="R361" t="s">
        <v>372</v>
      </c>
    </row>
    <row r="362" spans="1:18" x14ac:dyDescent="0.25">
      <c r="A362" t="s">
        <v>18</v>
      </c>
      <c r="B362" t="s">
        <v>29</v>
      </c>
      <c r="C362" t="s">
        <v>38</v>
      </c>
      <c r="D362" t="s">
        <v>57</v>
      </c>
      <c r="E362">
        <v>56903</v>
      </c>
      <c r="F362">
        <v>0</v>
      </c>
      <c r="G362">
        <v>56903</v>
      </c>
      <c r="H362">
        <v>74841.350000000006</v>
      </c>
      <c r="I362" t="s">
        <v>459</v>
      </c>
      <c r="J362" t="s">
        <v>69</v>
      </c>
      <c r="K362" t="s">
        <v>79</v>
      </c>
      <c r="L362" t="s">
        <v>91</v>
      </c>
      <c r="M362" t="s">
        <v>118</v>
      </c>
      <c r="N362">
        <v>1</v>
      </c>
      <c r="O362">
        <v>0</v>
      </c>
      <c r="P362" t="s">
        <v>150</v>
      </c>
      <c r="Q362" t="s">
        <v>155</v>
      </c>
      <c r="R362" t="s">
        <v>169</v>
      </c>
    </row>
    <row r="363" spans="1:18" x14ac:dyDescent="0.25">
      <c r="A363" t="s">
        <v>20</v>
      </c>
      <c r="B363" t="s">
        <v>29</v>
      </c>
      <c r="C363" t="s">
        <v>38</v>
      </c>
      <c r="D363" t="s">
        <v>56</v>
      </c>
      <c r="E363">
        <v>64921</v>
      </c>
      <c r="F363">
        <v>9906</v>
      </c>
      <c r="G363">
        <v>74827</v>
      </c>
      <c r="H363">
        <v>74827</v>
      </c>
      <c r="I363" t="s">
        <v>67</v>
      </c>
      <c r="J363" t="s">
        <v>71</v>
      </c>
      <c r="K363" t="s">
        <v>79</v>
      </c>
      <c r="L363" t="s">
        <v>107</v>
      </c>
      <c r="M363" t="s">
        <v>134</v>
      </c>
      <c r="N363">
        <v>0</v>
      </c>
      <c r="O363">
        <v>0</v>
      </c>
      <c r="P363" t="s">
        <v>152</v>
      </c>
      <c r="Q363" t="s">
        <v>155</v>
      </c>
      <c r="R363" t="s">
        <v>174</v>
      </c>
    </row>
    <row r="364" spans="1:18" x14ac:dyDescent="0.25">
      <c r="A364" t="s">
        <v>19</v>
      </c>
      <c r="B364" t="s">
        <v>34</v>
      </c>
      <c r="C364" t="s">
        <v>39</v>
      </c>
      <c r="D364" t="s">
        <v>57</v>
      </c>
      <c r="E364">
        <v>66425</v>
      </c>
      <c r="F364">
        <v>8391</v>
      </c>
      <c r="G364">
        <v>74816</v>
      </c>
      <c r="H364">
        <v>74816</v>
      </c>
      <c r="I364" t="s">
        <v>67</v>
      </c>
      <c r="J364" t="s">
        <v>56</v>
      </c>
      <c r="K364" t="s">
        <v>81</v>
      </c>
      <c r="L364" t="s">
        <v>94</v>
      </c>
      <c r="M364" t="s">
        <v>129</v>
      </c>
      <c r="N364">
        <v>15</v>
      </c>
      <c r="O364">
        <v>13</v>
      </c>
      <c r="P364" t="s">
        <v>153</v>
      </c>
      <c r="Q364" t="s">
        <v>154</v>
      </c>
      <c r="R364" t="s">
        <v>285</v>
      </c>
    </row>
    <row r="365" spans="1:18" x14ac:dyDescent="0.25">
      <c r="A365" t="s">
        <v>20</v>
      </c>
      <c r="B365" t="s">
        <v>32</v>
      </c>
      <c r="C365" t="s">
        <v>52</v>
      </c>
      <c r="D365" t="s">
        <v>61</v>
      </c>
      <c r="E365">
        <v>101650</v>
      </c>
      <c r="F365">
        <v>3244</v>
      </c>
      <c r="G365">
        <v>104894</v>
      </c>
      <c r="H365">
        <v>74813.72</v>
      </c>
      <c r="I365" t="s">
        <v>462</v>
      </c>
      <c r="J365" t="s">
        <v>449</v>
      </c>
      <c r="K365" t="s">
        <v>78</v>
      </c>
      <c r="L365" t="s">
        <v>105</v>
      </c>
      <c r="M365" t="s">
        <v>142</v>
      </c>
      <c r="N365">
        <v>1</v>
      </c>
      <c r="O365">
        <v>1</v>
      </c>
      <c r="P365" t="s">
        <v>153</v>
      </c>
      <c r="Q365" t="s">
        <v>157</v>
      </c>
      <c r="R365" t="s">
        <v>213</v>
      </c>
    </row>
    <row r="366" spans="1:18" x14ac:dyDescent="0.25">
      <c r="A366" t="s">
        <v>20</v>
      </c>
      <c r="B366" t="s">
        <v>450</v>
      </c>
      <c r="C366" t="s">
        <v>44</v>
      </c>
      <c r="D366" t="s">
        <v>62</v>
      </c>
      <c r="E366">
        <v>102177</v>
      </c>
      <c r="F366">
        <v>12138</v>
      </c>
      <c r="G366">
        <v>114315</v>
      </c>
      <c r="H366">
        <v>74775.509999999995</v>
      </c>
      <c r="I366" t="s">
        <v>455</v>
      </c>
      <c r="J366" t="s">
        <v>70</v>
      </c>
      <c r="K366" t="s">
        <v>72</v>
      </c>
      <c r="L366" t="s">
        <v>95</v>
      </c>
      <c r="M366" t="s">
        <v>120</v>
      </c>
      <c r="N366">
        <v>1</v>
      </c>
      <c r="O366">
        <v>1</v>
      </c>
      <c r="P366" t="s">
        <v>153</v>
      </c>
      <c r="Q366" t="s">
        <v>154</v>
      </c>
      <c r="R366" t="s">
        <v>259</v>
      </c>
    </row>
    <row r="367" spans="1:18" x14ac:dyDescent="0.25">
      <c r="A367" t="s">
        <v>20</v>
      </c>
      <c r="B367" t="s">
        <v>35</v>
      </c>
      <c r="C367" t="s">
        <v>49</v>
      </c>
      <c r="D367" t="s">
        <v>60</v>
      </c>
      <c r="E367">
        <v>90732</v>
      </c>
      <c r="F367">
        <v>23380</v>
      </c>
      <c r="G367">
        <v>114112</v>
      </c>
      <c r="H367">
        <v>74642.720000000001</v>
      </c>
      <c r="I367" t="s">
        <v>455</v>
      </c>
      <c r="J367" t="s">
        <v>71</v>
      </c>
      <c r="K367" t="s">
        <v>74</v>
      </c>
      <c r="L367" t="s">
        <v>84</v>
      </c>
      <c r="M367" t="s">
        <v>74</v>
      </c>
      <c r="N367">
        <v>7</v>
      </c>
      <c r="O367">
        <v>4</v>
      </c>
      <c r="P367" t="s">
        <v>151</v>
      </c>
      <c r="Q367" t="s">
        <v>156</v>
      </c>
      <c r="R367" t="s">
        <v>212</v>
      </c>
    </row>
    <row r="368" spans="1:18" x14ac:dyDescent="0.25">
      <c r="A368" t="s">
        <v>19</v>
      </c>
      <c r="B368" t="s">
        <v>31</v>
      </c>
      <c r="C368" t="s">
        <v>38</v>
      </c>
      <c r="D368" t="s">
        <v>59</v>
      </c>
      <c r="E368">
        <v>65074</v>
      </c>
      <c r="F368">
        <v>9498</v>
      </c>
      <c r="G368">
        <v>74572</v>
      </c>
      <c r="H368">
        <v>74572</v>
      </c>
      <c r="I368" t="s">
        <v>67</v>
      </c>
      <c r="J368" t="s">
        <v>71</v>
      </c>
      <c r="K368" t="s">
        <v>81</v>
      </c>
      <c r="L368" t="s">
        <v>98</v>
      </c>
      <c r="M368" t="s">
        <v>123</v>
      </c>
      <c r="N368">
        <v>12</v>
      </c>
      <c r="O368">
        <v>12</v>
      </c>
      <c r="P368" t="s">
        <v>149</v>
      </c>
      <c r="Q368" t="s">
        <v>154</v>
      </c>
      <c r="R368" t="s">
        <v>219</v>
      </c>
    </row>
    <row r="369" spans="1:18" x14ac:dyDescent="0.25">
      <c r="A369" t="s">
        <v>18</v>
      </c>
      <c r="B369" t="s">
        <v>35</v>
      </c>
      <c r="C369" t="s">
        <v>40</v>
      </c>
      <c r="D369" t="s">
        <v>59</v>
      </c>
      <c r="E369">
        <v>112462</v>
      </c>
      <c r="F369">
        <v>1173</v>
      </c>
      <c r="G369">
        <v>113635</v>
      </c>
      <c r="H369">
        <v>74330.710000000006</v>
      </c>
      <c r="I369" t="s">
        <v>455</v>
      </c>
      <c r="J369" t="s">
        <v>71</v>
      </c>
      <c r="K369" t="s">
        <v>73</v>
      </c>
      <c r="L369" t="s">
        <v>102</v>
      </c>
      <c r="M369" t="s">
        <v>102</v>
      </c>
      <c r="N369">
        <v>0</v>
      </c>
      <c r="O369">
        <v>0</v>
      </c>
      <c r="P369" t="s">
        <v>148</v>
      </c>
      <c r="Q369" t="s">
        <v>156</v>
      </c>
      <c r="R369" t="s">
        <v>201</v>
      </c>
    </row>
    <row r="370" spans="1:18" x14ac:dyDescent="0.25">
      <c r="A370" t="s">
        <v>17</v>
      </c>
      <c r="B370" t="s">
        <v>26</v>
      </c>
      <c r="C370" t="s">
        <v>40</v>
      </c>
      <c r="D370" t="s">
        <v>449</v>
      </c>
      <c r="E370">
        <v>73160</v>
      </c>
      <c r="F370">
        <v>1140</v>
      </c>
      <c r="G370">
        <v>74300</v>
      </c>
      <c r="H370">
        <v>74300</v>
      </c>
      <c r="I370" t="s">
        <v>67</v>
      </c>
      <c r="J370" t="s">
        <v>69</v>
      </c>
      <c r="K370" t="s">
        <v>72</v>
      </c>
      <c r="L370" t="s">
        <v>82</v>
      </c>
      <c r="M370" t="s">
        <v>112</v>
      </c>
      <c r="N370">
        <v>18</v>
      </c>
      <c r="O370">
        <v>16</v>
      </c>
      <c r="P370" t="s">
        <v>152</v>
      </c>
      <c r="Q370" t="s">
        <v>154</v>
      </c>
      <c r="R370" t="s">
        <v>236</v>
      </c>
    </row>
    <row r="371" spans="1:18" x14ac:dyDescent="0.25">
      <c r="A371" t="s">
        <v>17</v>
      </c>
      <c r="B371" t="s">
        <v>35</v>
      </c>
      <c r="C371" t="s">
        <v>38</v>
      </c>
      <c r="D371" t="s">
        <v>56</v>
      </c>
      <c r="E371">
        <v>48011</v>
      </c>
      <c r="F371">
        <v>8472</v>
      </c>
      <c r="G371">
        <v>56483</v>
      </c>
      <c r="H371">
        <v>74288.95</v>
      </c>
      <c r="I371" t="s">
        <v>459</v>
      </c>
      <c r="J371" t="s">
        <v>69</v>
      </c>
      <c r="K371" t="s">
        <v>76</v>
      </c>
      <c r="L371" t="s">
        <v>100</v>
      </c>
      <c r="M371" t="s">
        <v>126</v>
      </c>
      <c r="N371">
        <v>25</v>
      </c>
      <c r="O371">
        <v>25</v>
      </c>
      <c r="P371" t="s">
        <v>153</v>
      </c>
      <c r="Q371" t="s">
        <v>157</v>
      </c>
      <c r="R371" t="s">
        <v>164</v>
      </c>
    </row>
    <row r="372" spans="1:18" x14ac:dyDescent="0.25">
      <c r="A372" t="s">
        <v>20</v>
      </c>
      <c r="B372" t="s">
        <v>23</v>
      </c>
      <c r="C372" t="s">
        <v>44</v>
      </c>
      <c r="D372" t="s">
        <v>55</v>
      </c>
      <c r="E372">
        <v>50316</v>
      </c>
      <c r="F372">
        <v>6023</v>
      </c>
      <c r="G372">
        <v>56339</v>
      </c>
      <c r="H372">
        <v>74099.55</v>
      </c>
      <c r="I372" t="s">
        <v>459</v>
      </c>
      <c r="J372" t="s">
        <v>56</v>
      </c>
      <c r="K372" t="s">
        <v>77</v>
      </c>
      <c r="L372" t="s">
        <v>111</v>
      </c>
      <c r="M372" t="s">
        <v>141</v>
      </c>
      <c r="N372">
        <v>1</v>
      </c>
      <c r="O372">
        <v>0</v>
      </c>
      <c r="P372" t="s">
        <v>153</v>
      </c>
      <c r="Q372" t="s">
        <v>156</v>
      </c>
      <c r="R372" t="s">
        <v>180</v>
      </c>
    </row>
    <row r="373" spans="1:18" x14ac:dyDescent="0.25">
      <c r="A373" t="s">
        <v>17</v>
      </c>
      <c r="B373" t="s">
        <v>34</v>
      </c>
      <c r="C373" t="s">
        <v>36</v>
      </c>
      <c r="D373" t="s">
        <v>61</v>
      </c>
      <c r="E373">
        <v>99214</v>
      </c>
      <c r="F373">
        <v>13964</v>
      </c>
      <c r="G373">
        <v>113178</v>
      </c>
      <c r="H373">
        <v>74031.77</v>
      </c>
      <c r="I373" t="s">
        <v>455</v>
      </c>
      <c r="J373" t="s">
        <v>70</v>
      </c>
      <c r="K373" t="s">
        <v>76</v>
      </c>
      <c r="L373" t="s">
        <v>92</v>
      </c>
      <c r="M373" t="s">
        <v>119</v>
      </c>
      <c r="N373">
        <v>15</v>
      </c>
      <c r="O373">
        <v>15</v>
      </c>
      <c r="P373" t="s">
        <v>152</v>
      </c>
      <c r="Q373" t="s">
        <v>154</v>
      </c>
      <c r="R373" t="s">
        <v>229</v>
      </c>
    </row>
    <row r="374" spans="1:18" x14ac:dyDescent="0.25">
      <c r="A374" t="s">
        <v>19</v>
      </c>
      <c r="B374" t="s">
        <v>450</v>
      </c>
      <c r="C374" t="s">
        <v>51</v>
      </c>
      <c r="D374" t="s">
        <v>60</v>
      </c>
      <c r="E374">
        <v>85603</v>
      </c>
      <c r="F374">
        <v>17967</v>
      </c>
      <c r="G374">
        <v>103570</v>
      </c>
      <c r="H374">
        <v>73869.399999999994</v>
      </c>
      <c r="I374" t="s">
        <v>462</v>
      </c>
      <c r="J374" t="s">
        <v>56</v>
      </c>
      <c r="K374" t="s">
        <v>77</v>
      </c>
      <c r="L374" t="s">
        <v>111</v>
      </c>
      <c r="M374" t="s">
        <v>141</v>
      </c>
      <c r="N374">
        <v>6</v>
      </c>
      <c r="O374">
        <v>5</v>
      </c>
      <c r="P374" t="s">
        <v>152</v>
      </c>
      <c r="Q374" t="s">
        <v>154</v>
      </c>
      <c r="R374" t="s">
        <v>178</v>
      </c>
    </row>
    <row r="375" spans="1:18" x14ac:dyDescent="0.25">
      <c r="A375" t="s">
        <v>19</v>
      </c>
      <c r="B375" t="s">
        <v>35</v>
      </c>
      <c r="C375" t="s">
        <v>49</v>
      </c>
      <c r="D375" t="s">
        <v>449</v>
      </c>
      <c r="E375">
        <v>58856</v>
      </c>
      <c r="F375">
        <v>4995</v>
      </c>
      <c r="G375">
        <v>63851</v>
      </c>
      <c r="H375">
        <v>73773.2</v>
      </c>
      <c r="I375" t="s">
        <v>469</v>
      </c>
      <c r="J375" t="s">
        <v>69</v>
      </c>
      <c r="K375" t="s">
        <v>77</v>
      </c>
      <c r="L375" t="s">
        <v>110</v>
      </c>
      <c r="M375" t="s">
        <v>145</v>
      </c>
      <c r="N375">
        <v>4</v>
      </c>
      <c r="O375">
        <v>4</v>
      </c>
      <c r="P375" t="s">
        <v>150</v>
      </c>
      <c r="Q375" t="s">
        <v>156</v>
      </c>
      <c r="R375" t="s">
        <v>190</v>
      </c>
    </row>
    <row r="376" spans="1:18" x14ac:dyDescent="0.25">
      <c r="A376" t="s">
        <v>19</v>
      </c>
      <c r="B376" t="s">
        <v>34</v>
      </c>
      <c r="C376" t="s">
        <v>53</v>
      </c>
      <c r="D376" t="s">
        <v>54</v>
      </c>
      <c r="E376">
        <v>56180</v>
      </c>
      <c r="F376">
        <v>7647</v>
      </c>
      <c r="G376">
        <v>63827</v>
      </c>
      <c r="H376">
        <v>73745.47</v>
      </c>
      <c r="I376" t="s">
        <v>469</v>
      </c>
      <c r="J376" t="s">
        <v>449</v>
      </c>
      <c r="K376" t="s">
        <v>74</v>
      </c>
      <c r="L376" t="s">
        <v>84</v>
      </c>
      <c r="M376" t="s">
        <v>74</v>
      </c>
      <c r="N376">
        <v>9</v>
      </c>
      <c r="O376">
        <v>9</v>
      </c>
      <c r="P376" t="s">
        <v>153</v>
      </c>
      <c r="Q376" t="s">
        <v>155</v>
      </c>
      <c r="R376" t="s">
        <v>362</v>
      </c>
    </row>
    <row r="377" spans="1:18" x14ac:dyDescent="0.25">
      <c r="A377" t="s">
        <v>20</v>
      </c>
      <c r="B377" t="s">
        <v>35</v>
      </c>
      <c r="C377" t="s">
        <v>48</v>
      </c>
      <c r="D377" t="s">
        <v>58</v>
      </c>
      <c r="E377">
        <v>61933</v>
      </c>
      <c r="F377">
        <v>1884</v>
      </c>
      <c r="G377">
        <v>63817</v>
      </c>
      <c r="H377">
        <v>73733.919999999998</v>
      </c>
      <c r="I377" t="s">
        <v>469</v>
      </c>
      <c r="J377" t="s">
        <v>71</v>
      </c>
      <c r="K377" t="s">
        <v>80</v>
      </c>
      <c r="L377" t="s">
        <v>93</v>
      </c>
      <c r="M377" t="s">
        <v>93</v>
      </c>
      <c r="N377">
        <v>3</v>
      </c>
      <c r="O377">
        <v>0</v>
      </c>
      <c r="P377" t="s">
        <v>149</v>
      </c>
      <c r="Q377" t="s">
        <v>155</v>
      </c>
      <c r="R377" t="s">
        <v>506</v>
      </c>
    </row>
    <row r="378" spans="1:18" x14ac:dyDescent="0.25">
      <c r="A378" t="s">
        <v>18</v>
      </c>
      <c r="B378" t="s">
        <v>34</v>
      </c>
      <c r="C378" t="s">
        <v>39</v>
      </c>
      <c r="D378" t="s">
        <v>60</v>
      </c>
      <c r="E378">
        <v>56634</v>
      </c>
      <c r="F378">
        <v>7097</v>
      </c>
      <c r="G378">
        <v>63731</v>
      </c>
      <c r="H378">
        <v>73634.55</v>
      </c>
      <c r="I378" t="s">
        <v>469</v>
      </c>
      <c r="J378" t="s">
        <v>449</v>
      </c>
      <c r="K378" t="s">
        <v>78</v>
      </c>
      <c r="L378" t="s">
        <v>88</v>
      </c>
      <c r="M378" t="s">
        <v>128</v>
      </c>
      <c r="N378">
        <v>0</v>
      </c>
      <c r="O378">
        <v>0</v>
      </c>
      <c r="P378" t="s">
        <v>150</v>
      </c>
      <c r="Q378" t="s">
        <v>154</v>
      </c>
      <c r="R378" t="s">
        <v>161</v>
      </c>
    </row>
    <row r="379" spans="1:18" x14ac:dyDescent="0.25">
      <c r="A379" t="s">
        <v>18</v>
      </c>
      <c r="B379" t="s">
        <v>23</v>
      </c>
      <c r="C379" t="s">
        <v>37</v>
      </c>
      <c r="D379" t="s">
        <v>55</v>
      </c>
      <c r="E379">
        <v>111088</v>
      </c>
      <c r="F379">
        <v>1346</v>
      </c>
      <c r="G379">
        <v>112434</v>
      </c>
      <c r="H379">
        <v>73545.11</v>
      </c>
      <c r="I379" t="s">
        <v>455</v>
      </c>
      <c r="J379" t="s">
        <v>56</v>
      </c>
      <c r="K379" t="s">
        <v>73</v>
      </c>
      <c r="L379" t="s">
        <v>83</v>
      </c>
      <c r="M379" t="s">
        <v>113</v>
      </c>
      <c r="N379">
        <v>1</v>
      </c>
      <c r="O379">
        <v>1</v>
      </c>
      <c r="P379" t="s">
        <v>149</v>
      </c>
      <c r="Q379" t="s">
        <v>155</v>
      </c>
      <c r="R379" t="s">
        <v>159</v>
      </c>
    </row>
    <row r="380" spans="1:18" x14ac:dyDescent="0.25">
      <c r="A380" t="s">
        <v>20</v>
      </c>
      <c r="B380" t="s">
        <v>28</v>
      </c>
      <c r="C380" t="s">
        <v>37</v>
      </c>
      <c r="D380" t="s">
        <v>61</v>
      </c>
      <c r="E380">
        <v>60713</v>
      </c>
      <c r="F380">
        <v>2891</v>
      </c>
      <c r="G380">
        <v>63604</v>
      </c>
      <c r="H380">
        <v>73487.820000000007</v>
      </c>
      <c r="I380" t="s">
        <v>469</v>
      </c>
      <c r="J380" t="s">
        <v>56</v>
      </c>
      <c r="K380" t="s">
        <v>76</v>
      </c>
      <c r="L380" t="s">
        <v>86</v>
      </c>
      <c r="M380" t="s">
        <v>115</v>
      </c>
      <c r="N380">
        <v>0</v>
      </c>
      <c r="O380">
        <v>0</v>
      </c>
      <c r="P380" t="s">
        <v>153</v>
      </c>
      <c r="Q380" t="s">
        <v>154</v>
      </c>
      <c r="R380" t="s">
        <v>235</v>
      </c>
    </row>
    <row r="381" spans="1:18" x14ac:dyDescent="0.25">
      <c r="A381" t="s">
        <v>21</v>
      </c>
      <c r="B381" t="s">
        <v>35</v>
      </c>
      <c r="C381" t="s">
        <v>51</v>
      </c>
      <c r="D381" t="s">
        <v>55</v>
      </c>
      <c r="E381">
        <v>107725</v>
      </c>
      <c r="F381">
        <v>4500</v>
      </c>
      <c r="G381">
        <v>112225</v>
      </c>
      <c r="H381">
        <v>73408.399999999994</v>
      </c>
      <c r="I381" t="s">
        <v>455</v>
      </c>
      <c r="J381" t="s">
        <v>70</v>
      </c>
      <c r="K381" t="s">
        <v>76</v>
      </c>
      <c r="L381" t="s">
        <v>92</v>
      </c>
      <c r="M381" t="s">
        <v>119</v>
      </c>
      <c r="N381">
        <v>8</v>
      </c>
      <c r="O381">
        <v>5</v>
      </c>
      <c r="P381" t="s">
        <v>152</v>
      </c>
      <c r="Q381" t="s">
        <v>156</v>
      </c>
      <c r="R381" t="s">
        <v>255</v>
      </c>
    </row>
    <row r="382" spans="1:18" x14ac:dyDescent="0.25">
      <c r="A382" t="s">
        <v>17</v>
      </c>
      <c r="B382" t="s">
        <v>26</v>
      </c>
      <c r="C382" t="s">
        <v>36</v>
      </c>
      <c r="D382" t="s">
        <v>55</v>
      </c>
      <c r="E382">
        <v>55766</v>
      </c>
      <c r="F382">
        <v>0</v>
      </c>
      <c r="G382">
        <v>55766</v>
      </c>
      <c r="H382">
        <v>73345.919999999998</v>
      </c>
      <c r="I382" t="s">
        <v>459</v>
      </c>
      <c r="J382" t="s">
        <v>71</v>
      </c>
      <c r="K382" t="s">
        <v>78</v>
      </c>
      <c r="L382" t="s">
        <v>104</v>
      </c>
      <c r="M382" t="s">
        <v>131</v>
      </c>
      <c r="N382">
        <v>8</v>
      </c>
      <c r="O382">
        <v>5</v>
      </c>
      <c r="P382" t="s">
        <v>152</v>
      </c>
      <c r="Q382" t="s">
        <v>154</v>
      </c>
      <c r="R382" t="s">
        <v>253</v>
      </c>
    </row>
    <row r="383" spans="1:18" x14ac:dyDescent="0.25">
      <c r="A383" t="s">
        <v>19</v>
      </c>
      <c r="B383" t="s">
        <v>26</v>
      </c>
      <c r="C383" t="s">
        <v>50</v>
      </c>
      <c r="D383" t="s">
        <v>59</v>
      </c>
      <c r="E383">
        <v>105244</v>
      </c>
      <c r="F383">
        <v>6865</v>
      </c>
      <c r="G383">
        <v>112109</v>
      </c>
      <c r="H383">
        <v>73332.52</v>
      </c>
      <c r="I383" t="s">
        <v>455</v>
      </c>
      <c r="J383" t="s">
        <v>71</v>
      </c>
      <c r="K383" t="s">
        <v>73</v>
      </c>
      <c r="L383" t="s">
        <v>83</v>
      </c>
      <c r="M383" t="s">
        <v>113</v>
      </c>
      <c r="N383">
        <v>20</v>
      </c>
      <c r="O383">
        <v>20</v>
      </c>
      <c r="P383" t="s">
        <v>153</v>
      </c>
      <c r="Q383" t="s">
        <v>156</v>
      </c>
      <c r="R383" t="s">
        <v>207</v>
      </c>
    </row>
    <row r="384" spans="1:18" x14ac:dyDescent="0.25">
      <c r="A384" t="s">
        <v>19</v>
      </c>
      <c r="B384" t="s">
        <v>24</v>
      </c>
      <c r="C384" t="s">
        <v>37</v>
      </c>
      <c r="D384" t="s">
        <v>59</v>
      </c>
      <c r="E384">
        <v>71122</v>
      </c>
      <c r="F384">
        <v>2146</v>
      </c>
      <c r="G384">
        <v>73268</v>
      </c>
      <c r="H384">
        <v>73268</v>
      </c>
      <c r="I384" t="s">
        <v>67</v>
      </c>
      <c r="J384" t="s">
        <v>69</v>
      </c>
      <c r="K384" t="s">
        <v>74</v>
      </c>
      <c r="L384" t="s">
        <v>84</v>
      </c>
      <c r="M384" t="s">
        <v>74</v>
      </c>
      <c r="N384">
        <v>4</v>
      </c>
      <c r="O384">
        <v>4</v>
      </c>
      <c r="P384" t="s">
        <v>149</v>
      </c>
      <c r="Q384" t="s">
        <v>156</v>
      </c>
      <c r="R384" t="s">
        <v>351</v>
      </c>
    </row>
    <row r="385" spans="1:18" x14ac:dyDescent="0.25">
      <c r="A385" t="s">
        <v>19</v>
      </c>
      <c r="B385" t="s">
        <v>31</v>
      </c>
      <c r="C385" t="s">
        <v>51</v>
      </c>
      <c r="D385" t="s">
        <v>59</v>
      </c>
      <c r="E385">
        <v>110488</v>
      </c>
      <c r="F385">
        <v>1479</v>
      </c>
      <c r="G385">
        <v>111967</v>
      </c>
      <c r="H385">
        <v>73239.64</v>
      </c>
      <c r="I385" t="s">
        <v>455</v>
      </c>
      <c r="J385" t="s">
        <v>56</v>
      </c>
      <c r="K385" t="s">
        <v>72</v>
      </c>
      <c r="L385" t="s">
        <v>95</v>
      </c>
      <c r="M385" t="s">
        <v>120</v>
      </c>
      <c r="N385">
        <v>2</v>
      </c>
      <c r="O385">
        <v>1</v>
      </c>
      <c r="P385" t="s">
        <v>151</v>
      </c>
      <c r="Q385" t="s">
        <v>157</v>
      </c>
      <c r="R385" t="s">
        <v>401</v>
      </c>
    </row>
    <row r="386" spans="1:18" x14ac:dyDescent="0.25">
      <c r="A386" t="s">
        <v>20</v>
      </c>
      <c r="B386" t="s">
        <v>450</v>
      </c>
      <c r="C386" t="s">
        <v>38</v>
      </c>
      <c r="D386" t="s">
        <v>61</v>
      </c>
      <c r="E386">
        <v>71158</v>
      </c>
      <c r="F386">
        <v>2045</v>
      </c>
      <c r="G386">
        <v>73203</v>
      </c>
      <c r="H386">
        <v>73203</v>
      </c>
      <c r="I386" t="s">
        <v>67</v>
      </c>
      <c r="J386" t="s">
        <v>56</v>
      </c>
      <c r="K386" t="s">
        <v>77</v>
      </c>
      <c r="L386" t="s">
        <v>111</v>
      </c>
      <c r="M386" t="s">
        <v>141</v>
      </c>
      <c r="N386">
        <v>1</v>
      </c>
      <c r="O386">
        <v>0</v>
      </c>
      <c r="P386" t="s">
        <v>149</v>
      </c>
      <c r="Q386" t="s">
        <v>156</v>
      </c>
      <c r="R386" t="s">
        <v>191</v>
      </c>
    </row>
    <row r="387" spans="1:18" x14ac:dyDescent="0.25">
      <c r="A387" t="s">
        <v>17</v>
      </c>
      <c r="B387" t="s">
        <v>32</v>
      </c>
      <c r="C387" t="s">
        <v>53</v>
      </c>
      <c r="D387" t="s">
        <v>60</v>
      </c>
      <c r="E387">
        <v>102557</v>
      </c>
      <c r="F387">
        <v>0</v>
      </c>
      <c r="G387">
        <v>102557</v>
      </c>
      <c r="H387">
        <v>73146.899999999994</v>
      </c>
      <c r="I387" t="s">
        <v>462</v>
      </c>
      <c r="J387" t="s">
        <v>56</v>
      </c>
      <c r="K387" t="s">
        <v>80</v>
      </c>
      <c r="L387" t="s">
        <v>106</v>
      </c>
      <c r="M387" t="s">
        <v>106</v>
      </c>
      <c r="N387">
        <v>15</v>
      </c>
      <c r="O387">
        <v>12</v>
      </c>
      <c r="P387" t="s">
        <v>148</v>
      </c>
      <c r="Q387" t="s">
        <v>156</v>
      </c>
      <c r="R387" t="s">
        <v>216</v>
      </c>
    </row>
    <row r="388" spans="1:18" x14ac:dyDescent="0.25">
      <c r="A388" t="s">
        <v>17</v>
      </c>
      <c r="B388" t="s">
        <v>35</v>
      </c>
      <c r="C388" t="s">
        <v>38</v>
      </c>
      <c r="D388" t="s">
        <v>56</v>
      </c>
      <c r="E388">
        <v>59114</v>
      </c>
      <c r="F388">
        <v>4146</v>
      </c>
      <c r="G388">
        <v>63260</v>
      </c>
      <c r="H388">
        <v>73090.36</v>
      </c>
      <c r="I388" t="s">
        <v>469</v>
      </c>
      <c r="J388" t="s">
        <v>449</v>
      </c>
      <c r="K388" t="s">
        <v>76</v>
      </c>
      <c r="L388" t="s">
        <v>92</v>
      </c>
      <c r="M388" t="s">
        <v>119</v>
      </c>
      <c r="N388">
        <v>10</v>
      </c>
      <c r="O388">
        <v>9</v>
      </c>
      <c r="P388" t="s">
        <v>149</v>
      </c>
      <c r="Q388" t="s">
        <v>157</v>
      </c>
      <c r="R388" t="s">
        <v>351</v>
      </c>
    </row>
    <row r="389" spans="1:18" x14ac:dyDescent="0.25">
      <c r="A389" t="s">
        <v>19</v>
      </c>
      <c r="B389" t="s">
        <v>24</v>
      </c>
      <c r="C389" t="s">
        <v>37</v>
      </c>
      <c r="D389" t="s">
        <v>449</v>
      </c>
      <c r="E389">
        <v>98478</v>
      </c>
      <c r="F389">
        <v>3910</v>
      </c>
      <c r="G389">
        <v>102388</v>
      </c>
      <c r="H389">
        <v>73026.36</v>
      </c>
      <c r="I389" t="s">
        <v>462</v>
      </c>
      <c r="J389" t="s">
        <v>69</v>
      </c>
      <c r="K389" t="s">
        <v>74</v>
      </c>
      <c r="L389" t="s">
        <v>84</v>
      </c>
      <c r="M389" t="s">
        <v>74</v>
      </c>
      <c r="N389">
        <v>4</v>
      </c>
      <c r="O389">
        <v>4</v>
      </c>
      <c r="P389" t="s">
        <v>153</v>
      </c>
      <c r="Q389" t="s">
        <v>155</v>
      </c>
      <c r="R389" t="s">
        <v>186</v>
      </c>
    </row>
    <row r="390" spans="1:18" x14ac:dyDescent="0.25">
      <c r="A390" t="s">
        <v>19</v>
      </c>
      <c r="B390" t="s">
        <v>26</v>
      </c>
      <c r="C390" t="s">
        <v>41</v>
      </c>
      <c r="D390" t="s">
        <v>61</v>
      </c>
      <c r="E390">
        <v>54454</v>
      </c>
      <c r="F390">
        <v>833</v>
      </c>
      <c r="G390">
        <v>55287</v>
      </c>
      <c r="H390">
        <v>72715.91</v>
      </c>
      <c r="I390" t="s">
        <v>459</v>
      </c>
      <c r="J390" t="s">
        <v>69</v>
      </c>
      <c r="K390" t="s">
        <v>77</v>
      </c>
      <c r="L390" t="s">
        <v>111</v>
      </c>
      <c r="M390" t="s">
        <v>141</v>
      </c>
      <c r="N390">
        <v>15</v>
      </c>
      <c r="O390">
        <v>13</v>
      </c>
      <c r="P390" t="s">
        <v>152</v>
      </c>
      <c r="Q390" t="s">
        <v>154</v>
      </c>
      <c r="R390" t="s">
        <v>169</v>
      </c>
    </row>
    <row r="391" spans="1:18" x14ac:dyDescent="0.25">
      <c r="A391" t="s">
        <v>19</v>
      </c>
      <c r="B391" t="s">
        <v>35</v>
      </c>
      <c r="C391" t="s">
        <v>38</v>
      </c>
      <c r="D391" t="s">
        <v>59</v>
      </c>
      <c r="E391">
        <v>71625</v>
      </c>
      <c r="F391">
        <v>1053</v>
      </c>
      <c r="G391">
        <v>72678</v>
      </c>
      <c r="H391">
        <v>72678</v>
      </c>
      <c r="I391" t="s">
        <v>67</v>
      </c>
      <c r="J391" t="s">
        <v>69</v>
      </c>
      <c r="K391" t="s">
        <v>72</v>
      </c>
      <c r="L391" t="s">
        <v>82</v>
      </c>
      <c r="M391" t="s">
        <v>112</v>
      </c>
      <c r="N391">
        <v>15</v>
      </c>
      <c r="O391">
        <v>15</v>
      </c>
      <c r="P391" t="s">
        <v>149</v>
      </c>
      <c r="Q391" t="s">
        <v>157</v>
      </c>
      <c r="R391" t="s">
        <v>388</v>
      </c>
    </row>
    <row r="392" spans="1:18" x14ac:dyDescent="0.25">
      <c r="A392" t="s">
        <v>19</v>
      </c>
      <c r="B392" t="s">
        <v>35</v>
      </c>
      <c r="C392" t="s">
        <v>41</v>
      </c>
      <c r="D392" t="s">
        <v>54</v>
      </c>
      <c r="E392">
        <v>62212</v>
      </c>
      <c r="F392">
        <v>666</v>
      </c>
      <c r="G392">
        <v>62878</v>
      </c>
      <c r="H392">
        <v>72649</v>
      </c>
      <c r="I392" t="s">
        <v>469</v>
      </c>
      <c r="J392" t="s">
        <v>449</v>
      </c>
      <c r="K392" t="s">
        <v>72</v>
      </c>
      <c r="L392" t="s">
        <v>95</v>
      </c>
      <c r="M392" t="s">
        <v>120</v>
      </c>
      <c r="N392">
        <v>12</v>
      </c>
      <c r="O392">
        <v>9</v>
      </c>
      <c r="P392" t="s">
        <v>148</v>
      </c>
      <c r="Q392" t="s">
        <v>154</v>
      </c>
      <c r="R392" t="s">
        <v>175</v>
      </c>
    </row>
    <row r="393" spans="1:18" x14ac:dyDescent="0.25">
      <c r="A393" t="s">
        <v>19</v>
      </c>
      <c r="B393" t="s">
        <v>28</v>
      </c>
      <c r="C393" t="s">
        <v>53</v>
      </c>
      <c r="D393" t="s">
        <v>60</v>
      </c>
      <c r="E393">
        <v>109815</v>
      </c>
      <c r="F393">
        <v>591</v>
      </c>
      <c r="G393">
        <v>110406</v>
      </c>
      <c r="H393">
        <v>72218.559999999998</v>
      </c>
      <c r="I393" t="s">
        <v>455</v>
      </c>
      <c r="J393" t="s">
        <v>70</v>
      </c>
      <c r="K393" t="s">
        <v>73</v>
      </c>
      <c r="L393" t="s">
        <v>99</v>
      </c>
      <c r="M393" t="s">
        <v>125</v>
      </c>
      <c r="N393">
        <v>20</v>
      </c>
      <c r="O393">
        <v>17</v>
      </c>
      <c r="P393" t="s">
        <v>148</v>
      </c>
      <c r="Q393" t="s">
        <v>154</v>
      </c>
      <c r="R393" t="s">
        <v>167</v>
      </c>
    </row>
    <row r="394" spans="1:18" x14ac:dyDescent="0.25">
      <c r="A394" t="s">
        <v>20</v>
      </c>
      <c r="B394" t="s">
        <v>32</v>
      </c>
      <c r="C394" t="s">
        <v>41</v>
      </c>
      <c r="D394" t="s">
        <v>57</v>
      </c>
      <c r="E394">
        <v>68779</v>
      </c>
      <c r="F394">
        <v>3365</v>
      </c>
      <c r="G394">
        <v>72144</v>
      </c>
      <c r="H394">
        <v>72144</v>
      </c>
      <c r="I394" t="s">
        <v>67</v>
      </c>
      <c r="J394" t="s">
        <v>449</v>
      </c>
      <c r="K394" t="s">
        <v>74</v>
      </c>
      <c r="L394" t="s">
        <v>84</v>
      </c>
      <c r="M394" t="s">
        <v>74</v>
      </c>
      <c r="N394">
        <v>7</v>
      </c>
      <c r="O394">
        <v>4</v>
      </c>
      <c r="P394" t="s">
        <v>153</v>
      </c>
      <c r="Q394" t="s">
        <v>157</v>
      </c>
      <c r="R394" t="s">
        <v>173</v>
      </c>
    </row>
    <row r="395" spans="1:18" x14ac:dyDescent="0.25">
      <c r="A395" t="s">
        <v>19</v>
      </c>
      <c r="B395" t="s">
        <v>31</v>
      </c>
      <c r="C395" t="s">
        <v>39</v>
      </c>
      <c r="D395" t="s">
        <v>61</v>
      </c>
      <c r="E395">
        <v>72142</v>
      </c>
      <c r="F395">
        <v>0</v>
      </c>
      <c r="G395">
        <v>72142</v>
      </c>
      <c r="H395">
        <v>72142</v>
      </c>
      <c r="I395" t="s">
        <v>67</v>
      </c>
      <c r="J395" t="s">
        <v>71</v>
      </c>
      <c r="K395" t="s">
        <v>75</v>
      </c>
      <c r="L395" t="s">
        <v>96</v>
      </c>
      <c r="M395" t="s">
        <v>121</v>
      </c>
      <c r="N395">
        <v>15</v>
      </c>
      <c r="O395">
        <v>15</v>
      </c>
      <c r="P395" t="s">
        <v>149</v>
      </c>
      <c r="Q395" t="s">
        <v>154</v>
      </c>
      <c r="R395" t="s">
        <v>249</v>
      </c>
    </row>
    <row r="396" spans="1:18" x14ac:dyDescent="0.25">
      <c r="A396" t="s">
        <v>21</v>
      </c>
      <c r="B396" t="s">
        <v>35</v>
      </c>
      <c r="C396" t="s">
        <v>37</v>
      </c>
      <c r="D396" t="s">
        <v>54</v>
      </c>
      <c r="E396">
        <v>90234</v>
      </c>
      <c r="F396">
        <v>10883</v>
      </c>
      <c r="G396">
        <v>101117</v>
      </c>
      <c r="H396">
        <v>72119.850000000006</v>
      </c>
      <c r="I396" t="s">
        <v>462</v>
      </c>
      <c r="J396" t="s">
        <v>71</v>
      </c>
      <c r="K396" t="s">
        <v>78</v>
      </c>
      <c r="L396" t="s">
        <v>105</v>
      </c>
      <c r="M396" t="s">
        <v>133</v>
      </c>
      <c r="N396">
        <v>10</v>
      </c>
      <c r="O396">
        <v>9</v>
      </c>
      <c r="P396" t="s">
        <v>148</v>
      </c>
      <c r="Q396" t="s">
        <v>155</v>
      </c>
      <c r="R396" t="s">
        <v>184</v>
      </c>
    </row>
    <row r="397" spans="1:18" x14ac:dyDescent="0.25">
      <c r="A397" t="s">
        <v>19</v>
      </c>
      <c r="B397" t="s">
        <v>23</v>
      </c>
      <c r="C397" t="s">
        <v>36</v>
      </c>
      <c r="D397" t="s">
        <v>58</v>
      </c>
      <c r="E397">
        <v>68969</v>
      </c>
      <c r="F397">
        <v>2808</v>
      </c>
      <c r="G397">
        <v>71777</v>
      </c>
      <c r="H397">
        <v>71777</v>
      </c>
      <c r="I397" t="s">
        <v>67</v>
      </c>
      <c r="J397" t="s">
        <v>70</v>
      </c>
      <c r="K397" t="s">
        <v>76</v>
      </c>
      <c r="L397" t="s">
        <v>86</v>
      </c>
      <c r="M397" t="s">
        <v>115</v>
      </c>
      <c r="N397">
        <v>4</v>
      </c>
      <c r="O397">
        <v>1</v>
      </c>
      <c r="P397" t="s">
        <v>151</v>
      </c>
      <c r="Q397" t="s">
        <v>154</v>
      </c>
      <c r="R397" t="s">
        <v>216</v>
      </c>
    </row>
    <row r="398" spans="1:18" x14ac:dyDescent="0.25">
      <c r="A398" t="s">
        <v>20</v>
      </c>
      <c r="B398" t="s">
        <v>35</v>
      </c>
      <c r="C398" t="s">
        <v>39</v>
      </c>
      <c r="D398" t="s">
        <v>58</v>
      </c>
      <c r="E398">
        <v>100458</v>
      </c>
      <c r="F398">
        <v>0</v>
      </c>
      <c r="G398">
        <v>100458</v>
      </c>
      <c r="H398">
        <v>71649.83</v>
      </c>
      <c r="I398" t="s">
        <v>462</v>
      </c>
      <c r="J398" t="s">
        <v>56</v>
      </c>
      <c r="K398" t="s">
        <v>73</v>
      </c>
      <c r="L398" t="s">
        <v>99</v>
      </c>
      <c r="M398" t="s">
        <v>125</v>
      </c>
      <c r="N398">
        <v>1</v>
      </c>
      <c r="O398">
        <v>0</v>
      </c>
      <c r="P398" t="s">
        <v>151</v>
      </c>
      <c r="Q398" t="s">
        <v>154</v>
      </c>
      <c r="R398" t="s">
        <v>319</v>
      </c>
    </row>
    <row r="399" spans="1:18" x14ac:dyDescent="0.25">
      <c r="A399" t="s">
        <v>19</v>
      </c>
      <c r="B399" t="s">
        <v>34</v>
      </c>
      <c r="C399" t="s">
        <v>36</v>
      </c>
      <c r="D399" t="s">
        <v>57</v>
      </c>
      <c r="E399">
        <v>109405</v>
      </c>
      <c r="F399">
        <v>28</v>
      </c>
      <c r="G399">
        <v>109433</v>
      </c>
      <c r="H399">
        <v>71582.100000000006</v>
      </c>
      <c r="I399" t="s">
        <v>455</v>
      </c>
      <c r="J399" t="s">
        <v>71</v>
      </c>
      <c r="K399" t="s">
        <v>78</v>
      </c>
      <c r="L399" t="s">
        <v>109</v>
      </c>
      <c r="M399" t="s">
        <v>137</v>
      </c>
      <c r="N399">
        <v>5</v>
      </c>
      <c r="O399">
        <v>4</v>
      </c>
      <c r="P399" t="s">
        <v>148</v>
      </c>
      <c r="Q399" t="s">
        <v>155</v>
      </c>
      <c r="R399" t="s">
        <v>425</v>
      </c>
    </row>
    <row r="400" spans="1:18" x14ac:dyDescent="0.25">
      <c r="A400" t="s">
        <v>17</v>
      </c>
      <c r="B400" t="s">
        <v>35</v>
      </c>
      <c r="C400" t="s">
        <v>42</v>
      </c>
      <c r="D400" t="s">
        <v>59</v>
      </c>
      <c r="E400">
        <v>109385</v>
      </c>
      <c r="F400">
        <v>0</v>
      </c>
      <c r="G400">
        <v>109385</v>
      </c>
      <c r="H400">
        <v>71550.7</v>
      </c>
      <c r="I400" t="s">
        <v>455</v>
      </c>
      <c r="J400" t="s">
        <v>70</v>
      </c>
      <c r="K400" t="s">
        <v>76</v>
      </c>
      <c r="L400" t="s">
        <v>100</v>
      </c>
      <c r="M400" t="s">
        <v>132</v>
      </c>
      <c r="N400">
        <v>18</v>
      </c>
      <c r="O400">
        <v>18</v>
      </c>
      <c r="P400" t="s">
        <v>153</v>
      </c>
      <c r="Q400" t="s">
        <v>156</v>
      </c>
      <c r="R400" t="s">
        <v>220</v>
      </c>
    </row>
    <row r="401" spans="1:18" x14ac:dyDescent="0.25">
      <c r="A401" t="s">
        <v>17</v>
      </c>
      <c r="B401" t="s">
        <v>26</v>
      </c>
      <c r="C401" t="s">
        <v>49</v>
      </c>
      <c r="D401" t="s">
        <v>60</v>
      </c>
      <c r="E401">
        <v>93429</v>
      </c>
      <c r="F401">
        <v>15924</v>
      </c>
      <c r="G401">
        <v>109353</v>
      </c>
      <c r="H401">
        <v>71529.77</v>
      </c>
      <c r="I401" t="s">
        <v>455</v>
      </c>
      <c r="J401" t="s">
        <v>71</v>
      </c>
      <c r="K401" t="s">
        <v>76</v>
      </c>
      <c r="L401" t="s">
        <v>92</v>
      </c>
      <c r="M401" t="s">
        <v>119</v>
      </c>
      <c r="N401">
        <v>20</v>
      </c>
      <c r="O401">
        <v>17</v>
      </c>
      <c r="P401" t="s">
        <v>153</v>
      </c>
      <c r="Q401" t="s">
        <v>154</v>
      </c>
      <c r="R401" t="s">
        <v>167</v>
      </c>
    </row>
    <row r="402" spans="1:18" x14ac:dyDescent="0.25">
      <c r="A402" t="s">
        <v>19</v>
      </c>
      <c r="B402" t="s">
        <v>32</v>
      </c>
      <c r="C402" t="s">
        <v>51</v>
      </c>
      <c r="D402" t="s">
        <v>58</v>
      </c>
      <c r="E402">
        <v>56965</v>
      </c>
      <c r="F402">
        <v>4812</v>
      </c>
      <c r="G402">
        <v>61777</v>
      </c>
      <c r="H402">
        <v>71376.91</v>
      </c>
      <c r="I402" t="s">
        <v>469</v>
      </c>
      <c r="J402" t="s">
        <v>56</v>
      </c>
      <c r="K402" t="s">
        <v>80</v>
      </c>
      <c r="L402" t="s">
        <v>93</v>
      </c>
      <c r="M402" t="s">
        <v>93</v>
      </c>
      <c r="N402">
        <v>9</v>
      </c>
      <c r="O402">
        <v>9</v>
      </c>
      <c r="P402" t="s">
        <v>149</v>
      </c>
      <c r="Q402" t="s">
        <v>157</v>
      </c>
      <c r="R402" t="s">
        <v>178</v>
      </c>
    </row>
    <row r="403" spans="1:18" x14ac:dyDescent="0.25">
      <c r="A403" t="s">
        <v>19</v>
      </c>
      <c r="B403" t="s">
        <v>35</v>
      </c>
      <c r="C403" t="s">
        <v>53</v>
      </c>
      <c r="D403" t="s">
        <v>62</v>
      </c>
      <c r="E403">
        <v>98702</v>
      </c>
      <c r="F403">
        <v>10361</v>
      </c>
      <c r="G403">
        <v>109063</v>
      </c>
      <c r="H403">
        <v>71340.08</v>
      </c>
      <c r="I403" t="s">
        <v>455</v>
      </c>
      <c r="J403" t="s">
        <v>449</v>
      </c>
      <c r="K403" t="s">
        <v>78</v>
      </c>
      <c r="L403" t="s">
        <v>104</v>
      </c>
      <c r="M403" t="s">
        <v>131</v>
      </c>
      <c r="N403">
        <v>8</v>
      </c>
      <c r="O403">
        <v>5</v>
      </c>
      <c r="P403" t="s">
        <v>153</v>
      </c>
      <c r="Q403" t="s">
        <v>155</v>
      </c>
      <c r="R403" t="s">
        <v>438</v>
      </c>
    </row>
    <row r="404" spans="1:18" x14ac:dyDescent="0.25">
      <c r="A404" t="s">
        <v>19</v>
      </c>
      <c r="B404" t="s">
        <v>29</v>
      </c>
      <c r="C404" t="s">
        <v>39</v>
      </c>
      <c r="D404" t="s">
        <v>54</v>
      </c>
      <c r="E404">
        <v>99773</v>
      </c>
      <c r="F404">
        <v>9039</v>
      </c>
      <c r="G404">
        <v>108812</v>
      </c>
      <c r="H404">
        <v>71175.89</v>
      </c>
      <c r="I404" t="s">
        <v>455</v>
      </c>
      <c r="J404" t="s">
        <v>70</v>
      </c>
      <c r="K404" t="s">
        <v>80</v>
      </c>
      <c r="L404" t="s">
        <v>93</v>
      </c>
      <c r="M404" t="s">
        <v>93</v>
      </c>
      <c r="N404">
        <v>15</v>
      </c>
      <c r="O404">
        <v>15</v>
      </c>
      <c r="P404" t="s">
        <v>149</v>
      </c>
      <c r="Q404" t="s">
        <v>154</v>
      </c>
      <c r="R404" t="s">
        <v>169</v>
      </c>
    </row>
    <row r="405" spans="1:18" x14ac:dyDescent="0.25">
      <c r="A405" t="s">
        <v>19</v>
      </c>
      <c r="B405" t="s">
        <v>28</v>
      </c>
      <c r="C405" t="s">
        <v>50</v>
      </c>
      <c r="D405" t="s">
        <v>54</v>
      </c>
      <c r="E405">
        <v>102312</v>
      </c>
      <c r="F405">
        <v>6498</v>
      </c>
      <c r="G405">
        <v>108810</v>
      </c>
      <c r="H405">
        <v>71174.59</v>
      </c>
      <c r="I405" t="s">
        <v>455</v>
      </c>
      <c r="J405" t="s">
        <v>69</v>
      </c>
      <c r="K405" t="s">
        <v>75</v>
      </c>
      <c r="L405" t="s">
        <v>108</v>
      </c>
      <c r="M405" t="s">
        <v>135</v>
      </c>
      <c r="N405">
        <v>20</v>
      </c>
      <c r="O405">
        <v>20</v>
      </c>
      <c r="P405" t="s">
        <v>149</v>
      </c>
      <c r="Q405" t="s">
        <v>154</v>
      </c>
      <c r="R405" t="s">
        <v>420</v>
      </c>
    </row>
    <row r="406" spans="1:18" x14ac:dyDescent="0.25">
      <c r="A406" t="s">
        <v>19</v>
      </c>
      <c r="B406" t="s">
        <v>450</v>
      </c>
      <c r="C406" t="s">
        <v>39</v>
      </c>
      <c r="D406" t="s">
        <v>60</v>
      </c>
      <c r="E406">
        <v>70495</v>
      </c>
      <c r="F406">
        <v>579</v>
      </c>
      <c r="G406">
        <v>71074</v>
      </c>
      <c r="H406">
        <v>71074</v>
      </c>
      <c r="I406" t="s">
        <v>67</v>
      </c>
      <c r="J406" t="s">
        <v>71</v>
      </c>
      <c r="K406" t="s">
        <v>77</v>
      </c>
      <c r="L406" t="s">
        <v>89</v>
      </c>
      <c r="M406" t="s">
        <v>124</v>
      </c>
      <c r="N406">
        <v>18</v>
      </c>
      <c r="O406">
        <v>18</v>
      </c>
      <c r="P406" t="s">
        <v>149</v>
      </c>
      <c r="Q406" t="s">
        <v>157</v>
      </c>
      <c r="R406" t="s">
        <v>173</v>
      </c>
    </row>
    <row r="407" spans="1:18" x14ac:dyDescent="0.25">
      <c r="A407" t="s">
        <v>20</v>
      </c>
      <c r="B407" t="s">
        <v>35</v>
      </c>
      <c r="C407" t="s">
        <v>43</v>
      </c>
      <c r="D407" t="s">
        <v>55</v>
      </c>
      <c r="E407">
        <v>55670</v>
      </c>
      <c r="F407">
        <v>5562</v>
      </c>
      <c r="G407">
        <v>61232</v>
      </c>
      <c r="H407">
        <v>70747.22</v>
      </c>
      <c r="I407" t="s">
        <v>469</v>
      </c>
      <c r="J407" t="s">
        <v>70</v>
      </c>
      <c r="K407" t="s">
        <v>80</v>
      </c>
      <c r="L407" t="s">
        <v>106</v>
      </c>
      <c r="M407" t="s">
        <v>106</v>
      </c>
      <c r="N407">
        <v>3</v>
      </c>
      <c r="O407">
        <v>0</v>
      </c>
      <c r="P407" t="s">
        <v>152</v>
      </c>
      <c r="Q407" t="s">
        <v>157</v>
      </c>
      <c r="R407" t="s">
        <v>190</v>
      </c>
    </row>
    <row r="408" spans="1:18" x14ac:dyDescent="0.25">
      <c r="A408" t="s">
        <v>20</v>
      </c>
      <c r="B408" t="s">
        <v>35</v>
      </c>
      <c r="C408" t="s">
        <v>38</v>
      </c>
      <c r="D408" t="s">
        <v>60</v>
      </c>
      <c r="E408">
        <v>54092</v>
      </c>
      <c r="F408">
        <v>7126</v>
      </c>
      <c r="G408">
        <v>61218</v>
      </c>
      <c r="H408">
        <v>70731.039999999994</v>
      </c>
      <c r="I408" t="s">
        <v>469</v>
      </c>
      <c r="J408" t="s">
        <v>70</v>
      </c>
      <c r="K408" t="s">
        <v>74</v>
      </c>
      <c r="L408" t="s">
        <v>84</v>
      </c>
      <c r="M408" t="s">
        <v>74</v>
      </c>
      <c r="N408">
        <v>4</v>
      </c>
      <c r="O408">
        <v>4</v>
      </c>
      <c r="P408" t="s">
        <v>153</v>
      </c>
      <c r="Q408" t="s">
        <v>154</v>
      </c>
      <c r="R408" t="s">
        <v>413</v>
      </c>
    </row>
    <row r="409" spans="1:18" x14ac:dyDescent="0.25">
      <c r="A409" t="s">
        <v>18</v>
      </c>
      <c r="B409" t="s">
        <v>29</v>
      </c>
      <c r="C409" t="s">
        <v>36</v>
      </c>
      <c r="D409" t="s">
        <v>58</v>
      </c>
      <c r="E409">
        <v>101889</v>
      </c>
      <c r="F409">
        <v>6054</v>
      </c>
      <c r="G409">
        <v>107943</v>
      </c>
      <c r="H409">
        <v>70607.47</v>
      </c>
      <c r="I409" t="s">
        <v>455</v>
      </c>
      <c r="J409" t="s">
        <v>56</v>
      </c>
      <c r="K409" t="s">
        <v>81</v>
      </c>
      <c r="L409" t="s">
        <v>103</v>
      </c>
      <c r="M409" t="s">
        <v>140</v>
      </c>
      <c r="N409">
        <v>0</v>
      </c>
      <c r="O409">
        <v>0</v>
      </c>
      <c r="P409" t="s">
        <v>149</v>
      </c>
      <c r="Q409" t="s">
        <v>156</v>
      </c>
      <c r="R409" t="s">
        <v>381</v>
      </c>
    </row>
    <row r="410" spans="1:18" x14ac:dyDescent="0.25">
      <c r="A410" t="s">
        <v>17</v>
      </c>
      <c r="B410" t="s">
        <v>34</v>
      </c>
      <c r="C410" t="s">
        <v>42</v>
      </c>
      <c r="D410" t="s">
        <v>60</v>
      </c>
      <c r="E410">
        <v>48390</v>
      </c>
      <c r="F410">
        <v>5062</v>
      </c>
      <c r="G410">
        <v>53452</v>
      </c>
      <c r="H410">
        <v>70302.44</v>
      </c>
      <c r="I410" t="s">
        <v>459</v>
      </c>
      <c r="J410" t="s">
        <v>69</v>
      </c>
      <c r="K410" t="s">
        <v>72</v>
      </c>
      <c r="L410" t="s">
        <v>82</v>
      </c>
      <c r="M410" t="s">
        <v>112</v>
      </c>
      <c r="N410">
        <v>10</v>
      </c>
      <c r="O410">
        <v>10</v>
      </c>
      <c r="P410" t="s">
        <v>152</v>
      </c>
      <c r="Q410" t="s">
        <v>157</v>
      </c>
      <c r="R410" t="s">
        <v>189</v>
      </c>
    </row>
    <row r="411" spans="1:18" x14ac:dyDescent="0.25">
      <c r="A411" t="s">
        <v>17</v>
      </c>
      <c r="B411" t="s">
        <v>29</v>
      </c>
      <c r="C411" t="s">
        <v>52</v>
      </c>
      <c r="D411" t="s">
        <v>58</v>
      </c>
      <c r="E411">
        <v>60541</v>
      </c>
      <c r="F411">
        <v>0</v>
      </c>
      <c r="G411">
        <v>60541</v>
      </c>
      <c r="H411">
        <v>69948.84</v>
      </c>
      <c r="I411" t="s">
        <v>469</v>
      </c>
      <c r="J411" t="s">
        <v>71</v>
      </c>
      <c r="K411" t="s">
        <v>74</v>
      </c>
      <c r="L411" t="s">
        <v>84</v>
      </c>
      <c r="M411" t="s">
        <v>74</v>
      </c>
      <c r="N411">
        <v>9</v>
      </c>
      <c r="O411">
        <v>6</v>
      </c>
      <c r="P411" t="s">
        <v>151</v>
      </c>
      <c r="Q411" t="s">
        <v>157</v>
      </c>
      <c r="R411" t="s">
        <v>166</v>
      </c>
    </row>
    <row r="412" spans="1:18" x14ac:dyDescent="0.25">
      <c r="A412" t="s">
        <v>17</v>
      </c>
      <c r="B412" t="s">
        <v>34</v>
      </c>
      <c r="C412" t="s">
        <v>38</v>
      </c>
      <c r="D412" t="s">
        <v>61</v>
      </c>
      <c r="E412">
        <v>92763</v>
      </c>
      <c r="F412">
        <v>5240</v>
      </c>
      <c r="G412">
        <v>98003</v>
      </c>
      <c r="H412">
        <v>69898.84</v>
      </c>
      <c r="I412" t="s">
        <v>462</v>
      </c>
      <c r="J412" t="s">
        <v>69</v>
      </c>
      <c r="K412" t="s">
        <v>80</v>
      </c>
      <c r="L412" t="s">
        <v>93</v>
      </c>
      <c r="M412" t="s">
        <v>93</v>
      </c>
      <c r="N412">
        <v>15</v>
      </c>
      <c r="O412">
        <v>14</v>
      </c>
      <c r="P412" t="s">
        <v>153</v>
      </c>
      <c r="Q412" t="s">
        <v>154</v>
      </c>
      <c r="R412" t="s">
        <v>196</v>
      </c>
    </row>
    <row r="413" spans="1:18" x14ac:dyDescent="0.25">
      <c r="A413" t="s">
        <v>19</v>
      </c>
      <c r="B413" t="s">
        <v>450</v>
      </c>
      <c r="C413" t="s">
        <v>47</v>
      </c>
      <c r="D413" t="s">
        <v>449</v>
      </c>
      <c r="E413">
        <v>96316</v>
      </c>
      <c r="F413">
        <v>10527</v>
      </c>
      <c r="G413">
        <v>106843</v>
      </c>
      <c r="H413">
        <v>69887.94</v>
      </c>
      <c r="I413" t="s">
        <v>455</v>
      </c>
      <c r="J413" t="s">
        <v>70</v>
      </c>
      <c r="K413" t="s">
        <v>76</v>
      </c>
      <c r="L413" t="s">
        <v>92</v>
      </c>
      <c r="M413" t="s">
        <v>119</v>
      </c>
      <c r="N413">
        <v>10</v>
      </c>
      <c r="O413">
        <v>10</v>
      </c>
      <c r="P413" t="s">
        <v>148</v>
      </c>
      <c r="Q413" t="s">
        <v>156</v>
      </c>
      <c r="R413" t="s">
        <v>362</v>
      </c>
    </row>
    <row r="414" spans="1:18" x14ac:dyDescent="0.25">
      <c r="A414" t="s">
        <v>17</v>
      </c>
      <c r="B414" t="s">
        <v>28</v>
      </c>
      <c r="C414" t="s">
        <v>37</v>
      </c>
      <c r="D414" t="s">
        <v>55</v>
      </c>
      <c r="E414">
        <v>69295</v>
      </c>
      <c r="F414">
        <v>574</v>
      </c>
      <c r="G414">
        <v>69869</v>
      </c>
      <c r="H414">
        <v>69869</v>
      </c>
      <c r="I414" t="s">
        <v>67</v>
      </c>
      <c r="J414" t="s">
        <v>449</v>
      </c>
      <c r="K414" t="s">
        <v>72</v>
      </c>
      <c r="L414" t="s">
        <v>82</v>
      </c>
      <c r="M414" t="s">
        <v>112</v>
      </c>
      <c r="N414">
        <v>18</v>
      </c>
      <c r="O414">
        <v>18</v>
      </c>
      <c r="P414" t="s">
        <v>150</v>
      </c>
      <c r="Q414" t="s">
        <v>156</v>
      </c>
      <c r="R414" t="s">
        <v>249</v>
      </c>
    </row>
    <row r="415" spans="1:18" x14ac:dyDescent="0.25">
      <c r="A415" t="s">
        <v>17</v>
      </c>
      <c r="B415" t="s">
        <v>32</v>
      </c>
      <c r="C415" t="s">
        <v>44</v>
      </c>
      <c r="D415" t="s">
        <v>56</v>
      </c>
      <c r="E415">
        <v>97793</v>
      </c>
      <c r="F415">
        <v>107</v>
      </c>
      <c r="G415">
        <v>97900</v>
      </c>
      <c r="H415">
        <v>69825.38</v>
      </c>
      <c r="I415" t="s">
        <v>462</v>
      </c>
      <c r="J415" t="s">
        <v>69</v>
      </c>
      <c r="K415" t="s">
        <v>72</v>
      </c>
      <c r="L415" t="s">
        <v>82</v>
      </c>
      <c r="M415" t="s">
        <v>112</v>
      </c>
      <c r="N415">
        <v>20</v>
      </c>
      <c r="O415">
        <v>20</v>
      </c>
      <c r="P415" t="s">
        <v>148</v>
      </c>
      <c r="Q415" t="s">
        <v>157</v>
      </c>
      <c r="R415" t="s">
        <v>180</v>
      </c>
    </row>
    <row r="416" spans="1:18" x14ac:dyDescent="0.25">
      <c r="A416" t="s">
        <v>17</v>
      </c>
      <c r="B416" t="s">
        <v>35</v>
      </c>
      <c r="C416" t="s">
        <v>46</v>
      </c>
      <c r="D416" t="s">
        <v>54</v>
      </c>
      <c r="E416">
        <v>77118</v>
      </c>
      <c r="F416">
        <v>20600</v>
      </c>
      <c r="G416">
        <v>97718</v>
      </c>
      <c r="H416">
        <v>69695.570000000007</v>
      </c>
      <c r="I416" t="s">
        <v>462</v>
      </c>
      <c r="J416" t="s">
        <v>449</v>
      </c>
      <c r="K416" t="s">
        <v>72</v>
      </c>
      <c r="L416" t="s">
        <v>95</v>
      </c>
      <c r="M416" t="s">
        <v>120</v>
      </c>
      <c r="N416">
        <v>9</v>
      </c>
      <c r="O416">
        <v>9</v>
      </c>
      <c r="P416" t="s">
        <v>148</v>
      </c>
      <c r="Q416" t="s">
        <v>156</v>
      </c>
      <c r="R416" t="s">
        <v>189</v>
      </c>
    </row>
    <row r="417" spans="1:18" x14ac:dyDescent="0.25">
      <c r="A417" t="s">
        <v>17</v>
      </c>
      <c r="B417" t="s">
        <v>26</v>
      </c>
      <c r="C417" t="s">
        <v>42</v>
      </c>
      <c r="D417" t="s">
        <v>58</v>
      </c>
      <c r="E417">
        <v>95149</v>
      </c>
      <c r="F417">
        <v>2534</v>
      </c>
      <c r="G417">
        <v>97683</v>
      </c>
      <c r="H417">
        <v>69670.61</v>
      </c>
      <c r="I417" t="s">
        <v>462</v>
      </c>
      <c r="J417" t="s">
        <v>71</v>
      </c>
      <c r="K417" t="s">
        <v>79</v>
      </c>
      <c r="L417" t="s">
        <v>107</v>
      </c>
      <c r="M417" t="s">
        <v>134</v>
      </c>
      <c r="N417">
        <v>25</v>
      </c>
      <c r="O417">
        <v>23</v>
      </c>
      <c r="P417" t="s">
        <v>152</v>
      </c>
      <c r="Q417" t="s">
        <v>154</v>
      </c>
      <c r="R417" t="s">
        <v>188</v>
      </c>
    </row>
    <row r="418" spans="1:18" x14ac:dyDescent="0.25">
      <c r="A418" t="s">
        <v>17</v>
      </c>
      <c r="B418" t="s">
        <v>23</v>
      </c>
      <c r="C418" t="s">
        <v>46</v>
      </c>
      <c r="D418" t="s">
        <v>58</v>
      </c>
      <c r="E418">
        <v>50209</v>
      </c>
      <c r="F418">
        <v>2701</v>
      </c>
      <c r="G418">
        <v>52910</v>
      </c>
      <c r="H418">
        <v>69589.58</v>
      </c>
      <c r="I418" t="s">
        <v>459</v>
      </c>
      <c r="J418" t="s">
        <v>71</v>
      </c>
      <c r="K418" t="s">
        <v>75</v>
      </c>
      <c r="L418" t="s">
        <v>108</v>
      </c>
      <c r="M418" t="s">
        <v>135</v>
      </c>
      <c r="N418">
        <v>9</v>
      </c>
      <c r="O418">
        <v>8</v>
      </c>
      <c r="P418" t="s">
        <v>153</v>
      </c>
      <c r="Q418" t="s">
        <v>155</v>
      </c>
      <c r="R418" t="s">
        <v>169</v>
      </c>
    </row>
    <row r="419" spans="1:18" x14ac:dyDescent="0.25">
      <c r="A419" t="s">
        <v>17</v>
      </c>
      <c r="B419" t="s">
        <v>26</v>
      </c>
      <c r="C419" t="s">
        <v>37</v>
      </c>
      <c r="D419" t="s">
        <v>58</v>
      </c>
      <c r="E419">
        <v>106328</v>
      </c>
      <c r="F419">
        <v>0</v>
      </c>
      <c r="G419">
        <v>106328</v>
      </c>
      <c r="H419">
        <v>69551.070000000007</v>
      </c>
      <c r="I419" t="s">
        <v>455</v>
      </c>
      <c r="J419" t="s">
        <v>69</v>
      </c>
      <c r="K419" t="s">
        <v>81</v>
      </c>
      <c r="L419" t="s">
        <v>98</v>
      </c>
      <c r="M419" t="s">
        <v>123</v>
      </c>
      <c r="N419">
        <v>20</v>
      </c>
      <c r="O419">
        <v>17</v>
      </c>
      <c r="P419" t="s">
        <v>148</v>
      </c>
      <c r="Q419" t="s">
        <v>157</v>
      </c>
      <c r="R419" t="s">
        <v>169</v>
      </c>
    </row>
    <row r="420" spans="1:18" x14ac:dyDescent="0.25">
      <c r="A420" t="s">
        <v>21</v>
      </c>
      <c r="B420" t="s">
        <v>32</v>
      </c>
      <c r="C420" t="s">
        <v>38</v>
      </c>
      <c r="D420" t="s">
        <v>57</v>
      </c>
      <c r="E420">
        <v>53125</v>
      </c>
      <c r="F420">
        <v>7020</v>
      </c>
      <c r="G420">
        <v>60145</v>
      </c>
      <c r="H420">
        <v>69491.3</v>
      </c>
      <c r="I420" t="s">
        <v>469</v>
      </c>
      <c r="J420" t="s">
        <v>449</v>
      </c>
      <c r="K420" t="s">
        <v>75</v>
      </c>
      <c r="L420" t="s">
        <v>96</v>
      </c>
      <c r="M420" t="s">
        <v>121</v>
      </c>
      <c r="N420">
        <v>8</v>
      </c>
      <c r="O420">
        <v>8</v>
      </c>
      <c r="P420" t="s">
        <v>148</v>
      </c>
      <c r="Q420" t="s">
        <v>157</v>
      </c>
      <c r="R420" t="s">
        <v>358</v>
      </c>
    </row>
    <row r="421" spans="1:18" x14ac:dyDescent="0.25">
      <c r="A421" t="s">
        <v>19</v>
      </c>
      <c r="B421" t="s">
        <v>29</v>
      </c>
      <c r="C421" t="s">
        <v>46</v>
      </c>
      <c r="D421" t="s">
        <v>57</v>
      </c>
      <c r="E421">
        <v>103620</v>
      </c>
      <c r="F421">
        <v>2305</v>
      </c>
      <c r="G421">
        <v>105925</v>
      </c>
      <c r="H421">
        <v>69287.460000000006</v>
      </c>
      <c r="I421" t="s">
        <v>455</v>
      </c>
      <c r="J421" t="s">
        <v>70</v>
      </c>
      <c r="K421" t="s">
        <v>76</v>
      </c>
      <c r="L421" t="s">
        <v>86</v>
      </c>
      <c r="M421" t="s">
        <v>115</v>
      </c>
      <c r="N421">
        <v>18</v>
      </c>
      <c r="O421">
        <v>18</v>
      </c>
      <c r="P421" t="s">
        <v>152</v>
      </c>
      <c r="Q421" t="s">
        <v>157</v>
      </c>
      <c r="R421" t="s">
        <v>374</v>
      </c>
    </row>
    <row r="422" spans="1:18" x14ac:dyDescent="0.25">
      <c r="A422" t="s">
        <v>21</v>
      </c>
      <c r="B422" t="s">
        <v>26</v>
      </c>
      <c r="C422" t="s">
        <v>36</v>
      </c>
      <c r="D422" t="s">
        <v>57</v>
      </c>
      <c r="E422">
        <v>56671</v>
      </c>
      <c r="F422">
        <v>3210</v>
      </c>
      <c r="G422">
        <v>59881</v>
      </c>
      <c r="H422">
        <v>69186.28</v>
      </c>
      <c r="I422" t="s">
        <v>469</v>
      </c>
      <c r="J422" t="s">
        <v>70</v>
      </c>
      <c r="K422" t="s">
        <v>80</v>
      </c>
      <c r="L422" t="s">
        <v>106</v>
      </c>
      <c r="M422" t="s">
        <v>106</v>
      </c>
      <c r="N422">
        <v>25</v>
      </c>
      <c r="O422">
        <v>24</v>
      </c>
      <c r="P422" t="s">
        <v>151</v>
      </c>
      <c r="Q422" t="s">
        <v>156</v>
      </c>
      <c r="R422" t="s">
        <v>165</v>
      </c>
    </row>
    <row r="423" spans="1:18" x14ac:dyDescent="0.25">
      <c r="A423" t="s">
        <v>19</v>
      </c>
      <c r="B423" t="s">
        <v>32</v>
      </c>
      <c r="C423" t="s">
        <v>38</v>
      </c>
      <c r="D423" t="s">
        <v>59</v>
      </c>
      <c r="E423">
        <v>56604</v>
      </c>
      <c r="F423">
        <v>3182</v>
      </c>
      <c r="G423">
        <v>59786</v>
      </c>
      <c r="H423">
        <v>69076.509999999995</v>
      </c>
      <c r="I423" t="s">
        <v>469</v>
      </c>
      <c r="J423" t="s">
        <v>449</v>
      </c>
      <c r="K423" t="s">
        <v>81</v>
      </c>
      <c r="L423" t="s">
        <v>94</v>
      </c>
      <c r="M423" t="s">
        <v>129</v>
      </c>
      <c r="N423">
        <v>5</v>
      </c>
      <c r="O423">
        <v>5</v>
      </c>
      <c r="P423" t="s">
        <v>152</v>
      </c>
      <c r="Q423" t="s">
        <v>154</v>
      </c>
      <c r="R423" t="s">
        <v>187</v>
      </c>
    </row>
    <row r="424" spans="1:18" x14ac:dyDescent="0.25">
      <c r="A424" t="s">
        <v>20</v>
      </c>
      <c r="B424" t="s">
        <v>32</v>
      </c>
      <c r="C424" t="s">
        <v>36</v>
      </c>
      <c r="D424" t="s">
        <v>60</v>
      </c>
      <c r="E424">
        <v>101793</v>
      </c>
      <c r="F424">
        <v>3683</v>
      </c>
      <c r="G424">
        <v>105476</v>
      </c>
      <c r="H424">
        <v>68993.759999999995</v>
      </c>
      <c r="I424" t="s">
        <v>455</v>
      </c>
      <c r="J424" t="s">
        <v>70</v>
      </c>
      <c r="K424" t="s">
        <v>72</v>
      </c>
      <c r="L424" t="s">
        <v>82</v>
      </c>
      <c r="M424" t="s">
        <v>112</v>
      </c>
      <c r="N424">
        <v>2</v>
      </c>
      <c r="O424">
        <v>2</v>
      </c>
      <c r="P424" t="s">
        <v>151</v>
      </c>
      <c r="Q424" t="s">
        <v>154</v>
      </c>
      <c r="R424" t="s">
        <v>271</v>
      </c>
    </row>
    <row r="425" spans="1:18" x14ac:dyDescent="0.25">
      <c r="A425" t="s">
        <v>19</v>
      </c>
      <c r="B425" t="s">
        <v>26</v>
      </c>
      <c r="C425" t="s">
        <v>36</v>
      </c>
      <c r="D425" t="s">
        <v>62</v>
      </c>
      <c r="E425">
        <v>99474</v>
      </c>
      <c r="F425">
        <v>5938</v>
      </c>
      <c r="G425">
        <v>105412</v>
      </c>
      <c r="H425">
        <v>68951.89</v>
      </c>
      <c r="I425" t="s">
        <v>455</v>
      </c>
      <c r="J425" t="s">
        <v>56</v>
      </c>
      <c r="K425" t="s">
        <v>76</v>
      </c>
      <c r="L425" t="s">
        <v>86</v>
      </c>
      <c r="M425" t="s">
        <v>115</v>
      </c>
      <c r="N425">
        <v>15</v>
      </c>
      <c r="O425">
        <v>13</v>
      </c>
      <c r="P425" t="s">
        <v>152</v>
      </c>
      <c r="Q425" t="s">
        <v>154</v>
      </c>
      <c r="R425" t="s">
        <v>319</v>
      </c>
    </row>
    <row r="426" spans="1:18" x14ac:dyDescent="0.25">
      <c r="A426" t="s">
        <v>19</v>
      </c>
      <c r="B426" t="s">
        <v>26</v>
      </c>
      <c r="C426" t="s">
        <v>38</v>
      </c>
      <c r="D426" t="s">
        <v>449</v>
      </c>
      <c r="E426">
        <v>90308</v>
      </c>
      <c r="F426">
        <v>6298</v>
      </c>
      <c r="G426">
        <v>96606</v>
      </c>
      <c r="H426">
        <v>68902.460000000006</v>
      </c>
      <c r="I426" t="s">
        <v>462</v>
      </c>
      <c r="J426" t="s">
        <v>70</v>
      </c>
      <c r="K426" t="s">
        <v>75</v>
      </c>
      <c r="L426" t="s">
        <v>85</v>
      </c>
      <c r="M426" t="s">
        <v>114</v>
      </c>
      <c r="N426">
        <v>4</v>
      </c>
      <c r="O426">
        <v>1</v>
      </c>
      <c r="P426" t="s">
        <v>153</v>
      </c>
      <c r="Q426" t="s">
        <v>157</v>
      </c>
      <c r="R426" t="s">
        <v>379</v>
      </c>
    </row>
    <row r="427" spans="1:18" x14ac:dyDescent="0.25">
      <c r="A427" t="s">
        <v>19</v>
      </c>
      <c r="B427" t="s">
        <v>35</v>
      </c>
      <c r="C427" t="s">
        <v>40</v>
      </c>
      <c r="D427" t="s">
        <v>54</v>
      </c>
      <c r="E427">
        <v>92446</v>
      </c>
      <c r="F427">
        <v>12875</v>
      </c>
      <c r="G427">
        <v>105321</v>
      </c>
      <c r="H427">
        <v>68892.37</v>
      </c>
      <c r="I427" t="s">
        <v>455</v>
      </c>
      <c r="J427" t="s">
        <v>69</v>
      </c>
      <c r="K427" t="s">
        <v>77</v>
      </c>
      <c r="L427" t="s">
        <v>87</v>
      </c>
      <c r="M427" t="s">
        <v>116</v>
      </c>
      <c r="N427">
        <v>20</v>
      </c>
      <c r="O427">
        <v>20</v>
      </c>
      <c r="P427" t="s">
        <v>151</v>
      </c>
      <c r="Q427" t="s">
        <v>155</v>
      </c>
      <c r="R427" t="s">
        <v>163</v>
      </c>
    </row>
    <row r="428" spans="1:18" x14ac:dyDescent="0.25">
      <c r="A428" t="s">
        <v>21</v>
      </c>
      <c r="B428" t="s">
        <v>29</v>
      </c>
      <c r="C428" t="s">
        <v>40</v>
      </c>
      <c r="D428" t="s">
        <v>61</v>
      </c>
      <c r="E428">
        <v>59171</v>
      </c>
      <c r="F428">
        <v>370</v>
      </c>
      <c r="G428">
        <v>59541</v>
      </c>
      <c r="H428">
        <v>68793.440000000002</v>
      </c>
      <c r="I428" t="s">
        <v>469</v>
      </c>
      <c r="J428" t="s">
        <v>449</v>
      </c>
      <c r="K428" t="s">
        <v>72</v>
      </c>
      <c r="L428" t="s">
        <v>95</v>
      </c>
      <c r="M428" t="s">
        <v>120</v>
      </c>
      <c r="N428">
        <v>15</v>
      </c>
      <c r="O428">
        <v>15</v>
      </c>
      <c r="P428" t="s">
        <v>148</v>
      </c>
      <c r="Q428" t="s">
        <v>156</v>
      </c>
      <c r="R428" t="s">
        <v>166</v>
      </c>
    </row>
    <row r="429" spans="1:18" x14ac:dyDescent="0.25">
      <c r="A429" t="s">
        <v>21</v>
      </c>
      <c r="B429" t="s">
        <v>29</v>
      </c>
      <c r="C429" t="s">
        <v>52</v>
      </c>
      <c r="D429" t="s">
        <v>58</v>
      </c>
      <c r="E429">
        <v>100433</v>
      </c>
      <c r="F429">
        <v>4693</v>
      </c>
      <c r="G429">
        <v>105126</v>
      </c>
      <c r="H429">
        <v>68764.820000000007</v>
      </c>
      <c r="I429" t="s">
        <v>455</v>
      </c>
      <c r="J429" t="s">
        <v>71</v>
      </c>
      <c r="K429" t="s">
        <v>81</v>
      </c>
      <c r="L429" t="s">
        <v>98</v>
      </c>
      <c r="M429" t="s">
        <v>123</v>
      </c>
      <c r="N429">
        <v>15</v>
      </c>
      <c r="O429">
        <v>14</v>
      </c>
      <c r="P429" t="s">
        <v>150</v>
      </c>
      <c r="Q429" t="s">
        <v>156</v>
      </c>
      <c r="R429" t="s">
        <v>175</v>
      </c>
    </row>
    <row r="430" spans="1:18" x14ac:dyDescent="0.25">
      <c r="A430" t="s">
        <v>17</v>
      </c>
      <c r="B430" t="s">
        <v>31</v>
      </c>
      <c r="C430" t="s">
        <v>48</v>
      </c>
      <c r="D430" t="s">
        <v>62</v>
      </c>
      <c r="E430">
        <v>104863</v>
      </c>
      <c r="F430">
        <v>259</v>
      </c>
      <c r="G430">
        <v>105122</v>
      </c>
      <c r="H430">
        <v>68762.2</v>
      </c>
      <c r="I430" t="s">
        <v>455</v>
      </c>
      <c r="J430" t="s">
        <v>71</v>
      </c>
      <c r="K430" t="s">
        <v>73</v>
      </c>
      <c r="L430" t="s">
        <v>102</v>
      </c>
      <c r="M430" t="s">
        <v>102</v>
      </c>
      <c r="N430">
        <v>12</v>
      </c>
      <c r="O430">
        <v>10</v>
      </c>
      <c r="P430" t="s">
        <v>148</v>
      </c>
      <c r="Q430" t="s">
        <v>156</v>
      </c>
      <c r="R430" t="s">
        <v>180</v>
      </c>
    </row>
    <row r="431" spans="1:18" x14ac:dyDescent="0.25">
      <c r="A431" t="s">
        <v>19</v>
      </c>
      <c r="B431" t="s">
        <v>24</v>
      </c>
      <c r="C431" t="s">
        <v>47</v>
      </c>
      <c r="D431" t="s">
        <v>62</v>
      </c>
      <c r="E431">
        <v>96276</v>
      </c>
      <c r="F431">
        <v>0</v>
      </c>
      <c r="G431">
        <v>96276</v>
      </c>
      <c r="H431">
        <v>68667.09</v>
      </c>
      <c r="I431" t="s">
        <v>462</v>
      </c>
      <c r="J431" t="s">
        <v>449</v>
      </c>
      <c r="K431" t="s">
        <v>80</v>
      </c>
      <c r="L431" t="s">
        <v>93</v>
      </c>
      <c r="M431" t="s">
        <v>93</v>
      </c>
      <c r="N431">
        <v>25</v>
      </c>
      <c r="O431">
        <v>25</v>
      </c>
      <c r="P431" t="s">
        <v>152</v>
      </c>
      <c r="Q431" t="s">
        <v>154</v>
      </c>
      <c r="R431" t="s">
        <v>224</v>
      </c>
    </row>
    <row r="432" spans="1:18" x14ac:dyDescent="0.25">
      <c r="A432" t="s">
        <v>19</v>
      </c>
      <c r="B432" t="s">
        <v>24</v>
      </c>
      <c r="C432" t="s">
        <v>48</v>
      </c>
      <c r="D432" t="s">
        <v>54</v>
      </c>
      <c r="E432">
        <v>55751</v>
      </c>
      <c r="F432">
        <v>3657</v>
      </c>
      <c r="G432">
        <v>59408</v>
      </c>
      <c r="H432">
        <v>68639.78</v>
      </c>
      <c r="I432" t="s">
        <v>469</v>
      </c>
      <c r="J432" t="s">
        <v>56</v>
      </c>
      <c r="K432" t="s">
        <v>78</v>
      </c>
      <c r="L432" t="s">
        <v>109</v>
      </c>
      <c r="M432" t="s">
        <v>137</v>
      </c>
      <c r="N432">
        <v>9</v>
      </c>
      <c r="O432">
        <v>9</v>
      </c>
      <c r="P432" t="s">
        <v>151</v>
      </c>
      <c r="Q432" t="s">
        <v>155</v>
      </c>
      <c r="R432" t="s">
        <v>173</v>
      </c>
    </row>
    <row r="433" spans="1:18" x14ac:dyDescent="0.25">
      <c r="A433" t="s">
        <v>19</v>
      </c>
      <c r="B433" t="s">
        <v>31</v>
      </c>
      <c r="C433" t="s">
        <v>46</v>
      </c>
      <c r="D433" t="s">
        <v>60</v>
      </c>
      <c r="E433">
        <v>52725</v>
      </c>
      <c r="F433">
        <v>6571</v>
      </c>
      <c r="G433">
        <v>59296</v>
      </c>
      <c r="H433">
        <v>68510.37</v>
      </c>
      <c r="I433" t="s">
        <v>469</v>
      </c>
      <c r="J433" t="s">
        <v>70</v>
      </c>
      <c r="K433" t="s">
        <v>72</v>
      </c>
      <c r="L433" t="s">
        <v>95</v>
      </c>
      <c r="M433" t="s">
        <v>120</v>
      </c>
      <c r="N433">
        <v>2</v>
      </c>
      <c r="O433">
        <v>0</v>
      </c>
      <c r="P433" t="s">
        <v>148</v>
      </c>
      <c r="Q433" t="s">
        <v>155</v>
      </c>
      <c r="R433" t="s">
        <v>380</v>
      </c>
    </row>
    <row r="434" spans="1:18" x14ac:dyDescent="0.25">
      <c r="A434" t="s">
        <v>19</v>
      </c>
      <c r="B434" t="s">
        <v>29</v>
      </c>
      <c r="C434" t="s">
        <v>43</v>
      </c>
      <c r="D434" t="s">
        <v>58</v>
      </c>
      <c r="E434">
        <v>91060</v>
      </c>
      <c r="F434">
        <v>4970</v>
      </c>
      <c r="G434">
        <v>96030</v>
      </c>
      <c r="H434">
        <v>68491.64</v>
      </c>
      <c r="I434" t="s">
        <v>462</v>
      </c>
      <c r="J434" t="s">
        <v>69</v>
      </c>
      <c r="K434" t="s">
        <v>73</v>
      </c>
      <c r="L434" t="s">
        <v>99</v>
      </c>
      <c r="M434" t="s">
        <v>125</v>
      </c>
      <c r="N434">
        <v>3</v>
      </c>
      <c r="O434">
        <v>0</v>
      </c>
      <c r="P434" t="s">
        <v>149</v>
      </c>
      <c r="Q434" t="s">
        <v>154</v>
      </c>
      <c r="R434" t="s">
        <v>177</v>
      </c>
    </row>
    <row r="435" spans="1:18" x14ac:dyDescent="0.25">
      <c r="A435" t="s">
        <v>19</v>
      </c>
      <c r="B435" t="s">
        <v>34</v>
      </c>
      <c r="C435" t="s">
        <v>37</v>
      </c>
      <c r="D435" t="s">
        <v>62</v>
      </c>
      <c r="E435">
        <v>104157</v>
      </c>
      <c r="F435">
        <v>548</v>
      </c>
      <c r="G435">
        <v>104705</v>
      </c>
      <c r="H435">
        <v>68489.429999999993</v>
      </c>
      <c r="I435" t="s">
        <v>455</v>
      </c>
      <c r="J435" t="s">
        <v>70</v>
      </c>
      <c r="K435" t="s">
        <v>75</v>
      </c>
      <c r="L435" t="s">
        <v>96</v>
      </c>
      <c r="M435" t="s">
        <v>121</v>
      </c>
      <c r="N435">
        <v>6</v>
      </c>
      <c r="O435">
        <v>6</v>
      </c>
      <c r="P435" t="s">
        <v>153</v>
      </c>
      <c r="Q435" t="s">
        <v>155</v>
      </c>
      <c r="R435" t="s">
        <v>217</v>
      </c>
    </row>
    <row r="436" spans="1:18" x14ac:dyDescent="0.25">
      <c r="A436" t="s">
        <v>17</v>
      </c>
      <c r="B436" t="s">
        <v>32</v>
      </c>
      <c r="C436" t="s">
        <v>40</v>
      </c>
      <c r="D436" t="s">
        <v>62</v>
      </c>
      <c r="E436">
        <v>59221</v>
      </c>
      <c r="F436">
        <v>0</v>
      </c>
      <c r="G436">
        <v>59221</v>
      </c>
      <c r="H436">
        <v>68423.72</v>
      </c>
      <c r="I436" t="s">
        <v>469</v>
      </c>
      <c r="J436" t="s">
        <v>69</v>
      </c>
      <c r="K436" t="s">
        <v>77</v>
      </c>
      <c r="L436" t="s">
        <v>97</v>
      </c>
      <c r="M436" t="s">
        <v>122</v>
      </c>
      <c r="N436">
        <v>10</v>
      </c>
      <c r="O436">
        <v>10</v>
      </c>
      <c r="P436" t="s">
        <v>150</v>
      </c>
      <c r="Q436" t="s">
        <v>155</v>
      </c>
      <c r="R436" t="s">
        <v>216</v>
      </c>
    </row>
    <row r="437" spans="1:18" x14ac:dyDescent="0.25">
      <c r="A437" t="s">
        <v>17</v>
      </c>
      <c r="B437" t="s">
        <v>35</v>
      </c>
      <c r="C437" t="s">
        <v>44</v>
      </c>
      <c r="D437" t="s">
        <v>61</v>
      </c>
      <c r="E437">
        <v>82274</v>
      </c>
      <c r="F437">
        <v>13288</v>
      </c>
      <c r="G437">
        <v>95562</v>
      </c>
      <c r="H437">
        <v>68157.84</v>
      </c>
      <c r="I437" t="s">
        <v>462</v>
      </c>
      <c r="J437" t="s">
        <v>69</v>
      </c>
      <c r="K437" t="s">
        <v>79</v>
      </c>
      <c r="L437" t="s">
        <v>107</v>
      </c>
      <c r="M437" t="s">
        <v>134</v>
      </c>
      <c r="N437">
        <v>8</v>
      </c>
      <c r="O437">
        <v>8</v>
      </c>
      <c r="P437" t="s">
        <v>149</v>
      </c>
      <c r="Q437" t="s">
        <v>154</v>
      </c>
      <c r="R437" t="s">
        <v>251</v>
      </c>
    </row>
    <row r="438" spans="1:18" x14ac:dyDescent="0.25">
      <c r="A438" t="s">
        <v>18</v>
      </c>
      <c r="B438" t="s">
        <v>34</v>
      </c>
      <c r="C438" t="s">
        <v>49</v>
      </c>
      <c r="D438" t="s">
        <v>449</v>
      </c>
      <c r="E438">
        <v>95393</v>
      </c>
      <c r="F438">
        <v>8798</v>
      </c>
      <c r="G438">
        <v>104191</v>
      </c>
      <c r="H438">
        <v>68153.22</v>
      </c>
      <c r="I438" t="s">
        <v>455</v>
      </c>
      <c r="J438" t="s">
        <v>70</v>
      </c>
      <c r="K438" t="s">
        <v>81</v>
      </c>
      <c r="L438" t="s">
        <v>101</v>
      </c>
      <c r="M438" t="s">
        <v>127</v>
      </c>
      <c r="N438">
        <v>0</v>
      </c>
      <c r="O438">
        <v>0</v>
      </c>
      <c r="P438" t="s">
        <v>153</v>
      </c>
      <c r="Q438" t="s">
        <v>157</v>
      </c>
      <c r="R438" t="s">
        <v>180</v>
      </c>
    </row>
    <row r="439" spans="1:18" x14ac:dyDescent="0.25">
      <c r="A439" t="s">
        <v>19</v>
      </c>
      <c r="B439" t="s">
        <v>24</v>
      </c>
      <c r="C439" t="s">
        <v>51</v>
      </c>
      <c r="D439" t="s">
        <v>57</v>
      </c>
      <c r="E439">
        <v>77766</v>
      </c>
      <c r="F439">
        <v>17653</v>
      </c>
      <c r="G439">
        <v>95419</v>
      </c>
      <c r="H439">
        <v>68055.850000000006</v>
      </c>
      <c r="I439" t="s">
        <v>462</v>
      </c>
      <c r="J439" t="s">
        <v>70</v>
      </c>
      <c r="K439" t="s">
        <v>77</v>
      </c>
      <c r="L439" t="s">
        <v>110</v>
      </c>
      <c r="M439" t="s">
        <v>139</v>
      </c>
      <c r="N439">
        <v>4</v>
      </c>
      <c r="O439">
        <v>4</v>
      </c>
      <c r="P439" t="s">
        <v>151</v>
      </c>
      <c r="Q439" t="s">
        <v>154</v>
      </c>
      <c r="R439" t="s">
        <v>181</v>
      </c>
    </row>
    <row r="440" spans="1:18" x14ac:dyDescent="0.25">
      <c r="A440" t="s">
        <v>19</v>
      </c>
      <c r="B440" t="s">
        <v>29</v>
      </c>
      <c r="C440" t="s">
        <v>41</v>
      </c>
      <c r="D440" t="s">
        <v>56</v>
      </c>
      <c r="E440">
        <v>58236</v>
      </c>
      <c r="F440">
        <v>654</v>
      </c>
      <c r="G440">
        <v>58890</v>
      </c>
      <c r="H440">
        <v>68041.279999999999</v>
      </c>
      <c r="I440" t="s">
        <v>469</v>
      </c>
      <c r="J440" t="s">
        <v>71</v>
      </c>
      <c r="K440" t="s">
        <v>81</v>
      </c>
      <c r="L440" t="s">
        <v>98</v>
      </c>
      <c r="M440" t="s">
        <v>123</v>
      </c>
      <c r="N440">
        <v>2</v>
      </c>
      <c r="O440">
        <v>2</v>
      </c>
      <c r="P440" t="s">
        <v>148</v>
      </c>
      <c r="Q440" t="s">
        <v>157</v>
      </c>
      <c r="R440" t="s">
        <v>173</v>
      </c>
    </row>
    <row r="441" spans="1:18" x14ac:dyDescent="0.25">
      <c r="A441" t="s">
        <v>19</v>
      </c>
      <c r="B441" t="s">
        <v>28</v>
      </c>
      <c r="C441" t="s">
        <v>43</v>
      </c>
      <c r="D441" t="s">
        <v>56</v>
      </c>
      <c r="E441">
        <v>93314</v>
      </c>
      <c r="F441">
        <v>1669</v>
      </c>
      <c r="G441">
        <v>94983</v>
      </c>
      <c r="H441">
        <v>67744.88</v>
      </c>
      <c r="I441" t="s">
        <v>462</v>
      </c>
      <c r="J441" t="s">
        <v>70</v>
      </c>
      <c r="K441" t="s">
        <v>78</v>
      </c>
      <c r="L441" t="s">
        <v>109</v>
      </c>
      <c r="M441" t="s">
        <v>137</v>
      </c>
      <c r="N441">
        <v>18</v>
      </c>
      <c r="O441">
        <v>18</v>
      </c>
      <c r="P441" t="s">
        <v>153</v>
      </c>
      <c r="Q441" t="s">
        <v>156</v>
      </c>
      <c r="R441" t="s">
        <v>166</v>
      </c>
    </row>
    <row r="442" spans="1:18" x14ac:dyDescent="0.25">
      <c r="A442" t="s">
        <v>21</v>
      </c>
      <c r="B442" t="s">
        <v>450</v>
      </c>
      <c r="C442" t="s">
        <v>52</v>
      </c>
      <c r="D442" t="s">
        <v>57</v>
      </c>
      <c r="E442">
        <v>103236</v>
      </c>
      <c r="F442">
        <v>0</v>
      </c>
      <c r="G442">
        <v>103236</v>
      </c>
      <c r="H442">
        <v>67528.53</v>
      </c>
      <c r="I442" t="s">
        <v>455</v>
      </c>
      <c r="J442" t="s">
        <v>69</v>
      </c>
      <c r="K442" t="s">
        <v>74</v>
      </c>
      <c r="L442" t="s">
        <v>84</v>
      </c>
      <c r="M442" t="s">
        <v>74</v>
      </c>
      <c r="N442">
        <v>10</v>
      </c>
      <c r="O442">
        <v>8</v>
      </c>
      <c r="P442" t="s">
        <v>149</v>
      </c>
      <c r="Q442" t="s">
        <v>155</v>
      </c>
      <c r="R442" t="s">
        <v>227</v>
      </c>
    </row>
    <row r="443" spans="1:18" x14ac:dyDescent="0.25">
      <c r="A443" t="s">
        <v>17</v>
      </c>
      <c r="B443" t="s">
        <v>29</v>
      </c>
      <c r="C443" t="s">
        <v>37</v>
      </c>
      <c r="D443" t="s">
        <v>57</v>
      </c>
      <c r="E443">
        <v>55924</v>
      </c>
      <c r="F443">
        <v>2275</v>
      </c>
      <c r="G443">
        <v>58199</v>
      </c>
      <c r="H443">
        <v>67242.899999999994</v>
      </c>
      <c r="I443" t="s">
        <v>469</v>
      </c>
      <c r="J443" t="s">
        <v>449</v>
      </c>
      <c r="K443" t="s">
        <v>76</v>
      </c>
      <c r="L443" t="s">
        <v>92</v>
      </c>
      <c r="M443" t="s">
        <v>119</v>
      </c>
      <c r="N443">
        <v>18</v>
      </c>
      <c r="O443">
        <v>17</v>
      </c>
      <c r="P443" t="s">
        <v>152</v>
      </c>
      <c r="Q443" t="s">
        <v>155</v>
      </c>
      <c r="R443" t="s">
        <v>181</v>
      </c>
    </row>
    <row r="444" spans="1:18" x14ac:dyDescent="0.25">
      <c r="A444" t="s">
        <v>18</v>
      </c>
      <c r="B444" t="s">
        <v>35</v>
      </c>
      <c r="C444" t="s">
        <v>47</v>
      </c>
      <c r="D444" t="s">
        <v>449</v>
      </c>
      <c r="E444">
        <v>85875</v>
      </c>
      <c r="F444">
        <v>8325</v>
      </c>
      <c r="G444">
        <v>94200</v>
      </c>
      <c r="H444">
        <v>67186.42</v>
      </c>
      <c r="I444" t="s">
        <v>462</v>
      </c>
      <c r="J444" t="s">
        <v>449</v>
      </c>
      <c r="K444" t="s">
        <v>77</v>
      </c>
      <c r="L444" t="s">
        <v>111</v>
      </c>
      <c r="M444" t="s">
        <v>146</v>
      </c>
      <c r="N444">
        <v>0</v>
      </c>
      <c r="O444">
        <v>0</v>
      </c>
      <c r="P444" t="s">
        <v>148</v>
      </c>
      <c r="Q444" t="s">
        <v>157</v>
      </c>
      <c r="R444" t="s">
        <v>180</v>
      </c>
    </row>
    <row r="445" spans="1:18" x14ac:dyDescent="0.25">
      <c r="A445" t="s">
        <v>20</v>
      </c>
      <c r="B445" t="s">
        <v>35</v>
      </c>
      <c r="C445" t="s">
        <v>43</v>
      </c>
      <c r="D445" t="s">
        <v>62</v>
      </c>
      <c r="E445">
        <v>47252</v>
      </c>
      <c r="F445">
        <v>3784</v>
      </c>
      <c r="G445">
        <v>51036</v>
      </c>
      <c r="H445">
        <v>67124.81</v>
      </c>
      <c r="I445" t="s">
        <v>459</v>
      </c>
      <c r="J445" t="s">
        <v>69</v>
      </c>
      <c r="K445" t="s">
        <v>76</v>
      </c>
      <c r="L445" t="s">
        <v>86</v>
      </c>
      <c r="M445" t="s">
        <v>115</v>
      </c>
      <c r="N445">
        <v>1</v>
      </c>
      <c r="O445">
        <v>1</v>
      </c>
      <c r="P445" t="s">
        <v>149</v>
      </c>
      <c r="Q445" t="s">
        <v>157</v>
      </c>
      <c r="R445" t="s">
        <v>169</v>
      </c>
    </row>
    <row r="446" spans="1:18" x14ac:dyDescent="0.25">
      <c r="A446" t="s">
        <v>19</v>
      </c>
      <c r="B446" t="s">
        <v>450</v>
      </c>
      <c r="C446" t="s">
        <v>39</v>
      </c>
      <c r="D446" t="s">
        <v>56</v>
      </c>
      <c r="E446">
        <v>91319</v>
      </c>
      <c r="F446">
        <v>2790</v>
      </c>
      <c r="G446">
        <v>94109</v>
      </c>
      <c r="H446">
        <v>67121.52</v>
      </c>
      <c r="I446" t="s">
        <v>462</v>
      </c>
      <c r="J446" t="s">
        <v>71</v>
      </c>
      <c r="K446" t="s">
        <v>77</v>
      </c>
      <c r="L446" t="s">
        <v>89</v>
      </c>
      <c r="M446" t="s">
        <v>124</v>
      </c>
      <c r="N446">
        <v>5</v>
      </c>
      <c r="O446">
        <v>5</v>
      </c>
      <c r="P446" t="s">
        <v>148</v>
      </c>
      <c r="Q446" t="s">
        <v>154</v>
      </c>
      <c r="R446" t="s">
        <v>343</v>
      </c>
    </row>
    <row r="447" spans="1:18" x14ac:dyDescent="0.25">
      <c r="A447" t="s">
        <v>19</v>
      </c>
      <c r="B447" t="s">
        <v>35</v>
      </c>
      <c r="C447" t="s">
        <v>49</v>
      </c>
      <c r="D447" t="s">
        <v>55</v>
      </c>
      <c r="E447">
        <v>54895</v>
      </c>
      <c r="F447">
        <v>3062</v>
      </c>
      <c r="G447">
        <v>57957</v>
      </c>
      <c r="H447">
        <v>66963.3</v>
      </c>
      <c r="I447" t="s">
        <v>469</v>
      </c>
      <c r="J447" t="s">
        <v>449</v>
      </c>
      <c r="K447" t="s">
        <v>74</v>
      </c>
      <c r="L447" t="s">
        <v>84</v>
      </c>
      <c r="M447" t="s">
        <v>74</v>
      </c>
      <c r="N447">
        <v>12</v>
      </c>
      <c r="O447">
        <v>12</v>
      </c>
      <c r="P447" t="s">
        <v>151</v>
      </c>
      <c r="Q447" t="s">
        <v>156</v>
      </c>
      <c r="R447" t="s">
        <v>352</v>
      </c>
    </row>
    <row r="448" spans="1:18" x14ac:dyDescent="0.25">
      <c r="A448" t="s">
        <v>17</v>
      </c>
      <c r="B448" t="s">
        <v>34</v>
      </c>
      <c r="C448" t="s">
        <v>52</v>
      </c>
      <c r="D448" t="s">
        <v>61</v>
      </c>
      <c r="E448">
        <v>93863</v>
      </c>
      <c r="F448">
        <v>0</v>
      </c>
      <c r="G448">
        <v>93863</v>
      </c>
      <c r="H448">
        <v>66946.06</v>
      </c>
      <c r="I448" t="s">
        <v>462</v>
      </c>
      <c r="J448" t="s">
        <v>69</v>
      </c>
      <c r="K448" t="s">
        <v>75</v>
      </c>
      <c r="L448" t="s">
        <v>85</v>
      </c>
      <c r="M448" t="s">
        <v>114</v>
      </c>
      <c r="N448">
        <v>20</v>
      </c>
      <c r="O448">
        <v>20</v>
      </c>
      <c r="P448" t="s">
        <v>149</v>
      </c>
      <c r="Q448" t="s">
        <v>155</v>
      </c>
      <c r="R448" t="s">
        <v>230</v>
      </c>
    </row>
    <row r="449" spans="1:18" x14ac:dyDescent="0.25">
      <c r="A449" t="s">
        <v>20</v>
      </c>
      <c r="B449" t="s">
        <v>35</v>
      </c>
      <c r="C449" t="s">
        <v>49</v>
      </c>
      <c r="D449" t="s">
        <v>449</v>
      </c>
      <c r="E449">
        <v>91833</v>
      </c>
      <c r="F449">
        <v>1860</v>
      </c>
      <c r="G449">
        <v>93693</v>
      </c>
      <c r="H449">
        <v>66824.81</v>
      </c>
      <c r="I449" t="s">
        <v>462</v>
      </c>
      <c r="J449" t="s">
        <v>70</v>
      </c>
      <c r="K449" t="s">
        <v>72</v>
      </c>
      <c r="L449" t="s">
        <v>82</v>
      </c>
      <c r="M449" t="s">
        <v>112</v>
      </c>
      <c r="N449">
        <v>6</v>
      </c>
      <c r="O449">
        <v>4</v>
      </c>
      <c r="P449" t="s">
        <v>149</v>
      </c>
      <c r="Q449" t="s">
        <v>154</v>
      </c>
      <c r="R449" t="s">
        <v>262</v>
      </c>
    </row>
    <row r="450" spans="1:18" x14ac:dyDescent="0.25">
      <c r="A450" t="s">
        <v>21</v>
      </c>
      <c r="B450" t="s">
        <v>23</v>
      </c>
      <c r="C450" t="s">
        <v>39</v>
      </c>
      <c r="D450" t="s">
        <v>55</v>
      </c>
      <c r="E450">
        <v>86422</v>
      </c>
      <c r="F450">
        <v>7213</v>
      </c>
      <c r="G450">
        <v>93635</v>
      </c>
      <c r="H450">
        <v>66783.45</v>
      </c>
      <c r="I450" t="s">
        <v>462</v>
      </c>
      <c r="J450" t="s">
        <v>70</v>
      </c>
      <c r="K450" t="s">
        <v>79</v>
      </c>
      <c r="L450" t="s">
        <v>91</v>
      </c>
      <c r="M450" t="s">
        <v>118</v>
      </c>
      <c r="N450">
        <v>12</v>
      </c>
      <c r="O450">
        <v>11</v>
      </c>
      <c r="P450" t="s">
        <v>152</v>
      </c>
      <c r="Q450" t="s">
        <v>157</v>
      </c>
      <c r="R450" t="s">
        <v>169</v>
      </c>
    </row>
    <row r="451" spans="1:18" x14ac:dyDescent="0.25">
      <c r="A451" t="s">
        <v>19</v>
      </c>
      <c r="B451" t="s">
        <v>32</v>
      </c>
      <c r="C451" t="s">
        <v>46</v>
      </c>
      <c r="D451" t="s">
        <v>57</v>
      </c>
      <c r="E451">
        <v>88883</v>
      </c>
      <c r="F451">
        <v>4601</v>
      </c>
      <c r="G451">
        <v>93484</v>
      </c>
      <c r="H451">
        <v>66675.75</v>
      </c>
      <c r="I451" t="s">
        <v>462</v>
      </c>
      <c r="J451" t="s">
        <v>71</v>
      </c>
      <c r="K451" t="s">
        <v>77</v>
      </c>
      <c r="L451" t="s">
        <v>89</v>
      </c>
      <c r="M451" t="s">
        <v>124</v>
      </c>
      <c r="N451">
        <v>7</v>
      </c>
      <c r="O451">
        <v>4</v>
      </c>
      <c r="P451" t="s">
        <v>148</v>
      </c>
      <c r="Q451" t="s">
        <v>155</v>
      </c>
      <c r="R451" t="s">
        <v>176</v>
      </c>
    </row>
    <row r="452" spans="1:18" x14ac:dyDescent="0.25">
      <c r="A452" t="s">
        <v>20</v>
      </c>
      <c r="B452" t="s">
        <v>34</v>
      </c>
      <c r="C452" t="s">
        <v>46</v>
      </c>
      <c r="D452" t="s">
        <v>55</v>
      </c>
      <c r="E452">
        <v>91270</v>
      </c>
      <c r="F452">
        <v>2110</v>
      </c>
      <c r="G452">
        <v>93380</v>
      </c>
      <c r="H452">
        <v>66601.570000000007</v>
      </c>
      <c r="I452" t="s">
        <v>462</v>
      </c>
      <c r="J452" t="s">
        <v>56</v>
      </c>
      <c r="K452" t="s">
        <v>80</v>
      </c>
      <c r="L452" t="s">
        <v>106</v>
      </c>
      <c r="M452" t="s">
        <v>106</v>
      </c>
      <c r="N452">
        <v>6</v>
      </c>
      <c r="O452">
        <v>6</v>
      </c>
      <c r="P452" t="s">
        <v>149</v>
      </c>
      <c r="Q452" t="s">
        <v>156</v>
      </c>
      <c r="R452" t="s">
        <v>175</v>
      </c>
    </row>
    <row r="453" spans="1:18" x14ac:dyDescent="0.25">
      <c r="A453" t="s">
        <v>21</v>
      </c>
      <c r="B453" t="s">
        <v>26</v>
      </c>
      <c r="C453" t="s">
        <v>40</v>
      </c>
      <c r="D453" t="s">
        <v>58</v>
      </c>
      <c r="E453">
        <v>83192</v>
      </c>
      <c r="F453">
        <v>10176</v>
      </c>
      <c r="G453">
        <v>93368</v>
      </c>
      <c r="H453">
        <v>66593.009999999995</v>
      </c>
      <c r="I453" t="s">
        <v>462</v>
      </c>
      <c r="J453" t="s">
        <v>56</v>
      </c>
      <c r="K453" t="s">
        <v>74</v>
      </c>
      <c r="L453" t="s">
        <v>84</v>
      </c>
      <c r="M453" t="s">
        <v>74</v>
      </c>
      <c r="N453">
        <v>9</v>
      </c>
      <c r="O453">
        <v>9</v>
      </c>
      <c r="P453" t="s">
        <v>150</v>
      </c>
      <c r="Q453" t="s">
        <v>155</v>
      </c>
      <c r="R453" t="s">
        <v>173</v>
      </c>
    </row>
    <row r="454" spans="1:18" x14ac:dyDescent="0.25">
      <c r="A454" t="s">
        <v>17</v>
      </c>
      <c r="B454" t="s">
        <v>35</v>
      </c>
      <c r="C454" t="s">
        <v>39</v>
      </c>
      <c r="D454" t="s">
        <v>55</v>
      </c>
      <c r="E454">
        <v>49708</v>
      </c>
      <c r="F454">
        <v>7893</v>
      </c>
      <c r="G454">
        <v>57601</v>
      </c>
      <c r="H454">
        <v>66551.97</v>
      </c>
      <c r="I454" t="s">
        <v>469</v>
      </c>
      <c r="J454" t="s">
        <v>71</v>
      </c>
      <c r="K454" t="s">
        <v>79</v>
      </c>
      <c r="L454" t="s">
        <v>107</v>
      </c>
      <c r="M454" t="s">
        <v>134</v>
      </c>
      <c r="N454">
        <v>25</v>
      </c>
      <c r="O454">
        <v>25</v>
      </c>
      <c r="P454" t="s">
        <v>148</v>
      </c>
      <c r="Q454" t="s">
        <v>155</v>
      </c>
      <c r="R454" t="s">
        <v>260</v>
      </c>
    </row>
    <row r="455" spans="1:18" x14ac:dyDescent="0.25">
      <c r="A455" t="s">
        <v>18</v>
      </c>
      <c r="B455" t="s">
        <v>23</v>
      </c>
      <c r="C455" t="s">
        <v>44</v>
      </c>
      <c r="D455" t="s">
        <v>55</v>
      </c>
      <c r="E455">
        <v>49938</v>
      </c>
      <c r="F455">
        <v>617</v>
      </c>
      <c r="G455">
        <v>50555</v>
      </c>
      <c r="H455">
        <v>66492.179999999993</v>
      </c>
      <c r="I455" t="s">
        <v>459</v>
      </c>
      <c r="J455" t="s">
        <v>71</v>
      </c>
      <c r="K455" t="s">
        <v>72</v>
      </c>
      <c r="L455" t="s">
        <v>95</v>
      </c>
      <c r="M455" t="s">
        <v>120</v>
      </c>
      <c r="N455">
        <v>0</v>
      </c>
      <c r="O455">
        <v>0</v>
      </c>
      <c r="P455" t="s">
        <v>152</v>
      </c>
      <c r="Q455" t="s">
        <v>156</v>
      </c>
      <c r="R455" t="s">
        <v>234</v>
      </c>
    </row>
    <row r="456" spans="1:18" x14ac:dyDescent="0.25">
      <c r="A456" t="s">
        <v>17</v>
      </c>
      <c r="B456" t="s">
        <v>28</v>
      </c>
      <c r="C456" t="s">
        <v>49</v>
      </c>
      <c r="D456" t="s">
        <v>56</v>
      </c>
      <c r="E456">
        <v>85593</v>
      </c>
      <c r="F456">
        <v>7514</v>
      </c>
      <c r="G456">
        <v>93107</v>
      </c>
      <c r="H456">
        <v>66406.86</v>
      </c>
      <c r="I456" t="s">
        <v>462</v>
      </c>
      <c r="J456" t="s">
        <v>69</v>
      </c>
      <c r="K456" t="s">
        <v>80</v>
      </c>
      <c r="L456" t="s">
        <v>93</v>
      </c>
      <c r="M456" t="s">
        <v>93</v>
      </c>
      <c r="N456">
        <v>8</v>
      </c>
      <c r="O456">
        <v>7</v>
      </c>
      <c r="P456" t="s">
        <v>148</v>
      </c>
      <c r="Q456" t="s">
        <v>156</v>
      </c>
      <c r="R456" t="s">
        <v>180</v>
      </c>
    </row>
    <row r="457" spans="1:18" x14ac:dyDescent="0.25">
      <c r="A457" t="s">
        <v>21</v>
      </c>
      <c r="B457" t="s">
        <v>26</v>
      </c>
      <c r="C457" t="s">
        <v>39</v>
      </c>
      <c r="D457" t="s">
        <v>54</v>
      </c>
      <c r="E457">
        <v>96559</v>
      </c>
      <c r="F457">
        <v>4794</v>
      </c>
      <c r="G457">
        <v>101353</v>
      </c>
      <c r="H457">
        <v>66296.83</v>
      </c>
      <c r="I457" t="s">
        <v>455</v>
      </c>
      <c r="J457" t="s">
        <v>449</v>
      </c>
      <c r="K457" t="s">
        <v>75</v>
      </c>
      <c r="L457" t="s">
        <v>85</v>
      </c>
      <c r="M457" t="s">
        <v>114</v>
      </c>
      <c r="N457">
        <v>15</v>
      </c>
      <c r="O457">
        <v>12</v>
      </c>
      <c r="P457" t="s">
        <v>149</v>
      </c>
      <c r="Q457" t="s">
        <v>155</v>
      </c>
      <c r="R457" t="s">
        <v>307</v>
      </c>
    </row>
    <row r="458" spans="1:18" x14ac:dyDescent="0.25">
      <c r="A458" t="s">
        <v>17</v>
      </c>
      <c r="B458" t="s">
        <v>31</v>
      </c>
      <c r="C458" t="s">
        <v>40</v>
      </c>
      <c r="D458" t="s">
        <v>55</v>
      </c>
      <c r="E458">
        <v>99207</v>
      </c>
      <c r="F458">
        <v>2035</v>
      </c>
      <c r="G458">
        <v>101242</v>
      </c>
      <c r="H458">
        <v>66224.22</v>
      </c>
      <c r="I458" t="s">
        <v>455</v>
      </c>
      <c r="J458" t="s">
        <v>69</v>
      </c>
      <c r="K458" t="s">
        <v>77</v>
      </c>
      <c r="L458" t="s">
        <v>89</v>
      </c>
      <c r="M458" t="s">
        <v>124</v>
      </c>
      <c r="N458">
        <v>25</v>
      </c>
      <c r="O458">
        <v>22</v>
      </c>
      <c r="P458" t="s">
        <v>153</v>
      </c>
      <c r="Q458" t="s">
        <v>155</v>
      </c>
      <c r="R458" t="s">
        <v>318</v>
      </c>
    </row>
    <row r="459" spans="1:18" x14ac:dyDescent="0.25">
      <c r="A459" t="s">
        <v>20</v>
      </c>
      <c r="B459" t="s">
        <v>35</v>
      </c>
      <c r="C459" t="s">
        <v>44</v>
      </c>
      <c r="D459" t="s">
        <v>58</v>
      </c>
      <c r="E459">
        <v>48131</v>
      </c>
      <c r="F459">
        <v>2080</v>
      </c>
      <c r="G459">
        <v>50211</v>
      </c>
      <c r="H459">
        <v>66039.73</v>
      </c>
      <c r="I459" t="s">
        <v>459</v>
      </c>
      <c r="J459" t="s">
        <v>70</v>
      </c>
      <c r="K459" t="s">
        <v>77</v>
      </c>
      <c r="L459" t="s">
        <v>87</v>
      </c>
      <c r="M459" t="s">
        <v>144</v>
      </c>
      <c r="N459">
        <v>1</v>
      </c>
      <c r="O459">
        <v>1</v>
      </c>
      <c r="P459" t="s">
        <v>153</v>
      </c>
      <c r="Q459" t="s">
        <v>156</v>
      </c>
      <c r="R459" t="s">
        <v>328</v>
      </c>
    </row>
    <row r="460" spans="1:18" x14ac:dyDescent="0.25">
      <c r="A460" t="s">
        <v>20</v>
      </c>
      <c r="B460" t="s">
        <v>35</v>
      </c>
      <c r="C460" t="s">
        <v>44</v>
      </c>
      <c r="D460" t="s">
        <v>54</v>
      </c>
      <c r="E460">
        <v>100658</v>
      </c>
      <c r="F460">
        <v>0</v>
      </c>
      <c r="G460">
        <v>100658</v>
      </c>
      <c r="H460">
        <v>65842.22</v>
      </c>
      <c r="I460" t="s">
        <v>455</v>
      </c>
      <c r="J460" t="s">
        <v>69</v>
      </c>
      <c r="K460" t="s">
        <v>77</v>
      </c>
      <c r="L460" t="s">
        <v>111</v>
      </c>
      <c r="M460" t="s">
        <v>141</v>
      </c>
      <c r="N460">
        <v>1</v>
      </c>
      <c r="O460">
        <v>1</v>
      </c>
      <c r="P460" t="s">
        <v>153</v>
      </c>
      <c r="Q460" t="s">
        <v>154</v>
      </c>
      <c r="R460" t="s">
        <v>505</v>
      </c>
    </row>
    <row r="461" spans="1:18" x14ac:dyDescent="0.25">
      <c r="A461" t="s">
        <v>20</v>
      </c>
      <c r="B461" t="s">
        <v>31</v>
      </c>
      <c r="C461" t="s">
        <v>49</v>
      </c>
      <c r="D461" t="s">
        <v>61</v>
      </c>
      <c r="E461">
        <v>80201</v>
      </c>
      <c r="F461">
        <v>20438</v>
      </c>
      <c r="G461">
        <v>100639</v>
      </c>
      <c r="H461">
        <v>65829.789999999994</v>
      </c>
      <c r="I461" t="s">
        <v>455</v>
      </c>
      <c r="J461" t="s">
        <v>449</v>
      </c>
      <c r="K461" t="s">
        <v>73</v>
      </c>
      <c r="L461" t="s">
        <v>102</v>
      </c>
      <c r="M461" t="s">
        <v>102</v>
      </c>
      <c r="N461">
        <v>0</v>
      </c>
      <c r="O461">
        <v>0</v>
      </c>
      <c r="P461" t="s">
        <v>153</v>
      </c>
      <c r="Q461" t="s">
        <v>154</v>
      </c>
      <c r="R461" t="s">
        <v>207</v>
      </c>
    </row>
    <row r="462" spans="1:18" x14ac:dyDescent="0.25">
      <c r="A462" t="s">
        <v>20</v>
      </c>
      <c r="B462" t="s">
        <v>29</v>
      </c>
      <c r="C462" t="s">
        <v>46</v>
      </c>
      <c r="D462" t="s">
        <v>61</v>
      </c>
      <c r="E462">
        <v>91974</v>
      </c>
      <c r="F462">
        <v>0</v>
      </c>
      <c r="G462">
        <v>91974</v>
      </c>
      <c r="H462">
        <v>65598.77</v>
      </c>
      <c r="I462" t="s">
        <v>462</v>
      </c>
      <c r="J462" t="s">
        <v>56</v>
      </c>
      <c r="K462" t="s">
        <v>77</v>
      </c>
      <c r="L462" t="s">
        <v>110</v>
      </c>
      <c r="M462" t="s">
        <v>139</v>
      </c>
      <c r="N462">
        <v>6</v>
      </c>
      <c r="O462">
        <v>4</v>
      </c>
      <c r="P462" t="s">
        <v>153</v>
      </c>
      <c r="Q462" t="s">
        <v>154</v>
      </c>
      <c r="R462" t="s">
        <v>167</v>
      </c>
    </row>
    <row r="463" spans="1:18" x14ac:dyDescent="0.25">
      <c r="A463" t="s">
        <v>21</v>
      </c>
      <c r="B463" t="s">
        <v>26</v>
      </c>
      <c r="C463" t="s">
        <v>53</v>
      </c>
      <c r="D463" t="s">
        <v>62</v>
      </c>
      <c r="E463">
        <v>93370</v>
      </c>
      <c r="F463">
        <v>6915</v>
      </c>
      <c r="G463">
        <v>100285</v>
      </c>
      <c r="H463">
        <v>65598.23</v>
      </c>
      <c r="I463" t="s">
        <v>455</v>
      </c>
      <c r="J463" t="s">
        <v>56</v>
      </c>
      <c r="K463" t="s">
        <v>72</v>
      </c>
      <c r="L463" t="s">
        <v>82</v>
      </c>
      <c r="M463" t="s">
        <v>112</v>
      </c>
      <c r="N463">
        <v>12</v>
      </c>
      <c r="O463">
        <v>12</v>
      </c>
      <c r="P463" t="s">
        <v>153</v>
      </c>
      <c r="Q463" t="s">
        <v>154</v>
      </c>
      <c r="R463" t="s">
        <v>412</v>
      </c>
    </row>
    <row r="464" spans="1:18" x14ac:dyDescent="0.25">
      <c r="A464" t="s">
        <v>19</v>
      </c>
      <c r="B464" t="s">
        <v>34</v>
      </c>
      <c r="C464" t="s">
        <v>37</v>
      </c>
      <c r="D464" t="s">
        <v>58</v>
      </c>
      <c r="E464">
        <v>85417</v>
      </c>
      <c r="F464">
        <v>14866</v>
      </c>
      <c r="G464">
        <v>100283</v>
      </c>
      <c r="H464">
        <v>65596.92</v>
      </c>
      <c r="I464" t="s">
        <v>455</v>
      </c>
      <c r="J464" t="s">
        <v>70</v>
      </c>
      <c r="K464" t="s">
        <v>80</v>
      </c>
      <c r="L464" t="s">
        <v>93</v>
      </c>
      <c r="M464" t="s">
        <v>93</v>
      </c>
      <c r="N464">
        <v>2</v>
      </c>
      <c r="O464">
        <v>2</v>
      </c>
      <c r="P464" t="s">
        <v>151</v>
      </c>
      <c r="Q464" t="s">
        <v>156</v>
      </c>
      <c r="R464" t="s">
        <v>328</v>
      </c>
    </row>
    <row r="465" spans="1:18" x14ac:dyDescent="0.25">
      <c r="A465" t="s">
        <v>19</v>
      </c>
      <c r="B465" t="s">
        <v>31</v>
      </c>
      <c r="C465" t="s">
        <v>43</v>
      </c>
      <c r="D465" t="s">
        <v>62</v>
      </c>
      <c r="E465">
        <v>79444</v>
      </c>
      <c r="F465">
        <v>12494</v>
      </c>
      <c r="G465">
        <v>91938</v>
      </c>
      <c r="H465">
        <v>65573.09</v>
      </c>
      <c r="I465" t="s">
        <v>462</v>
      </c>
      <c r="J465" t="s">
        <v>449</v>
      </c>
      <c r="K465" t="s">
        <v>72</v>
      </c>
      <c r="L465" t="s">
        <v>95</v>
      </c>
      <c r="M465" t="s">
        <v>120</v>
      </c>
      <c r="N465">
        <v>7</v>
      </c>
      <c r="O465">
        <v>7</v>
      </c>
      <c r="P465" t="s">
        <v>148</v>
      </c>
      <c r="Q465" t="s">
        <v>154</v>
      </c>
      <c r="R465" t="s">
        <v>169</v>
      </c>
    </row>
    <row r="466" spans="1:18" x14ac:dyDescent="0.25">
      <c r="A466" t="s">
        <v>21</v>
      </c>
      <c r="B466" t="s">
        <v>35</v>
      </c>
      <c r="C466" t="s">
        <v>48</v>
      </c>
      <c r="D466" t="s">
        <v>55</v>
      </c>
      <c r="E466">
        <v>87632</v>
      </c>
      <c r="F466">
        <v>4156</v>
      </c>
      <c r="G466">
        <v>91788</v>
      </c>
      <c r="H466">
        <v>65466.11</v>
      </c>
      <c r="I466" t="s">
        <v>462</v>
      </c>
      <c r="J466" t="s">
        <v>70</v>
      </c>
      <c r="K466" t="s">
        <v>74</v>
      </c>
      <c r="L466" t="s">
        <v>84</v>
      </c>
      <c r="M466" t="s">
        <v>74</v>
      </c>
      <c r="N466">
        <v>15</v>
      </c>
      <c r="O466">
        <v>15</v>
      </c>
      <c r="P466" t="s">
        <v>153</v>
      </c>
      <c r="Q466" t="s">
        <v>157</v>
      </c>
      <c r="R466" t="s">
        <v>171</v>
      </c>
    </row>
    <row r="467" spans="1:18" x14ac:dyDescent="0.25">
      <c r="A467" t="s">
        <v>21</v>
      </c>
      <c r="B467" t="s">
        <v>32</v>
      </c>
      <c r="C467" t="s">
        <v>52</v>
      </c>
      <c r="D467" t="s">
        <v>54</v>
      </c>
      <c r="E467">
        <v>63974</v>
      </c>
      <c r="F467">
        <v>1357</v>
      </c>
      <c r="G467">
        <v>65331</v>
      </c>
      <c r="H467">
        <v>65331</v>
      </c>
      <c r="I467" t="s">
        <v>67</v>
      </c>
      <c r="J467" t="s">
        <v>70</v>
      </c>
      <c r="K467" t="s">
        <v>81</v>
      </c>
      <c r="L467" t="s">
        <v>94</v>
      </c>
      <c r="M467" t="s">
        <v>129</v>
      </c>
      <c r="N467">
        <v>15</v>
      </c>
      <c r="O467">
        <v>15</v>
      </c>
      <c r="P467" t="s">
        <v>152</v>
      </c>
      <c r="Q467" t="s">
        <v>155</v>
      </c>
      <c r="R467" t="s">
        <v>190</v>
      </c>
    </row>
    <row r="468" spans="1:18" x14ac:dyDescent="0.25">
      <c r="A468" t="s">
        <v>20</v>
      </c>
      <c r="B468" t="s">
        <v>31</v>
      </c>
      <c r="C468" t="s">
        <v>37</v>
      </c>
      <c r="D468" t="s">
        <v>55</v>
      </c>
      <c r="E468">
        <v>90971</v>
      </c>
      <c r="F468">
        <v>8786</v>
      </c>
      <c r="G468">
        <v>99757</v>
      </c>
      <c r="H468">
        <v>65252.86</v>
      </c>
      <c r="I468" t="s">
        <v>455</v>
      </c>
      <c r="J468" t="s">
        <v>71</v>
      </c>
      <c r="K468" t="s">
        <v>74</v>
      </c>
      <c r="L468" t="s">
        <v>84</v>
      </c>
      <c r="M468" t="s">
        <v>74</v>
      </c>
      <c r="N468">
        <v>1</v>
      </c>
      <c r="O468">
        <v>1</v>
      </c>
      <c r="P468" t="s">
        <v>150</v>
      </c>
      <c r="Q468" t="s">
        <v>156</v>
      </c>
      <c r="R468" t="s">
        <v>171</v>
      </c>
    </row>
    <row r="469" spans="1:18" x14ac:dyDescent="0.25">
      <c r="A469" t="s">
        <v>20</v>
      </c>
      <c r="B469" t="s">
        <v>23</v>
      </c>
      <c r="C469" t="s">
        <v>37</v>
      </c>
      <c r="D469" t="s">
        <v>60</v>
      </c>
      <c r="E469">
        <v>95561</v>
      </c>
      <c r="F469">
        <v>3935</v>
      </c>
      <c r="G469">
        <v>99496</v>
      </c>
      <c r="H469">
        <v>65082.13</v>
      </c>
      <c r="I469" t="s">
        <v>455</v>
      </c>
      <c r="J469" t="s">
        <v>70</v>
      </c>
      <c r="K469" t="s">
        <v>73</v>
      </c>
      <c r="L469" t="s">
        <v>102</v>
      </c>
      <c r="M469" t="s">
        <v>102</v>
      </c>
      <c r="N469">
        <v>6</v>
      </c>
      <c r="O469">
        <v>3</v>
      </c>
      <c r="P469" t="s">
        <v>151</v>
      </c>
      <c r="Q469" t="s">
        <v>155</v>
      </c>
      <c r="R469" t="s">
        <v>165</v>
      </c>
    </row>
    <row r="470" spans="1:18" x14ac:dyDescent="0.25">
      <c r="A470" t="s">
        <v>20</v>
      </c>
      <c r="B470" t="s">
        <v>29</v>
      </c>
      <c r="C470" t="s">
        <v>50</v>
      </c>
      <c r="D470" t="s">
        <v>58</v>
      </c>
      <c r="E470">
        <v>65007</v>
      </c>
      <c r="F470">
        <v>0</v>
      </c>
      <c r="G470">
        <v>65007</v>
      </c>
      <c r="H470">
        <v>65007</v>
      </c>
      <c r="I470" t="s">
        <v>67</v>
      </c>
      <c r="J470" t="s">
        <v>449</v>
      </c>
      <c r="K470" t="s">
        <v>81</v>
      </c>
      <c r="L470" t="s">
        <v>98</v>
      </c>
      <c r="M470" t="s">
        <v>123</v>
      </c>
      <c r="N470">
        <v>3</v>
      </c>
      <c r="O470">
        <v>3</v>
      </c>
      <c r="P470" t="s">
        <v>152</v>
      </c>
      <c r="Q470" t="s">
        <v>156</v>
      </c>
      <c r="R470" t="s">
        <v>418</v>
      </c>
    </row>
    <row r="471" spans="1:18" x14ac:dyDescent="0.25">
      <c r="A471" t="s">
        <v>19</v>
      </c>
      <c r="B471" t="s">
        <v>29</v>
      </c>
      <c r="C471" t="s">
        <v>37</v>
      </c>
      <c r="D471" t="s">
        <v>57</v>
      </c>
      <c r="E471">
        <v>43540</v>
      </c>
      <c r="F471">
        <v>5668</v>
      </c>
      <c r="G471">
        <v>49208</v>
      </c>
      <c r="H471">
        <v>64720.54</v>
      </c>
      <c r="I471" t="s">
        <v>459</v>
      </c>
      <c r="J471" t="s">
        <v>449</v>
      </c>
      <c r="K471" t="s">
        <v>72</v>
      </c>
      <c r="L471" t="s">
        <v>82</v>
      </c>
      <c r="M471" t="s">
        <v>112</v>
      </c>
      <c r="N471">
        <v>7</v>
      </c>
      <c r="O471">
        <v>7</v>
      </c>
      <c r="P471" t="s">
        <v>153</v>
      </c>
      <c r="Q471" t="s">
        <v>157</v>
      </c>
      <c r="R471" t="s">
        <v>310</v>
      </c>
    </row>
    <row r="472" spans="1:18" x14ac:dyDescent="0.25">
      <c r="A472" t="s">
        <v>19</v>
      </c>
      <c r="B472" t="s">
        <v>34</v>
      </c>
      <c r="C472" t="s">
        <v>43</v>
      </c>
      <c r="D472" t="s">
        <v>60</v>
      </c>
      <c r="E472">
        <v>54073</v>
      </c>
      <c r="F472">
        <v>1846</v>
      </c>
      <c r="G472">
        <v>55919</v>
      </c>
      <c r="H472">
        <v>64608.6</v>
      </c>
      <c r="I472" t="s">
        <v>469</v>
      </c>
      <c r="J472" t="s">
        <v>56</v>
      </c>
      <c r="K472" t="s">
        <v>73</v>
      </c>
      <c r="L472" t="s">
        <v>102</v>
      </c>
      <c r="M472" t="s">
        <v>102</v>
      </c>
      <c r="N472">
        <v>12</v>
      </c>
      <c r="O472">
        <v>12</v>
      </c>
      <c r="P472" t="s">
        <v>149</v>
      </c>
      <c r="Q472" t="s">
        <v>154</v>
      </c>
      <c r="R472" t="s">
        <v>209</v>
      </c>
    </row>
    <row r="473" spans="1:18" x14ac:dyDescent="0.25">
      <c r="A473" t="s">
        <v>21</v>
      </c>
      <c r="B473" t="s">
        <v>29</v>
      </c>
      <c r="C473" t="s">
        <v>53</v>
      </c>
      <c r="D473" t="s">
        <v>449</v>
      </c>
      <c r="E473">
        <v>54070</v>
      </c>
      <c r="F473">
        <v>1728</v>
      </c>
      <c r="G473">
        <v>55798</v>
      </c>
      <c r="H473">
        <v>64468.800000000003</v>
      </c>
      <c r="I473" t="s">
        <v>469</v>
      </c>
      <c r="J473" t="s">
        <v>56</v>
      </c>
      <c r="K473" t="s">
        <v>73</v>
      </c>
      <c r="L473" t="s">
        <v>83</v>
      </c>
      <c r="M473" t="s">
        <v>113</v>
      </c>
      <c r="N473">
        <v>20</v>
      </c>
      <c r="O473">
        <v>20</v>
      </c>
      <c r="P473" t="s">
        <v>149</v>
      </c>
      <c r="Q473" t="s">
        <v>156</v>
      </c>
      <c r="R473" t="s">
        <v>166</v>
      </c>
    </row>
    <row r="474" spans="1:18" x14ac:dyDescent="0.25">
      <c r="A474" t="s">
        <v>19</v>
      </c>
      <c r="B474" t="s">
        <v>35</v>
      </c>
      <c r="C474" t="s">
        <v>41</v>
      </c>
      <c r="D474" t="s">
        <v>58</v>
      </c>
      <c r="E474">
        <v>41979</v>
      </c>
      <c r="F474">
        <v>6779</v>
      </c>
      <c r="G474">
        <v>48758</v>
      </c>
      <c r="H474">
        <v>64128.68</v>
      </c>
      <c r="I474" t="s">
        <v>459</v>
      </c>
      <c r="J474" t="s">
        <v>70</v>
      </c>
      <c r="K474" t="s">
        <v>77</v>
      </c>
      <c r="L474" t="s">
        <v>97</v>
      </c>
      <c r="M474" t="s">
        <v>122</v>
      </c>
      <c r="N474">
        <v>25</v>
      </c>
      <c r="O474">
        <v>25</v>
      </c>
      <c r="P474" t="s">
        <v>151</v>
      </c>
      <c r="Q474" t="s">
        <v>156</v>
      </c>
      <c r="R474" t="s">
        <v>176</v>
      </c>
    </row>
    <row r="475" spans="1:18" x14ac:dyDescent="0.25">
      <c r="A475" t="s">
        <v>20</v>
      </c>
      <c r="B475" t="s">
        <v>34</v>
      </c>
      <c r="C475" t="s">
        <v>46</v>
      </c>
      <c r="D475" t="s">
        <v>59</v>
      </c>
      <c r="E475">
        <v>89862</v>
      </c>
      <c r="F475">
        <v>0</v>
      </c>
      <c r="G475">
        <v>89862</v>
      </c>
      <c r="H475">
        <v>64092.42</v>
      </c>
      <c r="I475" t="s">
        <v>462</v>
      </c>
      <c r="J475" t="s">
        <v>70</v>
      </c>
      <c r="K475" t="s">
        <v>81</v>
      </c>
      <c r="L475" t="s">
        <v>101</v>
      </c>
      <c r="M475" t="s">
        <v>127</v>
      </c>
      <c r="N475">
        <v>4</v>
      </c>
      <c r="O475">
        <v>4</v>
      </c>
      <c r="P475" t="s">
        <v>149</v>
      </c>
      <c r="Q475" t="s">
        <v>157</v>
      </c>
      <c r="R475" t="s">
        <v>446</v>
      </c>
    </row>
    <row r="476" spans="1:18" x14ac:dyDescent="0.25">
      <c r="A476" t="s">
        <v>21</v>
      </c>
      <c r="B476" t="s">
        <v>26</v>
      </c>
      <c r="C476" t="s">
        <v>41</v>
      </c>
      <c r="D476" t="s">
        <v>62</v>
      </c>
      <c r="E476">
        <v>97888</v>
      </c>
      <c r="F476">
        <v>0</v>
      </c>
      <c r="G476">
        <v>97888</v>
      </c>
      <c r="H476">
        <v>64030.31</v>
      </c>
      <c r="I476" t="s">
        <v>455</v>
      </c>
      <c r="J476" t="s">
        <v>56</v>
      </c>
      <c r="K476" t="s">
        <v>73</v>
      </c>
      <c r="L476" t="s">
        <v>99</v>
      </c>
      <c r="M476" t="s">
        <v>125</v>
      </c>
      <c r="N476">
        <v>10</v>
      </c>
      <c r="O476">
        <v>10</v>
      </c>
      <c r="P476" t="s">
        <v>153</v>
      </c>
      <c r="Q476" t="s">
        <v>154</v>
      </c>
      <c r="R476" t="s">
        <v>212</v>
      </c>
    </row>
    <row r="477" spans="1:18" x14ac:dyDescent="0.25">
      <c r="A477" t="s">
        <v>17</v>
      </c>
      <c r="B477" t="s">
        <v>450</v>
      </c>
      <c r="C477" t="s">
        <v>47</v>
      </c>
      <c r="D477" t="s">
        <v>60</v>
      </c>
      <c r="E477">
        <v>48668</v>
      </c>
      <c r="F477">
        <v>0</v>
      </c>
      <c r="G477">
        <v>48668</v>
      </c>
      <c r="H477">
        <v>64010.31</v>
      </c>
      <c r="I477" t="s">
        <v>459</v>
      </c>
      <c r="J477" t="s">
        <v>69</v>
      </c>
      <c r="K477" t="s">
        <v>79</v>
      </c>
      <c r="L477" t="s">
        <v>107</v>
      </c>
      <c r="M477" t="s">
        <v>134</v>
      </c>
      <c r="N477">
        <v>10</v>
      </c>
      <c r="O477">
        <v>9</v>
      </c>
      <c r="P477" t="s">
        <v>149</v>
      </c>
      <c r="Q477" t="s">
        <v>155</v>
      </c>
      <c r="R477" t="s">
        <v>261</v>
      </c>
    </row>
    <row r="478" spans="1:18" x14ac:dyDescent="0.25">
      <c r="A478" t="s">
        <v>20</v>
      </c>
      <c r="B478" t="s">
        <v>35</v>
      </c>
      <c r="C478" t="s">
        <v>51</v>
      </c>
      <c r="D478" t="s">
        <v>57</v>
      </c>
      <c r="E478">
        <v>90141</v>
      </c>
      <c r="F478">
        <v>7664</v>
      </c>
      <c r="G478">
        <v>97805</v>
      </c>
      <c r="H478">
        <v>63976.02</v>
      </c>
      <c r="I478" t="s">
        <v>455</v>
      </c>
      <c r="J478" t="s">
        <v>449</v>
      </c>
      <c r="K478" t="s">
        <v>79</v>
      </c>
      <c r="L478" t="s">
        <v>91</v>
      </c>
      <c r="M478" t="s">
        <v>118</v>
      </c>
      <c r="N478">
        <v>3</v>
      </c>
      <c r="O478">
        <v>1</v>
      </c>
      <c r="P478" t="s">
        <v>152</v>
      </c>
      <c r="Q478" t="s">
        <v>156</v>
      </c>
      <c r="R478" t="s">
        <v>165</v>
      </c>
    </row>
    <row r="479" spans="1:18" x14ac:dyDescent="0.25">
      <c r="A479" t="s">
        <v>20</v>
      </c>
      <c r="B479" t="s">
        <v>23</v>
      </c>
      <c r="C479" t="s">
        <v>37</v>
      </c>
      <c r="D479" t="s">
        <v>54</v>
      </c>
      <c r="E479">
        <v>74229</v>
      </c>
      <c r="F479">
        <v>15129</v>
      </c>
      <c r="G479">
        <v>89358</v>
      </c>
      <c r="H479">
        <v>63732.95</v>
      </c>
      <c r="I479" t="s">
        <v>462</v>
      </c>
      <c r="J479" t="s">
        <v>69</v>
      </c>
      <c r="K479" t="s">
        <v>77</v>
      </c>
      <c r="L479" t="s">
        <v>87</v>
      </c>
      <c r="M479" t="s">
        <v>143</v>
      </c>
      <c r="N479">
        <v>0</v>
      </c>
      <c r="O479">
        <v>0</v>
      </c>
      <c r="P479" t="s">
        <v>153</v>
      </c>
      <c r="Q479" t="s">
        <v>155</v>
      </c>
      <c r="R479" t="s">
        <v>167</v>
      </c>
    </row>
    <row r="480" spans="1:18" x14ac:dyDescent="0.25">
      <c r="A480" t="s">
        <v>20</v>
      </c>
      <c r="B480" t="s">
        <v>32</v>
      </c>
      <c r="C480" t="s">
        <v>44</v>
      </c>
      <c r="D480" t="s">
        <v>61</v>
      </c>
      <c r="E480">
        <v>85331</v>
      </c>
      <c r="F480">
        <v>3949</v>
      </c>
      <c r="G480">
        <v>89280</v>
      </c>
      <c r="H480">
        <v>63677.32</v>
      </c>
      <c r="I480" t="s">
        <v>462</v>
      </c>
      <c r="J480" t="s">
        <v>71</v>
      </c>
      <c r="K480" t="s">
        <v>80</v>
      </c>
      <c r="L480" t="s">
        <v>93</v>
      </c>
      <c r="M480" t="s">
        <v>93</v>
      </c>
      <c r="N480">
        <v>7</v>
      </c>
      <c r="O480">
        <v>6</v>
      </c>
      <c r="P480" t="s">
        <v>151</v>
      </c>
      <c r="Q480" t="s">
        <v>154</v>
      </c>
      <c r="R480" t="s">
        <v>256</v>
      </c>
    </row>
    <row r="481" spans="1:18" x14ac:dyDescent="0.25">
      <c r="A481" t="s">
        <v>21</v>
      </c>
      <c r="B481" t="s">
        <v>26</v>
      </c>
      <c r="C481" t="s">
        <v>49</v>
      </c>
      <c r="D481" t="s">
        <v>55</v>
      </c>
      <c r="E481">
        <v>43161</v>
      </c>
      <c r="F481">
        <v>11937</v>
      </c>
      <c r="G481">
        <v>55098</v>
      </c>
      <c r="H481">
        <v>63660.02</v>
      </c>
      <c r="I481" t="s">
        <v>469</v>
      </c>
      <c r="J481" t="s">
        <v>69</v>
      </c>
      <c r="K481" t="s">
        <v>79</v>
      </c>
      <c r="L481" t="s">
        <v>91</v>
      </c>
      <c r="M481" t="s">
        <v>118</v>
      </c>
      <c r="N481">
        <v>8</v>
      </c>
      <c r="O481">
        <v>6</v>
      </c>
      <c r="P481" t="s">
        <v>151</v>
      </c>
      <c r="Q481" t="s">
        <v>154</v>
      </c>
      <c r="R481" t="s">
        <v>188</v>
      </c>
    </row>
    <row r="482" spans="1:18" x14ac:dyDescent="0.25">
      <c r="A482" t="s">
        <v>17</v>
      </c>
      <c r="B482" t="s">
        <v>34</v>
      </c>
      <c r="C482" t="s">
        <v>38</v>
      </c>
      <c r="D482" t="s">
        <v>58</v>
      </c>
      <c r="E482">
        <v>50400</v>
      </c>
      <c r="F482">
        <v>4570</v>
      </c>
      <c r="G482">
        <v>54970</v>
      </c>
      <c r="H482">
        <v>63512.13</v>
      </c>
      <c r="I482" t="s">
        <v>469</v>
      </c>
      <c r="J482" t="s">
        <v>69</v>
      </c>
      <c r="K482" t="s">
        <v>79</v>
      </c>
      <c r="L482" t="s">
        <v>91</v>
      </c>
      <c r="M482" t="s">
        <v>118</v>
      </c>
      <c r="N482">
        <v>15</v>
      </c>
      <c r="O482">
        <v>14</v>
      </c>
      <c r="P482" t="s">
        <v>153</v>
      </c>
      <c r="Q482" t="s">
        <v>155</v>
      </c>
      <c r="R482" t="s">
        <v>280</v>
      </c>
    </row>
    <row r="483" spans="1:18" x14ac:dyDescent="0.25">
      <c r="A483" t="s">
        <v>20</v>
      </c>
      <c r="B483" t="s">
        <v>28</v>
      </c>
      <c r="C483" t="s">
        <v>37</v>
      </c>
      <c r="D483" t="s">
        <v>449</v>
      </c>
      <c r="E483">
        <v>45146</v>
      </c>
      <c r="F483">
        <v>3117</v>
      </c>
      <c r="G483">
        <v>48263</v>
      </c>
      <c r="H483">
        <v>63477.64</v>
      </c>
      <c r="I483" t="s">
        <v>459</v>
      </c>
      <c r="J483" t="s">
        <v>71</v>
      </c>
      <c r="K483" t="s">
        <v>75</v>
      </c>
      <c r="L483" t="s">
        <v>108</v>
      </c>
      <c r="M483" t="s">
        <v>135</v>
      </c>
      <c r="N483">
        <v>1</v>
      </c>
      <c r="O483">
        <v>0</v>
      </c>
      <c r="P483" t="s">
        <v>152</v>
      </c>
      <c r="Q483" t="s">
        <v>154</v>
      </c>
      <c r="R483" t="s">
        <v>174</v>
      </c>
    </row>
    <row r="484" spans="1:18" x14ac:dyDescent="0.25">
      <c r="A484" t="s">
        <v>17</v>
      </c>
      <c r="B484" t="s">
        <v>23</v>
      </c>
      <c r="C484" t="s">
        <v>40</v>
      </c>
      <c r="D484" t="s">
        <v>57</v>
      </c>
      <c r="E484">
        <v>95841</v>
      </c>
      <c r="F484">
        <v>1133</v>
      </c>
      <c r="G484">
        <v>96974</v>
      </c>
      <c r="H484">
        <v>63432.45</v>
      </c>
      <c r="I484" t="s">
        <v>455</v>
      </c>
      <c r="J484" t="s">
        <v>71</v>
      </c>
      <c r="K484" t="s">
        <v>76</v>
      </c>
      <c r="L484" t="s">
        <v>92</v>
      </c>
      <c r="M484" t="s">
        <v>119</v>
      </c>
      <c r="N484">
        <v>20</v>
      </c>
      <c r="O484">
        <v>20</v>
      </c>
      <c r="P484" t="s">
        <v>152</v>
      </c>
      <c r="Q484" t="s">
        <v>155</v>
      </c>
      <c r="R484" t="s">
        <v>169</v>
      </c>
    </row>
    <row r="485" spans="1:18" x14ac:dyDescent="0.25">
      <c r="A485" t="s">
        <v>17</v>
      </c>
      <c r="B485" t="s">
        <v>26</v>
      </c>
      <c r="C485" t="s">
        <v>44</v>
      </c>
      <c r="D485" t="s">
        <v>55</v>
      </c>
      <c r="E485">
        <v>76249</v>
      </c>
      <c r="F485">
        <v>20651</v>
      </c>
      <c r="G485">
        <v>96900</v>
      </c>
      <c r="H485">
        <v>63384.04</v>
      </c>
      <c r="I485" t="s">
        <v>455</v>
      </c>
      <c r="J485" t="s">
        <v>69</v>
      </c>
      <c r="K485" t="s">
        <v>79</v>
      </c>
      <c r="L485" t="s">
        <v>91</v>
      </c>
      <c r="M485" t="s">
        <v>118</v>
      </c>
      <c r="N485">
        <v>9</v>
      </c>
      <c r="O485">
        <v>8</v>
      </c>
      <c r="P485" t="s">
        <v>153</v>
      </c>
      <c r="Q485" t="s">
        <v>154</v>
      </c>
      <c r="R485" t="s">
        <v>278</v>
      </c>
    </row>
    <row r="486" spans="1:18" x14ac:dyDescent="0.25">
      <c r="A486" t="s">
        <v>21</v>
      </c>
      <c r="B486" t="s">
        <v>35</v>
      </c>
      <c r="C486" t="s">
        <v>44</v>
      </c>
      <c r="D486" t="s">
        <v>55</v>
      </c>
      <c r="E486">
        <v>42102</v>
      </c>
      <c r="F486">
        <v>6011</v>
      </c>
      <c r="G486">
        <v>48113</v>
      </c>
      <c r="H486">
        <v>63280.35</v>
      </c>
      <c r="I486" t="s">
        <v>459</v>
      </c>
      <c r="J486" t="s">
        <v>449</v>
      </c>
      <c r="K486" t="s">
        <v>74</v>
      </c>
      <c r="L486" t="s">
        <v>84</v>
      </c>
      <c r="M486" t="s">
        <v>74</v>
      </c>
      <c r="N486">
        <v>12</v>
      </c>
      <c r="O486">
        <v>12</v>
      </c>
      <c r="P486" t="s">
        <v>150</v>
      </c>
      <c r="Q486" t="s">
        <v>157</v>
      </c>
      <c r="R486" t="s">
        <v>168</v>
      </c>
    </row>
    <row r="487" spans="1:18" x14ac:dyDescent="0.25">
      <c r="A487" t="s">
        <v>17</v>
      </c>
      <c r="B487" t="s">
        <v>35</v>
      </c>
      <c r="C487" t="s">
        <v>48</v>
      </c>
      <c r="D487" t="s">
        <v>54</v>
      </c>
      <c r="E487">
        <v>83291</v>
      </c>
      <c r="F487">
        <v>13187</v>
      </c>
      <c r="G487">
        <v>96478</v>
      </c>
      <c r="H487">
        <v>63108</v>
      </c>
      <c r="I487" t="s">
        <v>455</v>
      </c>
      <c r="J487" t="s">
        <v>449</v>
      </c>
      <c r="K487" t="s">
        <v>78</v>
      </c>
      <c r="L487" t="s">
        <v>88</v>
      </c>
      <c r="M487" t="s">
        <v>117</v>
      </c>
      <c r="N487">
        <v>15</v>
      </c>
      <c r="O487">
        <v>15</v>
      </c>
      <c r="P487" t="s">
        <v>150</v>
      </c>
      <c r="Q487" t="s">
        <v>155</v>
      </c>
      <c r="R487" t="s">
        <v>399</v>
      </c>
    </row>
    <row r="488" spans="1:18" x14ac:dyDescent="0.25">
      <c r="A488" t="s">
        <v>19</v>
      </c>
      <c r="B488" t="s">
        <v>32</v>
      </c>
      <c r="C488" t="s">
        <v>41</v>
      </c>
      <c r="D488" t="s">
        <v>60</v>
      </c>
      <c r="E488">
        <v>47696</v>
      </c>
      <c r="F488">
        <v>156</v>
      </c>
      <c r="G488">
        <v>47852</v>
      </c>
      <c r="H488">
        <v>62937.07</v>
      </c>
      <c r="I488" t="s">
        <v>459</v>
      </c>
      <c r="J488" t="s">
        <v>70</v>
      </c>
      <c r="K488" t="s">
        <v>76</v>
      </c>
      <c r="L488" t="s">
        <v>100</v>
      </c>
      <c r="M488" t="s">
        <v>126</v>
      </c>
      <c r="N488">
        <v>5</v>
      </c>
      <c r="O488">
        <v>5</v>
      </c>
      <c r="P488" t="s">
        <v>148</v>
      </c>
      <c r="Q488" t="s">
        <v>156</v>
      </c>
      <c r="R488" t="s">
        <v>174</v>
      </c>
    </row>
    <row r="489" spans="1:18" x14ac:dyDescent="0.25">
      <c r="A489" t="s">
        <v>18</v>
      </c>
      <c r="B489" t="s">
        <v>32</v>
      </c>
      <c r="C489" t="s">
        <v>41</v>
      </c>
      <c r="D489" t="s">
        <v>54</v>
      </c>
      <c r="E489">
        <v>95997</v>
      </c>
      <c r="F489">
        <v>0</v>
      </c>
      <c r="G489">
        <v>95997</v>
      </c>
      <c r="H489">
        <v>62793.37</v>
      </c>
      <c r="I489" t="s">
        <v>455</v>
      </c>
      <c r="J489" t="s">
        <v>56</v>
      </c>
      <c r="K489" t="s">
        <v>75</v>
      </c>
      <c r="L489" t="s">
        <v>96</v>
      </c>
      <c r="M489" t="s">
        <v>121</v>
      </c>
      <c r="N489">
        <v>1</v>
      </c>
      <c r="O489">
        <v>1</v>
      </c>
      <c r="P489" t="s">
        <v>152</v>
      </c>
      <c r="Q489" t="s">
        <v>157</v>
      </c>
      <c r="R489" t="s">
        <v>240</v>
      </c>
    </row>
    <row r="490" spans="1:18" x14ac:dyDescent="0.25">
      <c r="A490" t="s">
        <v>21</v>
      </c>
      <c r="B490" t="s">
        <v>24</v>
      </c>
      <c r="C490" t="s">
        <v>44</v>
      </c>
      <c r="D490" t="s">
        <v>60</v>
      </c>
      <c r="E490">
        <v>47693</v>
      </c>
      <c r="F490">
        <v>0</v>
      </c>
      <c r="G490">
        <v>47693</v>
      </c>
      <c r="H490">
        <v>62727.95</v>
      </c>
      <c r="I490" t="s">
        <v>459</v>
      </c>
      <c r="J490" t="s">
        <v>56</v>
      </c>
      <c r="K490" t="s">
        <v>77</v>
      </c>
      <c r="L490" t="s">
        <v>89</v>
      </c>
      <c r="M490" t="s">
        <v>124</v>
      </c>
      <c r="N490">
        <v>10</v>
      </c>
      <c r="O490">
        <v>9</v>
      </c>
      <c r="P490" t="s">
        <v>153</v>
      </c>
      <c r="Q490" t="s">
        <v>157</v>
      </c>
      <c r="R490" t="s">
        <v>178</v>
      </c>
    </row>
    <row r="491" spans="1:18" x14ac:dyDescent="0.25">
      <c r="A491" t="s">
        <v>19</v>
      </c>
      <c r="B491" t="s">
        <v>35</v>
      </c>
      <c r="C491" t="s">
        <v>49</v>
      </c>
      <c r="D491" t="s">
        <v>56</v>
      </c>
      <c r="E491">
        <v>89511</v>
      </c>
      <c r="F491">
        <v>6353</v>
      </c>
      <c r="G491">
        <v>95864</v>
      </c>
      <c r="H491">
        <v>62706.37</v>
      </c>
      <c r="I491" t="s">
        <v>455</v>
      </c>
      <c r="J491" t="s">
        <v>70</v>
      </c>
      <c r="K491" t="s">
        <v>79</v>
      </c>
      <c r="L491" t="s">
        <v>107</v>
      </c>
      <c r="M491" t="s">
        <v>134</v>
      </c>
      <c r="N491">
        <v>8</v>
      </c>
      <c r="O491">
        <v>7</v>
      </c>
      <c r="P491" t="s">
        <v>148</v>
      </c>
      <c r="Q491" t="s">
        <v>155</v>
      </c>
      <c r="R491" t="s">
        <v>443</v>
      </c>
    </row>
    <row r="492" spans="1:18" x14ac:dyDescent="0.25">
      <c r="A492" t="s">
        <v>21</v>
      </c>
      <c r="B492" t="s">
        <v>34</v>
      </c>
      <c r="C492" t="s">
        <v>36</v>
      </c>
      <c r="D492" t="s">
        <v>60</v>
      </c>
      <c r="E492">
        <v>80377</v>
      </c>
      <c r="F492">
        <v>7535</v>
      </c>
      <c r="G492">
        <v>87912</v>
      </c>
      <c r="H492">
        <v>62701.62</v>
      </c>
      <c r="I492" t="s">
        <v>462</v>
      </c>
      <c r="J492" t="s">
        <v>69</v>
      </c>
      <c r="K492" t="s">
        <v>77</v>
      </c>
      <c r="L492" t="s">
        <v>110</v>
      </c>
      <c r="M492" t="s">
        <v>139</v>
      </c>
      <c r="N492">
        <v>12</v>
      </c>
      <c r="O492">
        <v>12</v>
      </c>
      <c r="P492" t="s">
        <v>148</v>
      </c>
      <c r="Q492" t="s">
        <v>156</v>
      </c>
      <c r="R492" t="s">
        <v>162</v>
      </c>
    </row>
    <row r="493" spans="1:18" x14ac:dyDescent="0.25">
      <c r="A493" t="s">
        <v>19</v>
      </c>
      <c r="B493" t="s">
        <v>29</v>
      </c>
      <c r="C493" t="s">
        <v>44</v>
      </c>
      <c r="D493" t="s">
        <v>57</v>
      </c>
      <c r="E493">
        <v>95713</v>
      </c>
      <c r="F493">
        <v>0</v>
      </c>
      <c r="G493">
        <v>95713</v>
      </c>
      <c r="H493">
        <v>62607.6</v>
      </c>
      <c r="I493" t="s">
        <v>455</v>
      </c>
      <c r="J493" t="s">
        <v>70</v>
      </c>
      <c r="K493" t="s">
        <v>74</v>
      </c>
      <c r="L493" t="s">
        <v>84</v>
      </c>
      <c r="M493" t="s">
        <v>74</v>
      </c>
      <c r="N493">
        <v>6</v>
      </c>
      <c r="O493">
        <v>5</v>
      </c>
      <c r="P493" t="s">
        <v>150</v>
      </c>
      <c r="Q493" t="s">
        <v>156</v>
      </c>
      <c r="R493" t="s">
        <v>224</v>
      </c>
    </row>
    <row r="494" spans="1:18" x14ac:dyDescent="0.25">
      <c r="A494" t="s">
        <v>19</v>
      </c>
      <c r="B494" t="s">
        <v>31</v>
      </c>
      <c r="C494" t="s">
        <v>37</v>
      </c>
      <c r="D494" t="s">
        <v>57</v>
      </c>
      <c r="E494">
        <v>42338</v>
      </c>
      <c r="F494">
        <v>5166</v>
      </c>
      <c r="G494">
        <v>47504</v>
      </c>
      <c r="H494">
        <v>62479.37</v>
      </c>
      <c r="I494" t="s">
        <v>459</v>
      </c>
      <c r="J494" t="s">
        <v>449</v>
      </c>
      <c r="K494" t="s">
        <v>72</v>
      </c>
      <c r="L494" t="s">
        <v>82</v>
      </c>
      <c r="M494" t="s">
        <v>112</v>
      </c>
      <c r="N494">
        <v>4</v>
      </c>
      <c r="O494">
        <v>4</v>
      </c>
      <c r="P494" t="s">
        <v>148</v>
      </c>
      <c r="Q494" t="s">
        <v>157</v>
      </c>
      <c r="R494" t="s">
        <v>328</v>
      </c>
    </row>
    <row r="495" spans="1:18" x14ac:dyDescent="0.25">
      <c r="A495" t="s">
        <v>19</v>
      </c>
      <c r="B495" t="s">
        <v>26</v>
      </c>
      <c r="C495" t="s">
        <v>48</v>
      </c>
      <c r="D495" t="s">
        <v>60</v>
      </c>
      <c r="E495">
        <v>85390</v>
      </c>
      <c r="F495">
        <v>10106</v>
      </c>
      <c r="G495">
        <v>95496</v>
      </c>
      <c r="H495">
        <v>62465.66</v>
      </c>
      <c r="I495" t="s">
        <v>455</v>
      </c>
      <c r="J495" t="s">
        <v>56</v>
      </c>
      <c r="K495" t="s">
        <v>72</v>
      </c>
      <c r="L495" t="s">
        <v>95</v>
      </c>
      <c r="M495" t="s">
        <v>120</v>
      </c>
      <c r="N495">
        <v>2</v>
      </c>
      <c r="O495">
        <v>1</v>
      </c>
      <c r="P495" t="s">
        <v>151</v>
      </c>
      <c r="Q495" t="s">
        <v>156</v>
      </c>
      <c r="R495" t="s">
        <v>305</v>
      </c>
    </row>
    <row r="496" spans="1:18" x14ac:dyDescent="0.25">
      <c r="A496" t="s">
        <v>17</v>
      </c>
      <c r="B496" t="s">
        <v>26</v>
      </c>
      <c r="C496" t="s">
        <v>38</v>
      </c>
      <c r="D496" t="s">
        <v>61</v>
      </c>
      <c r="E496">
        <v>49692</v>
      </c>
      <c r="F496">
        <v>4214</v>
      </c>
      <c r="G496">
        <v>53906</v>
      </c>
      <c r="H496">
        <v>62282.79</v>
      </c>
      <c r="I496" t="s">
        <v>469</v>
      </c>
      <c r="J496" t="s">
        <v>70</v>
      </c>
      <c r="K496" t="s">
        <v>79</v>
      </c>
      <c r="L496" t="s">
        <v>91</v>
      </c>
      <c r="M496" t="s">
        <v>118</v>
      </c>
      <c r="N496">
        <v>20</v>
      </c>
      <c r="O496">
        <v>20</v>
      </c>
      <c r="P496" t="s">
        <v>150</v>
      </c>
      <c r="Q496" t="s">
        <v>154</v>
      </c>
      <c r="R496" t="s">
        <v>212</v>
      </c>
    </row>
    <row r="497" spans="1:18" x14ac:dyDescent="0.25">
      <c r="A497" t="s">
        <v>20</v>
      </c>
      <c r="B497" t="s">
        <v>34</v>
      </c>
      <c r="C497" t="s">
        <v>43</v>
      </c>
      <c r="D497" t="s">
        <v>54</v>
      </c>
      <c r="E497">
        <v>95033</v>
      </c>
      <c r="F497">
        <v>0</v>
      </c>
      <c r="G497">
        <v>95033</v>
      </c>
      <c r="H497">
        <v>62162.8</v>
      </c>
      <c r="I497" t="s">
        <v>455</v>
      </c>
      <c r="J497" t="s">
        <v>70</v>
      </c>
      <c r="K497" t="s">
        <v>77</v>
      </c>
      <c r="L497" t="s">
        <v>97</v>
      </c>
      <c r="M497" t="s">
        <v>122</v>
      </c>
      <c r="N497">
        <v>3</v>
      </c>
      <c r="O497">
        <v>3</v>
      </c>
      <c r="P497" t="s">
        <v>152</v>
      </c>
      <c r="Q497" t="s">
        <v>157</v>
      </c>
      <c r="R497" t="s">
        <v>173</v>
      </c>
    </row>
    <row r="498" spans="1:18" x14ac:dyDescent="0.25">
      <c r="A498" t="s">
        <v>17</v>
      </c>
      <c r="B498" t="s">
        <v>35</v>
      </c>
      <c r="C498" t="s">
        <v>38</v>
      </c>
      <c r="D498" t="s">
        <v>57</v>
      </c>
      <c r="E498">
        <v>91574</v>
      </c>
      <c r="F498">
        <v>3334</v>
      </c>
      <c r="G498">
        <v>94908</v>
      </c>
      <c r="H498">
        <v>62081.04</v>
      </c>
      <c r="I498" t="s">
        <v>455</v>
      </c>
      <c r="J498" t="s">
        <v>70</v>
      </c>
      <c r="K498" t="s">
        <v>79</v>
      </c>
      <c r="L498" t="s">
        <v>91</v>
      </c>
      <c r="M498" t="s">
        <v>118</v>
      </c>
      <c r="N498">
        <v>25</v>
      </c>
      <c r="O498">
        <v>25</v>
      </c>
      <c r="P498" t="s">
        <v>148</v>
      </c>
      <c r="Q498" t="s">
        <v>154</v>
      </c>
      <c r="R498" t="s">
        <v>178</v>
      </c>
    </row>
    <row r="499" spans="1:18" x14ac:dyDescent="0.25">
      <c r="A499" t="s">
        <v>18</v>
      </c>
      <c r="B499" t="s">
        <v>23</v>
      </c>
      <c r="C499" t="s">
        <v>42</v>
      </c>
      <c r="D499" t="s">
        <v>60</v>
      </c>
      <c r="E499">
        <v>94681</v>
      </c>
      <c r="F499">
        <v>0</v>
      </c>
      <c r="G499">
        <v>94681</v>
      </c>
      <c r="H499">
        <v>61932.55</v>
      </c>
      <c r="I499" t="s">
        <v>455</v>
      </c>
      <c r="J499" t="s">
        <v>449</v>
      </c>
      <c r="K499" t="s">
        <v>77</v>
      </c>
      <c r="L499" t="s">
        <v>111</v>
      </c>
      <c r="M499" t="s">
        <v>141</v>
      </c>
      <c r="N499">
        <v>1</v>
      </c>
      <c r="O499">
        <v>1</v>
      </c>
      <c r="P499" t="s">
        <v>152</v>
      </c>
      <c r="Q499" t="s">
        <v>157</v>
      </c>
      <c r="R499" t="s">
        <v>249</v>
      </c>
    </row>
    <row r="500" spans="1:18" x14ac:dyDescent="0.25">
      <c r="A500" t="s">
        <v>21</v>
      </c>
      <c r="B500" t="s">
        <v>35</v>
      </c>
      <c r="C500" t="s">
        <v>52</v>
      </c>
      <c r="D500" t="s">
        <v>59</v>
      </c>
      <c r="E500">
        <v>86823</v>
      </c>
      <c r="F500">
        <v>0</v>
      </c>
      <c r="G500">
        <v>86823</v>
      </c>
      <c r="H500">
        <v>61924.91</v>
      </c>
      <c r="I500" t="s">
        <v>462</v>
      </c>
      <c r="J500" t="s">
        <v>56</v>
      </c>
      <c r="K500" t="s">
        <v>81</v>
      </c>
      <c r="L500" t="s">
        <v>101</v>
      </c>
      <c r="M500" t="s">
        <v>127</v>
      </c>
      <c r="N500">
        <v>10</v>
      </c>
      <c r="O500">
        <v>10</v>
      </c>
      <c r="P500" t="s">
        <v>149</v>
      </c>
      <c r="Q500" t="s">
        <v>156</v>
      </c>
      <c r="R500" t="s">
        <v>162</v>
      </c>
    </row>
    <row r="501" spans="1:18" x14ac:dyDescent="0.25">
      <c r="A501" t="s">
        <v>20</v>
      </c>
      <c r="B501" t="s">
        <v>35</v>
      </c>
      <c r="C501" t="s">
        <v>44</v>
      </c>
      <c r="D501" t="s">
        <v>62</v>
      </c>
      <c r="E501">
        <v>69719</v>
      </c>
      <c r="F501">
        <v>16968</v>
      </c>
      <c r="G501">
        <v>86687</v>
      </c>
      <c r="H501">
        <v>61827.91</v>
      </c>
      <c r="I501" t="s">
        <v>462</v>
      </c>
      <c r="J501" t="s">
        <v>69</v>
      </c>
      <c r="K501" t="s">
        <v>72</v>
      </c>
      <c r="L501" t="s">
        <v>95</v>
      </c>
      <c r="M501" t="s">
        <v>120</v>
      </c>
      <c r="N501">
        <v>7</v>
      </c>
      <c r="O501">
        <v>4</v>
      </c>
      <c r="P501" t="s">
        <v>150</v>
      </c>
      <c r="Q501" t="s">
        <v>154</v>
      </c>
      <c r="R501" t="s">
        <v>175</v>
      </c>
    </row>
    <row r="502" spans="1:18" x14ac:dyDescent="0.25">
      <c r="A502" t="s">
        <v>20</v>
      </c>
      <c r="B502" t="s">
        <v>35</v>
      </c>
      <c r="C502" t="s">
        <v>37</v>
      </c>
      <c r="D502" t="s">
        <v>61</v>
      </c>
      <c r="E502">
        <v>53077</v>
      </c>
      <c r="F502">
        <v>356</v>
      </c>
      <c r="G502">
        <v>53433</v>
      </c>
      <c r="H502">
        <v>61736.28</v>
      </c>
      <c r="I502" t="s">
        <v>469</v>
      </c>
      <c r="J502" t="s">
        <v>56</v>
      </c>
      <c r="K502" t="s">
        <v>76</v>
      </c>
      <c r="L502" t="s">
        <v>92</v>
      </c>
      <c r="M502" t="s">
        <v>119</v>
      </c>
      <c r="N502">
        <v>4</v>
      </c>
      <c r="O502">
        <v>2</v>
      </c>
      <c r="P502" t="s">
        <v>151</v>
      </c>
      <c r="Q502" t="s">
        <v>154</v>
      </c>
      <c r="R502" t="s">
        <v>337</v>
      </c>
    </row>
    <row r="503" spans="1:18" x14ac:dyDescent="0.25">
      <c r="A503" t="s">
        <v>20</v>
      </c>
      <c r="B503" t="s">
        <v>34</v>
      </c>
      <c r="C503" t="s">
        <v>41</v>
      </c>
      <c r="D503" t="s">
        <v>62</v>
      </c>
      <c r="E503">
        <v>87025</v>
      </c>
      <c r="F503">
        <v>7321</v>
      </c>
      <c r="G503">
        <v>94346</v>
      </c>
      <c r="H503">
        <v>61713.42</v>
      </c>
      <c r="I503" t="s">
        <v>455</v>
      </c>
      <c r="J503" t="s">
        <v>56</v>
      </c>
      <c r="K503" t="s">
        <v>81</v>
      </c>
      <c r="L503" t="s">
        <v>101</v>
      </c>
      <c r="M503" t="s">
        <v>127</v>
      </c>
      <c r="N503">
        <v>3</v>
      </c>
      <c r="O503">
        <v>3</v>
      </c>
      <c r="P503" t="s">
        <v>151</v>
      </c>
      <c r="Q503" t="s">
        <v>157</v>
      </c>
      <c r="R503" t="s">
        <v>358</v>
      </c>
    </row>
    <row r="504" spans="1:18" x14ac:dyDescent="0.25">
      <c r="A504" t="s">
        <v>17</v>
      </c>
      <c r="B504" t="s">
        <v>35</v>
      </c>
      <c r="C504" t="s">
        <v>51</v>
      </c>
      <c r="D504" t="s">
        <v>59</v>
      </c>
      <c r="E504">
        <v>59745</v>
      </c>
      <c r="F504">
        <v>1967</v>
      </c>
      <c r="G504">
        <v>61712</v>
      </c>
      <c r="H504">
        <v>61712</v>
      </c>
      <c r="I504" t="s">
        <v>67</v>
      </c>
      <c r="J504" t="s">
        <v>69</v>
      </c>
      <c r="K504" t="s">
        <v>74</v>
      </c>
      <c r="L504" t="s">
        <v>84</v>
      </c>
      <c r="M504" t="s">
        <v>74</v>
      </c>
      <c r="N504">
        <v>15</v>
      </c>
      <c r="O504">
        <v>12</v>
      </c>
      <c r="P504" t="s">
        <v>150</v>
      </c>
      <c r="Q504" t="s">
        <v>156</v>
      </c>
      <c r="R504" t="s">
        <v>166</v>
      </c>
    </row>
    <row r="505" spans="1:18" x14ac:dyDescent="0.25">
      <c r="A505" t="s">
        <v>19</v>
      </c>
      <c r="B505" t="s">
        <v>32</v>
      </c>
      <c r="C505" t="s">
        <v>44</v>
      </c>
      <c r="D505" t="s">
        <v>58</v>
      </c>
      <c r="E505">
        <v>94234</v>
      </c>
      <c r="F505">
        <v>0</v>
      </c>
      <c r="G505">
        <v>94234</v>
      </c>
      <c r="H505">
        <v>61640.160000000003</v>
      </c>
      <c r="I505" t="s">
        <v>455</v>
      </c>
      <c r="J505" t="s">
        <v>71</v>
      </c>
      <c r="K505" t="s">
        <v>81</v>
      </c>
      <c r="L505" t="s">
        <v>101</v>
      </c>
      <c r="M505" t="s">
        <v>127</v>
      </c>
      <c r="N505">
        <v>7</v>
      </c>
      <c r="O505">
        <v>5</v>
      </c>
      <c r="P505" t="s">
        <v>149</v>
      </c>
      <c r="Q505" t="s">
        <v>156</v>
      </c>
      <c r="R505" t="s">
        <v>184</v>
      </c>
    </row>
    <row r="506" spans="1:18" x14ac:dyDescent="0.25">
      <c r="A506" t="s">
        <v>19</v>
      </c>
      <c r="B506" t="s">
        <v>35</v>
      </c>
      <c r="C506" t="s">
        <v>46</v>
      </c>
      <c r="D506" t="s">
        <v>55</v>
      </c>
      <c r="E506">
        <v>53344</v>
      </c>
      <c r="F506">
        <v>0</v>
      </c>
      <c r="G506">
        <v>53344</v>
      </c>
      <c r="H506">
        <v>61633.45</v>
      </c>
      <c r="I506" t="s">
        <v>469</v>
      </c>
      <c r="J506" t="s">
        <v>56</v>
      </c>
      <c r="K506" t="s">
        <v>77</v>
      </c>
      <c r="L506" t="s">
        <v>97</v>
      </c>
      <c r="M506" t="s">
        <v>122</v>
      </c>
      <c r="N506">
        <v>12</v>
      </c>
      <c r="O506">
        <v>12</v>
      </c>
      <c r="P506" t="s">
        <v>150</v>
      </c>
      <c r="Q506" t="s">
        <v>156</v>
      </c>
      <c r="R506" t="s">
        <v>181</v>
      </c>
    </row>
    <row r="507" spans="1:18" x14ac:dyDescent="0.25">
      <c r="A507" t="s">
        <v>19</v>
      </c>
      <c r="B507" t="s">
        <v>35</v>
      </c>
      <c r="C507" t="s">
        <v>39</v>
      </c>
      <c r="D507" t="s">
        <v>60</v>
      </c>
      <c r="E507">
        <v>86057</v>
      </c>
      <c r="F507">
        <v>8165</v>
      </c>
      <c r="G507">
        <v>94222</v>
      </c>
      <c r="H507">
        <v>61632.31</v>
      </c>
      <c r="I507" t="s">
        <v>455</v>
      </c>
      <c r="J507" t="s">
        <v>56</v>
      </c>
      <c r="K507" t="s">
        <v>76</v>
      </c>
      <c r="L507" t="s">
        <v>100</v>
      </c>
      <c r="M507" t="s">
        <v>126</v>
      </c>
      <c r="N507">
        <v>12</v>
      </c>
      <c r="O507">
        <v>12</v>
      </c>
      <c r="P507" t="s">
        <v>151</v>
      </c>
      <c r="Q507" t="s">
        <v>155</v>
      </c>
      <c r="R507" t="s">
        <v>185</v>
      </c>
    </row>
    <row r="508" spans="1:18" x14ac:dyDescent="0.25">
      <c r="A508" t="s">
        <v>20</v>
      </c>
      <c r="B508" t="s">
        <v>450</v>
      </c>
      <c r="C508" t="s">
        <v>39</v>
      </c>
      <c r="D508" t="s">
        <v>56</v>
      </c>
      <c r="E508">
        <v>79372</v>
      </c>
      <c r="F508">
        <v>6487</v>
      </c>
      <c r="G508">
        <v>85859</v>
      </c>
      <c r="H508">
        <v>61237.36</v>
      </c>
      <c r="I508" t="s">
        <v>462</v>
      </c>
      <c r="J508" t="s">
        <v>449</v>
      </c>
      <c r="K508" t="s">
        <v>75</v>
      </c>
      <c r="L508" t="s">
        <v>108</v>
      </c>
      <c r="M508" t="s">
        <v>135</v>
      </c>
      <c r="N508">
        <v>6</v>
      </c>
      <c r="O508">
        <v>6</v>
      </c>
      <c r="P508" t="s">
        <v>151</v>
      </c>
      <c r="Q508" t="s">
        <v>157</v>
      </c>
      <c r="R508" t="s">
        <v>193</v>
      </c>
    </row>
    <row r="509" spans="1:18" x14ac:dyDescent="0.25">
      <c r="A509" t="s">
        <v>17</v>
      </c>
      <c r="B509" t="s">
        <v>450</v>
      </c>
      <c r="C509" t="s">
        <v>37</v>
      </c>
      <c r="D509" t="s">
        <v>449</v>
      </c>
      <c r="E509">
        <v>56980</v>
      </c>
      <c r="F509">
        <v>4255</v>
      </c>
      <c r="G509">
        <v>61235</v>
      </c>
      <c r="H509">
        <v>61235</v>
      </c>
      <c r="I509" t="s">
        <v>67</v>
      </c>
      <c r="J509" t="s">
        <v>449</v>
      </c>
      <c r="K509" t="s">
        <v>81</v>
      </c>
      <c r="L509" t="s">
        <v>94</v>
      </c>
      <c r="M509" t="s">
        <v>129</v>
      </c>
      <c r="N509">
        <v>20</v>
      </c>
      <c r="O509">
        <v>20</v>
      </c>
      <c r="P509" t="s">
        <v>153</v>
      </c>
      <c r="Q509" t="s">
        <v>155</v>
      </c>
      <c r="R509" t="s">
        <v>350</v>
      </c>
    </row>
    <row r="510" spans="1:18" x14ac:dyDescent="0.25">
      <c r="A510" t="s">
        <v>20</v>
      </c>
      <c r="B510" t="s">
        <v>35</v>
      </c>
      <c r="C510" t="s">
        <v>52</v>
      </c>
      <c r="D510" t="s">
        <v>59</v>
      </c>
      <c r="E510">
        <v>85822</v>
      </c>
      <c r="F510">
        <v>0</v>
      </c>
      <c r="G510">
        <v>85822</v>
      </c>
      <c r="H510">
        <v>61210.97</v>
      </c>
      <c r="I510" t="s">
        <v>462</v>
      </c>
      <c r="J510" t="s">
        <v>449</v>
      </c>
      <c r="K510" t="s">
        <v>79</v>
      </c>
      <c r="L510" t="s">
        <v>107</v>
      </c>
      <c r="M510" t="s">
        <v>134</v>
      </c>
      <c r="N510">
        <v>7</v>
      </c>
      <c r="O510">
        <v>6</v>
      </c>
      <c r="P510" t="s">
        <v>150</v>
      </c>
      <c r="Q510" t="s">
        <v>155</v>
      </c>
      <c r="R510" t="s">
        <v>260</v>
      </c>
    </row>
    <row r="511" spans="1:18" x14ac:dyDescent="0.25">
      <c r="A511" t="s">
        <v>19</v>
      </c>
      <c r="B511" t="s">
        <v>23</v>
      </c>
      <c r="C511" t="s">
        <v>41</v>
      </c>
      <c r="D511" t="s">
        <v>449</v>
      </c>
      <c r="E511">
        <v>51654</v>
      </c>
      <c r="F511">
        <v>1208</v>
      </c>
      <c r="G511">
        <v>52862</v>
      </c>
      <c r="H511">
        <v>61076.55</v>
      </c>
      <c r="I511" t="s">
        <v>469</v>
      </c>
      <c r="J511" t="s">
        <v>56</v>
      </c>
      <c r="K511" t="s">
        <v>80</v>
      </c>
      <c r="L511" t="s">
        <v>106</v>
      </c>
      <c r="M511" t="s">
        <v>106</v>
      </c>
      <c r="N511">
        <v>20</v>
      </c>
      <c r="O511">
        <v>20</v>
      </c>
      <c r="P511" t="s">
        <v>150</v>
      </c>
      <c r="Q511" t="s">
        <v>154</v>
      </c>
      <c r="R511" t="s">
        <v>265</v>
      </c>
    </row>
    <row r="512" spans="1:18" x14ac:dyDescent="0.25">
      <c r="A512" t="s">
        <v>20</v>
      </c>
      <c r="B512" t="s">
        <v>35</v>
      </c>
      <c r="C512" t="s">
        <v>49</v>
      </c>
      <c r="D512" t="s">
        <v>58</v>
      </c>
      <c r="E512">
        <v>85237</v>
      </c>
      <c r="F512">
        <v>280</v>
      </c>
      <c r="G512">
        <v>85517</v>
      </c>
      <c r="H512">
        <v>60993.43</v>
      </c>
      <c r="I512" t="s">
        <v>462</v>
      </c>
      <c r="J512" t="s">
        <v>56</v>
      </c>
      <c r="K512" t="s">
        <v>76</v>
      </c>
      <c r="L512" t="s">
        <v>86</v>
      </c>
      <c r="M512" t="s">
        <v>115</v>
      </c>
      <c r="N512">
        <v>7</v>
      </c>
      <c r="O512">
        <v>4</v>
      </c>
      <c r="P512" t="s">
        <v>152</v>
      </c>
      <c r="Q512" t="s">
        <v>156</v>
      </c>
      <c r="R512" t="s">
        <v>175</v>
      </c>
    </row>
    <row r="513" spans="1:18" x14ac:dyDescent="0.25">
      <c r="A513" t="s">
        <v>19</v>
      </c>
      <c r="B513" t="s">
        <v>28</v>
      </c>
      <c r="C513" t="s">
        <v>49</v>
      </c>
      <c r="D513" t="s">
        <v>57</v>
      </c>
      <c r="E513">
        <v>45878</v>
      </c>
      <c r="F513">
        <v>484</v>
      </c>
      <c r="G513">
        <v>46362</v>
      </c>
      <c r="H513">
        <v>60977.36</v>
      </c>
      <c r="I513" t="s">
        <v>459</v>
      </c>
      <c r="J513" t="s">
        <v>56</v>
      </c>
      <c r="K513" t="s">
        <v>74</v>
      </c>
      <c r="L513" t="s">
        <v>84</v>
      </c>
      <c r="M513" t="s">
        <v>74</v>
      </c>
      <c r="N513">
        <v>3</v>
      </c>
      <c r="O513">
        <v>1</v>
      </c>
      <c r="P513" t="s">
        <v>150</v>
      </c>
      <c r="Q513" t="s">
        <v>155</v>
      </c>
      <c r="R513" t="s">
        <v>213</v>
      </c>
    </row>
    <row r="514" spans="1:18" x14ac:dyDescent="0.25">
      <c r="A514" t="s">
        <v>20</v>
      </c>
      <c r="B514" t="s">
        <v>24</v>
      </c>
      <c r="C514" t="s">
        <v>43</v>
      </c>
      <c r="D514" t="s">
        <v>56</v>
      </c>
      <c r="E514">
        <v>77975</v>
      </c>
      <c r="F514">
        <v>15159</v>
      </c>
      <c r="G514">
        <v>93134</v>
      </c>
      <c r="H514">
        <v>60920.63</v>
      </c>
      <c r="I514" t="s">
        <v>455</v>
      </c>
      <c r="J514" t="s">
        <v>71</v>
      </c>
      <c r="K514" t="s">
        <v>73</v>
      </c>
      <c r="L514" t="s">
        <v>99</v>
      </c>
      <c r="M514" t="s">
        <v>125</v>
      </c>
      <c r="N514">
        <v>5</v>
      </c>
      <c r="O514">
        <v>3</v>
      </c>
      <c r="P514" t="s">
        <v>150</v>
      </c>
      <c r="Q514" t="s">
        <v>156</v>
      </c>
      <c r="R514" t="s">
        <v>335</v>
      </c>
    </row>
    <row r="515" spans="1:18" x14ac:dyDescent="0.25">
      <c r="A515" t="s">
        <v>17</v>
      </c>
      <c r="B515" t="s">
        <v>31</v>
      </c>
      <c r="C515" t="s">
        <v>50</v>
      </c>
      <c r="D515" t="s">
        <v>56</v>
      </c>
      <c r="E515">
        <v>92796</v>
      </c>
      <c r="F515">
        <v>0</v>
      </c>
      <c r="G515">
        <v>92796</v>
      </c>
      <c r="H515">
        <v>60699.54</v>
      </c>
      <c r="I515" t="s">
        <v>455</v>
      </c>
      <c r="J515" t="s">
        <v>70</v>
      </c>
      <c r="K515" t="s">
        <v>72</v>
      </c>
      <c r="L515" t="s">
        <v>82</v>
      </c>
      <c r="M515" t="s">
        <v>112</v>
      </c>
      <c r="N515">
        <v>9</v>
      </c>
      <c r="O515">
        <v>9</v>
      </c>
      <c r="P515" t="s">
        <v>150</v>
      </c>
      <c r="Q515" t="s">
        <v>155</v>
      </c>
      <c r="R515" t="s">
        <v>162</v>
      </c>
    </row>
    <row r="516" spans="1:18" x14ac:dyDescent="0.25">
      <c r="A516" t="s">
        <v>19</v>
      </c>
      <c r="B516" t="s">
        <v>24</v>
      </c>
      <c r="C516" t="s">
        <v>42</v>
      </c>
      <c r="D516" t="s">
        <v>58</v>
      </c>
      <c r="E516">
        <v>78214</v>
      </c>
      <c r="F516">
        <v>6870</v>
      </c>
      <c r="G516">
        <v>85084</v>
      </c>
      <c r="H516">
        <v>60684.6</v>
      </c>
      <c r="I516" t="s">
        <v>462</v>
      </c>
      <c r="J516" t="s">
        <v>70</v>
      </c>
      <c r="K516" t="s">
        <v>77</v>
      </c>
      <c r="L516" t="s">
        <v>111</v>
      </c>
      <c r="M516" t="s">
        <v>141</v>
      </c>
      <c r="N516">
        <v>2</v>
      </c>
      <c r="O516">
        <v>2</v>
      </c>
      <c r="P516" t="s">
        <v>150</v>
      </c>
      <c r="Q516" t="s">
        <v>157</v>
      </c>
      <c r="R516" t="s">
        <v>273</v>
      </c>
    </row>
    <row r="517" spans="1:18" x14ac:dyDescent="0.25">
      <c r="A517" t="s">
        <v>17</v>
      </c>
      <c r="B517" t="s">
        <v>32</v>
      </c>
      <c r="C517" t="s">
        <v>46</v>
      </c>
      <c r="D517" t="s">
        <v>61</v>
      </c>
      <c r="E517">
        <v>83876</v>
      </c>
      <c r="F517">
        <v>1084</v>
      </c>
      <c r="G517">
        <v>84960</v>
      </c>
      <c r="H517">
        <v>60596.160000000003</v>
      </c>
      <c r="I517" t="s">
        <v>462</v>
      </c>
      <c r="J517" t="s">
        <v>69</v>
      </c>
      <c r="K517" t="s">
        <v>81</v>
      </c>
      <c r="L517" t="s">
        <v>98</v>
      </c>
      <c r="M517" t="s">
        <v>123</v>
      </c>
      <c r="N517">
        <v>10</v>
      </c>
      <c r="O517">
        <v>9</v>
      </c>
      <c r="P517" t="s">
        <v>149</v>
      </c>
      <c r="Q517" t="s">
        <v>156</v>
      </c>
      <c r="R517" t="s">
        <v>226</v>
      </c>
    </row>
    <row r="518" spans="1:18" x14ac:dyDescent="0.25">
      <c r="A518" t="s">
        <v>19</v>
      </c>
      <c r="B518" t="s">
        <v>35</v>
      </c>
      <c r="C518" t="s">
        <v>49</v>
      </c>
      <c r="D518" t="s">
        <v>59</v>
      </c>
      <c r="E518">
        <v>92481</v>
      </c>
      <c r="F518">
        <v>0</v>
      </c>
      <c r="G518">
        <v>92481</v>
      </c>
      <c r="H518">
        <v>60493.49</v>
      </c>
      <c r="I518" t="s">
        <v>455</v>
      </c>
      <c r="J518" t="s">
        <v>449</v>
      </c>
      <c r="K518" t="s">
        <v>74</v>
      </c>
      <c r="L518" t="s">
        <v>84</v>
      </c>
      <c r="M518" t="s">
        <v>74</v>
      </c>
      <c r="N518">
        <v>3</v>
      </c>
      <c r="O518">
        <v>3</v>
      </c>
      <c r="P518" t="s">
        <v>151</v>
      </c>
      <c r="Q518" t="s">
        <v>156</v>
      </c>
      <c r="R518" t="s">
        <v>250</v>
      </c>
    </row>
    <row r="519" spans="1:18" x14ac:dyDescent="0.25">
      <c r="A519" t="s">
        <v>20</v>
      </c>
      <c r="B519" t="s">
        <v>35</v>
      </c>
      <c r="C519" t="s">
        <v>37</v>
      </c>
      <c r="D519" t="s">
        <v>61</v>
      </c>
      <c r="E519">
        <v>91230</v>
      </c>
      <c r="F519">
        <v>1210</v>
      </c>
      <c r="G519">
        <v>92440</v>
      </c>
      <c r="H519">
        <v>60466.67</v>
      </c>
      <c r="I519" t="s">
        <v>455</v>
      </c>
      <c r="J519" t="s">
        <v>69</v>
      </c>
      <c r="K519" t="s">
        <v>77</v>
      </c>
      <c r="L519" t="s">
        <v>87</v>
      </c>
      <c r="M519" t="s">
        <v>144</v>
      </c>
      <c r="N519">
        <v>4</v>
      </c>
      <c r="O519">
        <v>3</v>
      </c>
      <c r="P519" t="s">
        <v>149</v>
      </c>
      <c r="Q519" t="s">
        <v>156</v>
      </c>
      <c r="R519" t="s">
        <v>296</v>
      </c>
    </row>
    <row r="520" spans="1:18" x14ac:dyDescent="0.25">
      <c r="A520" t="s">
        <v>20</v>
      </c>
      <c r="B520" t="s">
        <v>24</v>
      </c>
      <c r="C520" t="s">
        <v>44</v>
      </c>
      <c r="D520" t="s">
        <v>54</v>
      </c>
      <c r="E520">
        <v>43185</v>
      </c>
      <c r="F520">
        <v>2685</v>
      </c>
      <c r="G520">
        <v>45870</v>
      </c>
      <c r="H520">
        <v>60330.26</v>
      </c>
      <c r="I520" t="s">
        <v>459</v>
      </c>
      <c r="J520" t="s">
        <v>449</v>
      </c>
      <c r="K520" t="s">
        <v>77</v>
      </c>
      <c r="L520" t="s">
        <v>110</v>
      </c>
      <c r="M520" t="s">
        <v>145</v>
      </c>
      <c r="N520">
        <v>5</v>
      </c>
      <c r="O520">
        <v>5</v>
      </c>
      <c r="P520" t="s">
        <v>152</v>
      </c>
      <c r="Q520" t="s">
        <v>155</v>
      </c>
      <c r="R520" t="s">
        <v>174</v>
      </c>
    </row>
    <row r="521" spans="1:18" x14ac:dyDescent="0.25">
      <c r="A521" t="s">
        <v>19</v>
      </c>
      <c r="B521" t="s">
        <v>35</v>
      </c>
      <c r="C521" t="s">
        <v>40</v>
      </c>
      <c r="D521" t="s">
        <v>57</v>
      </c>
      <c r="E521">
        <v>90896</v>
      </c>
      <c r="F521">
        <v>1272</v>
      </c>
      <c r="G521">
        <v>92168</v>
      </c>
      <c r="H521">
        <v>60288.75</v>
      </c>
      <c r="I521" t="s">
        <v>455</v>
      </c>
      <c r="J521" t="s">
        <v>56</v>
      </c>
      <c r="K521" t="s">
        <v>79</v>
      </c>
      <c r="L521" t="s">
        <v>91</v>
      </c>
      <c r="M521" t="s">
        <v>118</v>
      </c>
      <c r="N521">
        <v>8</v>
      </c>
      <c r="O521">
        <v>6</v>
      </c>
      <c r="P521" t="s">
        <v>150</v>
      </c>
      <c r="Q521" t="s">
        <v>156</v>
      </c>
      <c r="R521" t="s">
        <v>302</v>
      </c>
    </row>
    <row r="522" spans="1:18" x14ac:dyDescent="0.25">
      <c r="A522" t="s">
        <v>20</v>
      </c>
      <c r="B522" t="s">
        <v>23</v>
      </c>
      <c r="C522" t="s">
        <v>52</v>
      </c>
      <c r="D522" t="s">
        <v>57</v>
      </c>
      <c r="E522">
        <v>43072</v>
      </c>
      <c r="F522">
        <v>2747</v>
      </c>
      <c r="G522">
        <v>45819</v>
      </c>
      <c r="H522">
        <v>60263.18</v>
      </c>
      <c r="I522" t="s">
        <v>459</v>
      </c>
      <c r="J522" t="s">
        <v>56</v>
      </c>
      <c r="K522" t="s">
        <v>81</v>
      </c>
      <c r="L522" t="s">
        <v>103</v>
      </c>
      <c r="M522" t="s">
        <v>130</v>
      </c>
      <c r="N522">
        <v>5</v>
      </c>
      <c r="O522">
        <v>5</v>
      </c>
      <c r="P522" t="s">
        <v>150</v>
      </c>
      <c r="Q522" t="s">
        <v>155</v>
      </c>
      <c r="R522" t="s">
        <v>298</v>
      </c>
    </row>
    <row r="523" spans="1:18" x14ac:dyDescent="0.25">
      <c r="A523" t="s">
        <v>20</v>
      </c>
      <c r="B523" t="s">
        <v>34</v>
      </c>
      <c r="C523" t="s">
        <v>38</v>
      </c>
      <c r="D523" t="s">
        <v>55</v>
      </c>
      <c r="E523">
        <v>44599</v>
      </c>
      <c r="F523">
        <v>1203</v>
      </c>
      <c r="G523">
        <v>45802</v>
      </c>
      <c r="H523">
        <v>60240.82</v>
      </c>
      <c r="I523" t="s">
        <v>459</v>
      </c>
      <c r="J523" t="s">
        <v>69</v>
      </c>
      <c r="K523" t="s">
        <v>80</v>
      </c>
      <c r="L523" t="s">
        <v>93</v>
      </c>
      <c r="M523" t="s">
        <v>93</v>
      </c>
      <c r="N523">
        <v>1</v>
      </c>
      <c r="O523">
        <v>1</v>
      </c>
      <c r="P523" t="s">
        <v>150</v>
      </c>
      <c r="Q523" t="s">
        <v>154</v>
      </c>
      <c r="R523" t="s">
        <v>382</v>
      </c>
    </row>
    <row r="524" spans="1:18" x14ac:dyDescent="0.25">
      <c r="A524" t="s">
        <v>19</v>
      </c>
      <c r="B524" t="s">
        <v>24</v>
      </c>
      <c r="C524" t="s">
        <v>51</v>
      </c>
      <c r="D524" t="s">
        <v>59</v>
      </c>
      <c r="E524">
        <v>91961</v>
      </c>
      <c r="F524">
        <v>0</v>
      </c>
      <c r="G524">
        <v>91961</v>
      </c>
      <c r="H524">
        <v>60153.35</v>
      </c>
      <c r="I524" t="s">
        <v>455</v>
      </c>
      <c r="J524" t="s">
        <v>71</v>
      </c>
      <c r="K524" t="s">
        <v>80</v>
      </c>
      <c r="L524" t="s">
        <v>106</v>
      </c>
      <c r="M524" t="s">
        <v>106</v>
      </c>
      <c r="N524">
        <v>6</v>
      </c>
      <c r="O524">
        <v>3</v>
      </c>
      <c r="P524" t="s">
        <v>153</v>
      </c>
      <c r="Q524" t="s">
        <v>156</v>
      </c>
      <c r="R524" t="s">
        <v>173</v>
      </c>
    </row>
    <row r="525" spans="1:18" x14ac:dyDescent="0.25">
      <c r="A525" t="s">
        <v>17</v>
      </c>
      <c r="B525" t="s">
        <v>28</v>
      </c>
      <c r="C525" t="s">
        <v>40</v>
      </c>
      <c r="D525" t="s">
        <v>59</v>
      </c>
      <c r="E525">
        <v>87909</v>
      </c>
      <c r="F525">
        <v>3578</v>
      </c>
      <c r="G525">
        <v>91487</v>
      </c>
      <c r="H525">
        <v>59843.3</v>
      </c>
      <c r="I525" t="s">
        <v>455</v>
      </c>
      <c r="J525" t="s">
        <v>69</v>
      </c>
      <c r="K525" t="s">
        <v>75</v>
      </c>
      <c r="L525" t="s">
        <v>108</v>
      </c>
      <c r="M525" t="s">
        <v>135</v>
      </c>
      <c r="N525">
        <v>8</v>
      </c>
      <c r="O525">
        <v>8</v>
      </c>
      <c r="P525" t="s">
        <v>148</v>
      </c>
      <c r="Q525" t="s">
        <v>156</v>
      </c>
      <c r="R525" t="s">
        <v>212</v>
      </c>
    </row>
    <row r="526" spans="1:18" x14ac:dyDescent="0.25">
      <c r="A526" t="s">
        <v>20</v>
      </c>
      <c r="B526" t="s">
        <v>24</v>
      </c>
      <c r="C526" t="s">
        <v>51</v>
      </c>
      <c r="D526" t="s">
        <v>57</v>
      </c>
      <c r="E526">
        <v>90905</v>
      </c>
      <c r="F526">
        <v>0</v>
      </c>
      <c r="G526">
        <v>90905</v>
      </c>
      <c r="H526">
        <v>59462.6</v>
      </c>
      <c r="I526" t="s">
        <v>455</v>
      </c>
      <c r="J526" t="s">
        <v>69</v>
      </c>
      <c r="K526" t="s">
        <v>77</v>
      </c>
      <c r="L526" t="s">
        <v>97</v>
      </c>
      <c r="M526" t="s">
        <v>122</v>
      </c>
      <c r="N526">
        <v>7</v>
      </c>
      <c r="O526">
        <v>7</v>
      </c>
      <c r="P526" t="s">
        <v>151</v>
      </c>
      <c r="Q526" t="s">
        <v>155</v>
      </c>
      <c r="R526" t="s">
        <v>216</v>
      </c>
    </row>
    <row r="527" spans="1:18" x14ac:dyDescent="0.25">
      <c r="A527" t="s">
        <v>19</v>
      </c>
      <c r="B527" t="s">
        <v>35</v>
      </c>
      <c r="C527" t="s">
        <v>48</v>
      </c>
      <c r="D527" t="s">
        <v>61</v>
      </c>
      <c r="E527">
        <v>72060</v>
      </c>
      <c r="F527">
        <v>11215</v>
      </c>
      <c r="G527">
        <v>83275</v>
      </c>
      <c r="H527">
        <v>59394.37</v>
      </c>
      <c r="I527" t="s">
        <v>462</v>
      </c>
      <c r="J527" t="s">
        <v>69</v>
      </c>
      <c r="K527" t="s">
        <v>79</v>
      </c>
      <c r="L527" t="s">
        <v>107</v>
      </c>
      <c r="M527" t="s">
        <v>134</v>
      </c>
      <c r="N527">
        <v>7</v>
      </c>
      <c r="O527">
        <v>6</v>
      </c>
      <c r="P527" t="s">
        <v>148</v>
      </c>
      <c r="Q527" t="s">
        <v>156</v>
      </c>
      <c r="R527" t="s">
        <v>281</v>
      </c>
    </row>
    <row r="528" spans="1:18" x14ac:dyDescent="0.25">
      <c r="A528" t="s">
        <v>17</v>
      </c>
      <c r="B528" t="s">
        <v>29</v>
      </c>
      <c r="C528" t="s">
        <v>42</v>
      </c>
      <c r="D528" t="s">
        <v>61</v>
      </c>
      <c r="E528">
        <v>86746</v>
      </c>
      <c r="F528">
        <v>3939</v>
      </c>
      <c r="G528">
        <v>90685</v>
      </c>
      <c r="H528">
        <v>59318.7</v>
      </c>
      <c r="I528" t="s">
        <v>455</v>
      </c>
      <c r="J528" t="s">
        <v>449</v>
      </c>
      <c r="K528" t="s">
        <v>74</v>
      </c>
      <c r="L528" t="s">
        <v>84</v>
      </c>
      <c r="M528" t="s">
        <v>74</v>
      </c>
      <c r="N528">
        <v>18</v>
      </c>
      <c r="O528">
        <v>16</v>
      </c>
      <c r="P528" t="s">
        <v>148</v>
      </c>
      <c r="Q528" t="s">
        <v>155</v>
      </c>
      <c r="R528" t="s">
        <v>169</v>
      </c>
    </row>
    <row r="529" spans="1:18" x14ac:dyDescent="0.25">
      <c r="A529" t="s">
        <v>19</v>
      </c>
      <c r="B529" t="s">
        <v>31</v>
      </c>
      <c r="C529" t="s">
        <v>44</v>
      </c>
      <c r="D529" t="s">
        <v>57</v>
      </c>
      <c r="E529">
        <v>55440</v>
      </c>
      <c r="F529">
        <v>3789</v>
      </c>
      <c r="G529">
        <v>59229</v>
      </c>
      <c r="H529">
        <v>59229</v>
      </c>
      <c r="I529" t="s">
        <v>67</v>
      </c>
      <c r="J529" t="s">
        <v>56</v>
      </c>
      <c r="K529" t="s">
        <v>73</v>
      </c>
      <c r="L529" t="s">
        <v>83</v>
      </c>
      <c r="M529" t="s">
        <v>113</v>
      </c>
      <c r="N529">
        <v>20</v>
      </c>
      <c r="O529">
        <v>17</v>
      </c>
      <c r="P529" t="s">
        <v>149</v>
      </c>
      <c r="Q529" t="s">
        <v>155</v>
      </c>
      <c r="R529" t="s">
        <v>288</v>
      </c>
    </row>
    <row r="530" spans="1:18" x14ac:dyDescent="0.25">
      <c r="A530" t="s">
        <v>17</v>
      </c>
      <c r="B530" t="s">
        <v>35</v>
      </c>
      <c r="C530" t="s">
        <v>52</v>
      </c>
      <c r="D530" t="s">
        <v>55</v>
      </c>
      <c r="E530">
        <v>43227</v>
      </c>
      <c r="F530">
        <v>1772</v>
      </c>
      <c r="G530">
        <v>44999</v>
      </c>
      <c r="H530">
        <v>59184.68</v>
      </c>
      <c r="I530" t="s">
        <v>459</v>
      </c>
      <c r="J530" t="s">
        <v>69</v>
      </c>
      <c r="K530" t="s">
        <v>72</v>
      </c>
      <c r="L530" t="s">
        <v>82</v>
      </c>
      <c r="M530" t="s">
        <v>112</v>
      </c>
      <c r="N530">
        <v>8</v>
      </c>
      <c r="O530">
        <v>6</v>
      </c>
      <c r="P530" t="s">
        <v>148</v>
      </c>
      <c r="Q530" t="s">
        <v>157</v>
      </c>
      <c r="R530" t="s">
        <v>245</v>
      </c>
    </row>
    <row r="531" spans="1:18" x14ac:dyDescent="0.25">
      <c r="A531" t="s">
        <v>20</v>
      </c>
      <c r="B531" t="s">
        <v>34</v>
      </c>
      <c r="C531" t="s">
        <v>50</v>
      </c>
      <c r="D531" t="s">
        <v>55</v>
      </c>
      <c r="E531">
        <v>39161</v>
      </c>
      <c r="F531">
        <v>5805</v>
      </c>
      <c r="G531">
        <v>44966</v>
      </c>
      <c r="H531">
        <v>59141.279999999999</v>
      </c>
      <c r="I531" t="s">
        <v>459</v>
      </c>
      <c r="J531" t="s">
        <v>70</v>
      </c>
      <c r="K531" t="s">
        <v>80</v>
      </c>
      <c r="L531" t="s">
        <v>93</v>
      </c>
      <c r="M531" t="s">
        <v>93</v>
      </c>
      <c r="N531">
        <v>7</v>
      </c>
      <c r="O531">
        <v>4</v>
      </c>
      <c r="P531" t="s">
        <v>150</v>
      </c>
      <c r="Q531" t="s">
        <v>154</v>
      </c>
      <c r="R531" t="s">
        <v>256</v>
      </c>
    </row>
    <row r="532" spans="1:18" x14ac:dyDescent="0.25">
      <c r="A532" t="s">
        <v>19</v>
      </c>
      <c r="B532" t="s">
        <v>35</v>
      </c>
      <c r="C532" t="s">
        <v>42</v>
      </c>
      <c r="D532" t="s">
        <v>60</v>
      </c>
      <c r="E532">
        <v>58887</v>
      </c>
      <c r="F532">
        <v>226</v>
      </c>
      <c r="G532">
        <v>59113</v>
      </c>
      <c r="H532">
        <v>59113</v>
      </c>
      <c r="I532" t="s">
        <v>67</v>
      </c>
      <c r="J532" t="s">
        <v>71</v>
      </c>
      <c r="K532" t="s">
        <v>80</v>
      </c>
      <c r="L532" t="s">
        <v>93</v>
      </c>
      <c r="M532" t="s">
        <v>93</v>
      </c>
      <c r="N532">
        <v>18</v>
      </c>
      <c r="O532">
        <v>18</v>
      </c>
      <c r="P532" t="s">
        <v>148</v>
      </c>
      <c r="Q532" t="s">
        <v>155</v>
      </c>
      <c r="R532" t="s">
        <v>170</v>
      </c>
    </row>
    <row r="533" spans="1:18" x14ac:dyDescent="0.25">
      <c r="A533" t="s">
        <v>19</v>
      </c>
      <c r="B533" t="s">
        <v>29</v>
      </c>
      <c r="C533" t="s">
        <v>48</v>
      </c>
      <c r="D533" t="s">
        <v>61</v>
      </c>
      <c r="E533">
        <v>50451</v>
      </c>
      <c r="F533">
        <v>621</v>
      </c>
      <c r="G533">
        <v>51072</v>
      </c>
      <c r="H533">
        <v>59008.39</v>
      </c>
      <c r="I533" t="s">
        <v>469</v>
      </c>
      <c r="J533" t="s">
        <v>56</v>
      </c>
      <c r="K533" t="s">
        <v>77</v>
      </c>
      <c r="L533" t="s">
        <v>110</v>
      </c>
      <c r="M533" t="s">
        <v>145</v>
      </c>
      <c r="N533">
        <v>3</v>
      </c>
      <c r="O533">
        <v>3</v>
      </c>
      <c r="P533" t="s">
        <v>151</v>
      </c>
      <c r="Q533" t="s">
        <v>156</v>
      </c>
      <c r="R533" t="s">
        <v>171</v>
      </c>
    </row>
    <row r="534" spans="1:18" x14ac:dyDescent="0.25">
      <c r="A534" t="s">
        <v>18</v>
      </c>
      <c r="B534" t="s">
        <v>31</v>
      </c>
      <c r="C534" t="s">
        <v>43</v>
      </c>
      <c r="D534" t="s">
        <v>62</v>
      </c>
      <c r="E534">
        <v>85892</v>
      </c>
      <c r="F534">
        <v>4036</v>
      </c>
      <c r="G534">
        <v>89928</v>
      </c>
      <c r="H534">
        <v>58823.53</v>
      </c>
      <c r="I534" t="s">
        <v>455</v>
      </c>
      <c r="J534" t="s">
        <v>449</v>
      </c>
      <c r="K534" t="s">
        <v>81</v>
      </c>
      <c r="L534" t="s">
        <v>101</v>
      </c>
      <c r="M534" t="s">
        <v>127</v>
      </c>
      <c r="N534">
        <v>1</v>
      </c>
      <c r="O534">
        <v>1</v>
      </c>
      <c r="P534" t="s">
        <v>151</v>
      </c>
      <c r="Q534" t="s">
        <v>156</v>
      </c>
      <c r="R534" t="s">
        <v>269</v>
      </c>
    </row>
    <row r="535" spans="1:18" x14ac:dyDescent="0.25">
      <c r="A535" t="s">
        <v>21</v>
      </c>
      <c r="B535" t="s">
        <v>29</v>
      </c>
      <c r="C535" t="s">
        <v>37</v>
      </c>
      <c r="D535" t="s">
        <v>62</v>
      </c>
      <c r="E535">
        <v>48446</v>
      </c>
      <c r="F535">
        <v>2298</v>
      </c>
      <c r="G535">
        <v>50744</v>
      </c>
      <c r="H535">
        <v>58629.42</v>
      </c>
      <c r="I535" t="s">
        <v>469</v>
      </c>
      <c r="J535" t="s">
        <v>70</v>
      </c>
      <c r="K535" t="s">
        <v>78</v>
      </c>
      <c r="L535" t="s">
        <v>105</v>
      </c>
      <c r="M535" t="s">
        <v>142</v>
      </c>
      <c r="N535">
        <v>20</v>
      </c>
      <c r="O535">
        <v>20</v>
      </c>
      <c r="P535" t="s">
        <v>151</v>
      </c>
      <c r="Q535" t="s">
        <v>154</v>
      </c>
      <c r="R535" t="s">
        <v>354</v>
      </c>
    </row>
    <row r="536" spans="1:18" x14ac:dyDescent="0.25">
      <c r="A536" t="s">
        <v>19</v>
      </c>
      <c r="B536" t="s">
        <v>26</v>
      </c>
      <c r="C536" t="s">
        <v>37</v>
      </c>
      <c r="D536" t="s">
        <v>57</v>
      </c>
      <c r="E536">
        <v>89611</v>
      </c>
      <c r="F536">
        <v>0</v>
      </c>
      <c r="G536">
        <v>89611</v>
      </c>
      <c r="H536">
        <v>58616.17</v>
      </c>
      <c r="I536" t="s">
        <v>455</v>
      </c>
      <c r="J536" t="s">
        <v>449</v>
      </c>
      <c r="K536" t="s">
        <v>81</v>
      </c>
      <c r="L536" t="s">
        <v>98</v>
      </c>
      <c r="M536" t="s">
        <v>123</v>
      </c>
      <c r="N536">
        <v>12</v>
      </c>
      <c r="O536">
        <v>12</v>
      </c>
      <c r="P536" t="s">
        <v>148</v>
      </c>
      <c r="Q536" t="s">
        <v>155</v>
      </c>
      <c r="R536" t="s">
        <v>165</v>
      </c>
    </row>
    <row r="537" spans="1:18" x14ac:dyDescent="0.25">
      <c r="A537" t="s">
        <v>19</v>
      </c>
      <c r="B537" t="s">
        <v>28</v>
      </c>
      <c r="C537" t="s">
        <v>52</v>
      </c>
      <c r="D537" t="s">
        <v>54</v>
      </c>
      <c r="E537">
        <v>85306</v>
      </c>
      <c r="F537">
        <v>4185</v>
      </c>
      <c r="G537">
        <v>89491</v>
      </c>
      <c r="H537">
        <v>58537.68</v>
      </c>
      <c r="I537" t="s">
        <v>455</v>
      </c>
      <c r="J537" t="s">
        <v>56</v>
      </c>
      <c r="K537" t="s">
        <v>76</v>
      </c>
      <c r="L537" t="s">
        <v>100</v>
      </c>
      <c r="M537" t="s">
        <v>132</v>
      </c>
      <c r="N537">
        <v>5</v>
      </c>
      <c r="O537">
        <v>3</v>
      </c>
      <c r="P537" t="s">
        <v>149</v>
      </c>
      <c r="Q537" t="s">
        <v>157</v>
      </c>
      <c r="R537" t="s">
        <v>322</v>
      </c>
    </row>
    <row r="538" spans="1:18" x14ac:dyDescent="0.25">
      <c r="A538" t="s">
        <v>21</v>
      </c>
      <c r="B538" t="s">
        <v>450</v>
      </c>
      <c r="C538" t="s">
        <v>43</v>
      </c>
      <c r="D538" t="s">
        <v>54</v>
      </c>
      <c r="E538">
        <v>74718</v>
      </c>
      <c r="F538">
        <v>14711</v>
      </c>
      <c r="G538">
        <v>89429</v>
      </c>
      <c r="H538">
        <v>58497.120000000003</v>
      </c>
      <c r="I538" t="s">
        <v>455</v>
      </c>
      <c r="J538" t="s">
        <v>69</v>
      </c>
      <c r="K538" t="s">
        <v>76</v>
      </c>
      <c r="L538" t="s">
        <v>86</v>
      </c>
      <c r="M538" t="s">
        <v>115</v>
      </c>
      <c r="N538">
        <v>20</v>
      </c>
      <c r="O538">
        <v>20</v>
      </c>
      <c r="P538" t="s">
        <v>151</v>
      </c>
      <c r="Q538" t="s">
        <v>156</v>
      </c>
      <c r="R538" t="s">
        <v>188</v>
      </c>
    </row>
    <row r="539" spans="1:18" x14ac:dyDescent="0.25">
      <c r="A539" t="s">
        <v>20</v>
      </c>
      <c r="B539" t="s">
        <v>35</v>
      </c>
      <c r="C539" t="s">
        <v>38</v>
      </c>
      <c r="D539" t="s">
        <v>60</v>
      </c>
      <c r="E539">
        <v>79276</v>
      </c>
      <c r="F539">
        <v>2347</v>
      </c>
      <c r="G539">
        <v>81623</v>
      </c>
      <c r="H539">
        <v>58216.11</v>
      </c>
      <c r="I539" t="s">
        <v>462</v>
      </c>
      <c r="J539" t="s">
        <v>69</v>
      </c>
      <c r="K539" t="s">
        <v>80</v>
      </c>
      <c r="L539" t="s">
        <v>106</v>
      </c>
      <c r="M539" t="s">
        <v>106</v>
      </c>
      <c r="N539">
        <v>0</v>
      </c>
      <c r="O539">
        <v>0</v>
      </c>
      <c r="P539" t="s">
        <v>151</v>
      </c>
      <c r="Q539" t="s">
        <v>154</v>
      </c>
      <c r="R539" t="s">
        <v>202</v>
      </c>
    </row>
    <row r="540" spans="1:18" x14ac:dyDescent="0.25">
      <c r="A540" t="s">
        <v>20</v>
      </c>
      <c r="B540" t="s">
        <v>29</v>
      </c>
      <c r="C540" t="s">
        <v>50</v>
      </c>
      <c r="D540" t="s">
        <v>54</v>
      </c>
      <c r="E540">
        <v>88922</v>
      </c>
      <c r="F540">
        <v>0</v>
      </c>
      <c r="G540">
        <v>88922</v>
      </c>
      <c r="H540">
        <v>58165.49</v>
      </c>
      <c r="I540" t="s">
        <v>455</v>
      </c>
      <c r="J540" t="s">
        <v>71</v>
      </c>
      <c r="K540" t="s">
        <v>73</v>
      </c>
      <c r="L540" t="s">
        <v>102</v>
      </c>
      <c r="M540" t="s">
        <v>102</v>
      </c>
      <c r="N540">
        <v>5</v>
      </c>
      <c r="O540">
        <v>4</v>
      </c>
      <c r="P540" t="s">
        <v>149</v>
      </c>
      <c r="Q540" t="s">
        <v>156</v>
      </c>
      <c r="R540" t="s">
        <v>178</v>
      </c>
    </row>
    <row r="541" spans="1:18" x14ac:dyDescent="0.25">
      <c r="A541" t="s">
        <v>19</v>
      </c>
      <c r="B541" t="s">
        <v>28</v>
      </c>
      <c r="C541" t="s">
        <v>38</v>
      </c>
      <c r="D541" t="s">
        <v>56</v>
      </c>
      <c r="E541">
        <v>56840</v>
      </c>
      <c r="F541">
        <v>1276</v>
      </c>
      <c r="G541">
        <v>58116</v>
      </c>
      <c r="H541">
        <v>58116</v>
      </c>
      <c r="I541" t="s">
        <v>67</v>
      </c>
      <c r="J541" t="s">
        <v>56</v>
      </c>
      <c r="K541" t="s">
        <v>75</v>
      </c>
      <c r="L541" t="s">
        <v>85</v>
      </c>
      <c r="M541" t="s">
        <v>114</v>
      </c>
      <c r="N541">
        <v>25</v>
      </c>
      <c r="O541">
        <v>24</v>
      </c>
      <c r="P541" t="s">
        <v>150</v>
      </c>
      <c r="Q541" t="s">
        <v>156</v>
      </c>
      <c r="R541" t="s">
        <v>165</v>
      </c>
    </row>
    <row r="542" spans="1:18" x14ac:dyDescent="0.25">
      <c r="A542" t="s">
        <v>21</v>
      </c>
      <c r="B542" t="s">
        <v>24</v>
      </c>
      <c r="C542" t="s">
        <v>42</v>
      </c>
      <c r="D542" t="s">
        <v>59</v>
      </c>
      <c r="E542">
        <v>88843</v>
      </c>
      <c r="F542">
        <v>0</v>
      </c>
      <c r="G542">
        <v>88843</v>
      </c>
      <c r="H542">
        <v>58113.81</v>
      </c>
      <c r="I542" t="s">
        <v>455</v>
      </c>
      <c r="J542" t="s">
        <v>70</v>
      </c>
      <c r="K542" t="s">
        <v>72</v>
      </c>
      <c r="L542" t="s">
        <v>95</v>
      </c>
      <c r="M542" t="s">
        <v>120</v>
      </c>
      <c r="N542">
        <v>10</v>
      </c>
      <c r="O542">
        <v>9</v>
      </c>
      <c r="P542" t="s">
        <v>149</v>
      </c>
      <c r="Q542" t="s">
        <v>156</v>
      </c>
      <c r="R542" t="s">
        <v>300</v>
      </c>
    </row>
    <row r="543" spans="1:18" x14ac:dyDescent="0.25">
      <c r="A543" t="s">
        <v>19</v>
      </c>
      <c r="B543" t="s">
        <v>29</v>
      </c>
      <c r="C543" t="s">
        <v>50</v>
      </c>
      <c r="D543" t="s">
        <v>60</v>
      </c>
      <c r="E543">
        <v>43569</v>
      </c>
      <c r="F543">
        <v>555</v>
      </c>
      <c r="G543">
        <v>44124</v>
      </c>
      <c r="H543">
        <v>58033.84</v>
      </c>
      <c r="I543" t="s">
        <v>459</v>
      </c>
      <c r="J543" t="s">
        <v>56</v>
      </c>
      <c r="K543" t="s">
        <v>74</v>
      </c>
      <c r="L543" t="s">
        <v>84</v>
      </c>
      <c r="M543" t="s">
        <v>74</v>
      </c>
      <c r="N543">
        <v>10</v>
      </c>
      <c r="O543">
        <v>7</v>
      </c>
      <c r="P543" t="s">
        <v>148</v>
      </c>
      <c r="Q543" t="s">
        <v>154</v>
      </c>
      <c r="R543" t="s">
        <v>169</v>
      </c>
    </row>
    <row r="544" spans="1:18" x14ac:dyDescent="0.25">
      <c r="A544" t="s">
        <v>19</v>
      </c>
      <c r="B544" t="s">
        <v>26</v>
      </c>
      <c r="C544" t="s">
        <v>44</v>
      </c>
      <c r="D544" t="s">
        <v>62</v>
      </c>
      <c r="E544">
        <v>87199</v>
      </c>
      <c r="F544">
        <v>1330</v>
      </c>
      <c r="G544">
        <v>88529</v>
      </c>
      <c r="H544">
        <v>57908.42</v>
      </c>
      <c r="I544" t="s">
        <v>455</v>
      </c>
      <c r="J544" t="s">
        <v>449</v>
      </c>
      <c r="K544" t="s">
        <v>73</v>
      </c>
      <c r="L544" t="s">
        <v>102</v>
      </c>
      <c r="M544" t="s">
        <v>102</v>
      </c>
      <c r="N544">
        <v>2</v>
      </c>
      <c r="O544">
        <v>2</v>
      </c>
      <c r="P544" t="s">
        <v>152</v>
      </c>
      <c r="Q544" t="s">
        <v>157</v>
      </c>
      <c r="R544" t="s">
        <v>169</v>
      </c>
    </row>
    <row r="545" spans="1:18" x14ac:dyDescent="0.25">
      <c r="A545" t="s">
        <v>20</v>
      </c>
      <c r="B545" t="s">
        <v>29</v>
      </c>
      <c r="C545" t="s">
        <v>44</v>
      </c>
      <c r="D545" t="s">
        <v>55</v>
      </c>
      <c r="E545">
        <v>88470</v>
      </c>
      <c r="F545">
        <v>0</v>
      </c>
      <c r="G545">
        <v>88470</v>
      </c>
      <c r="H545">
        <v>57869.83</v>
      </c>
      <c r="I545" t="s">
        <v>455</v>
      </c>
      <c r="J545" t="s">
        <v>71</v>
      </c>
      <c r="K545" t="s">
        <v>80</v>
      </c>
      <c r="L545" t="s">
        <v>93</v>
      </c>
      <c r="M545" t="s">
        <v>93</v>
      </c>
      <c r="N545">
        <v>0</v>
      </c>
      <c r="O545">
        <v>0</v>
      </c>
      <c r="P545" t="s">
        <v>153</v>
      </c>
      <c r="Q545" t="s">
        <v>154</v>
      </c>
      <c r="R545" t="s">
        <v>242</v>
      </c>
    </row>
    <row r="546" spans="1:18" x14ac:dyDescent="0.25">
      <c r="A546" t="s">
        <v>19</v>
      </c>
      <c r="B546" t="s">
        <v>29</v>
      </c>
      <c r="C546" t="s">
        <v>43</v>
      </c>
      <c r="D546" t="s">
        <v>59</v>
      </c>
      <c r="E546">
        <v>42545</v>
      </c>
      <c r="F546">
        <v>1373</v>
      </c>
      <c r="G546">
        <v>43918</v>
      </c>
      <c r="H546">
        <v>57762.9</v>
      </c>
      <c r="I546" t="s">
        <v>459</v>
      </c>
      <c r="J546" t="s">
        <v>71</v>
      </c>
      <c r="K546" t="s">
        <v>81</v>
      </c>
      <c r="L546" t="s">
        <v>98</v>
      </c>
      <c r="M546" t="s">
        <v>123</v>
      </c>
      <c r="N546">
        <v>3</v>
      </c>
      <c r="O546">
        <v>3</v>
      </c>
      <c r="P546" t="s">
        <v>150</v>
      </c>
      <c r="Q546" t="s">
        <v>157</v>
      </c>
      <c r="R546" t="s">
        <v>404</v>
      </c>
    </row>
    <row r="547" spans="1:18" x14ac:dyDescent="0.25">
      <c r="A547" t="s">
        <v>21</v>
      </c>
      <c r="B547" t="s">
        <v>23</v>
      </c>
      <c r="C547" t="s">
        <v>50</v>
      </c>
      <c r="D547" t="s">
        <v>57</v>
      </c>
      <c r="E547">
        <v>77962</v>
      </c>
      <c r="F547">
        <v>9902</v>
      </c>
      <c r="G547">
        <v>87864</v>
      </c>
      <c r="H547">
        <v>57473.43</v>
      </c>
      <c r="I547" t="s">
        <v>455</v>
      </c>
      <c r="J547" t="s">
        <v>71</v>
      </c>
      <c r="K547" t="s">
        <v>79</v>
      </c>
      <c r="L547" t="s">
        <v>91</v>
      </c>
      <c r="M547" t="s">
        <v>118</v>
      </c>
      <c r="N547">
        <v>12</v>
      </c>
      <c r="O547">
        <v>12</v>
      </c>
      <c r="P547" t="s">
        <v>152</v>
      </c>
      <c r="Q547" t="s">
        <v>155</v>
      </c>
      <c r="R547" t="s">
        <v>166</v>
      </c>
    </row>
    <row r="548" spans="1:18" x14ac:dyDescent="0.25">
      <c r="A548" t="s">
        <v>21</v>
      </c>
      <c r="B548" t="s">
        <v>29</v>
      </c>
      <c r="C548" t="s">
        <v>42</v>
      </c>
      <c r="D548" t="s">
        <v>61</v>
      </c>
      <c r="E548">
        <v>80552</v>
      </c>
      <c r="F548">
        <v>0</v>
      </c>
      <c r="G548">
        <v>80552</v>
      </c>
      <c r="H548">
        <v>57452.24</v>
      </c>
      <c r="I548" t="s">
        <v>462</v>
      </c>
      <c r="J548" t="s">
        <v>71</v>
      </c>
      <c r="K548" t="s">
        <v>78</v>
      </c>
      <c r="L548" t="s">
        <v>90</v>
      </c>
      <c r="M548" t="s">
        <v>138</v>
      </c>
      <c r="N548">
        <v>10</v>
      </c>
      <c r="O548">
        <v>9</v>
      </c>
      <c r="P548" t="s">
        <v>148</v>
      </c>
      <c r="Q548" t="s">
        <v>156</v>
      </c>
      <c r="R548" t="s">
        <v>319</v>
      </c>
    </row>
    <row r="549" spans="1:18" x14ac:dyDescent="0.25">
      <c r="A549" t="s">
        <v>20</v>
      </c>
      <c r="B549" t="s">
        <v>26</v>
      </c>
      <c r="C549" t="s">
        <v>47</v>
      </c>
      <c r="D549" t="s">
        <v>57</v>
      </c>
      <c r="E549">
        <v>83492</v>
      </c>
      <c r="F549">
        <v>4330</v>
      </c>
      <c r="G549">
        <v>87822</v>
      </c>
      <c r="H549">
        <v>57445.96</v>
      </c>
      <c r="I549" t="s">
        <v>455</v>
      </c>
      <c r="J549" t="s">
        <v>449</v>
      </c>
      <c r="K549" t="s">
        <v>75</v>
      </c>
      <c r="L549" t="s">
        <v>108</v>
      </c>
      <c r="M549" t="s">
        <v>135</v>
      </c>
      <c r="N549">
        <v>3</v>
      </c>
      <c r="O549">
        <v>2</v>
      </c>
      <c r="P549" t="s">
        <v>153</v>
      </c>
      <c r="Q549" t="s">
        <v>156</v>
      </c>
      <c r="R549" t="s">
        <v>189</v>
      </c>
    </row>
    <row r="550" spans="1:18" x14ac:dyDescent="0.25">
      <c r="A550" t="s">
        <v>19</v>
      </c>
      <c r="B550" t="s">
        <v>34</v>
      </c>
      <c r="C550" t="s">
        <v>41</v>
      </c>
      <c r="D550" t="s">
        <v>59</v>
      </c>
      <c r="E550">
        <v>87222</v>
      </c>
      <c r="F550">
        <v>425</v>
      </c>
      <c r="G550">
        <v>87647</v>
      </c>
      <c r="H550">
        <v>57331.49</v>
      </c>
      <c r="I550" t="s">
        <v>455</v>
      </c>
      <c r="J550" t="s">
        <v>71</v>
      </c>
      <c r="K550" t="s">
        <v>72</v>
      </c>
      <c r="L550" t="s">
        <v>82</v>
      </c>
      <c r="M550" t="s">
        <v>112</v>
      </c>
      <c r="N550">
        <v>20</v>
      </c>
      <c r="O550">
        <v>19</v>
      </c>
      <c r="P550" t="s">
        <v>149</v>
      </c>
      <c r="Q550" t="s">
        <v>156</v>
      </c>
      <c r="R550" t="s">
        <v>181</v>
      </c>
    </row>
    <row r="551" spans="1:18" x14ac:dyDescent="0.25">
      <c r="A551" t="s">
        <v>19</v>
      </c>
      <c r="B551" t="s">
        <v>23</v>
      </c>
      <c r="C551" t="s">
        <v>49</v>
      </c>
      <c r="D551" t="s">
        <v>60</v>
      </c>
      <c r="E551">
        <v>76226</v>
      </c>
      <c r="F551">
        <v>4114</v>
      </c>
      <c r="G551">
        <v>80340</v>
      </c>
      <c r="H551">
        <v>57301.03</v>
      </c>
      <c r="I551" t="s">
        <v>462</v>
      </c>
      <c r="J551" t="s">
        <v>69</v>
      </c>
      <c r="K551" t="s">
        <v>80</v>
      </c>
      <c r="L551" t="s">
        <v>93</v>
      </c>
      <c r="M551" t="s">
        <v>93</v>
      </c>
      <c r="N551">
        <v>20</v>
      </c>
      <c r="O551">
        <v>20</v>
      </c>
      <c r="P551" t="s">
        <v>153</v>
      </c>
      <c r="Q551" t="s">
        <v>155</v>
      </c>
      <c r="R551" t="s">
        <v>166</v>
      </c>
    </row>
    <row r="552" spans="1:18" x14ac:dyDescent="0.25">
      <c r="A552" t="s">
        <v>21</v>
      </c>
      <c r="B552" t="s">
        <v>29</v>
      </c>
      <c r="C552" t="s">
        <v>43</v>
      </c>
      <c r="D552" t="s">
        <v>56</v>
      </c>
      <c r="E552">
        <v>87321</v>
      </c>
      <c r="F552">
        <v>217</v>
      </c>
      <c r="G552">
        <v>87538</v>
      </c>
      <c r="H552">
        <v>57260.19</v>
      </c>
      <c r="I552" t="s">
        <v>455</v>
      </c>
      <c r="J552" t="s">
        <v>69</v>
      </c>
      <c r="K552" t="s">
        <v>74</v>
      </c>
      <c r="L552" t="s">
        <v>84</v>
      </c>
      <c r="M552" t="s">
        <v>74</v>
      </c>
      <c r="N552">
        <v>18</v>
      </c>
      <c r="O552">
        <v>16</v>
      </c>
      <c r="P552" t="s">
        <v>150</v>
      </c>
      <c r="Q552" t="s">
        <v>157</v>
      </c>
      <c r="R552" t="s">
        <v>199</v>
      </c>
    </row>
    <row r="553" spans="1:18" x14ac:dyDescent="0.25">
      <c r="A553" t="s">
        <v>19</v>
      </c>
      <c r="B553" t="s">
        <v>26</v>
      </c>
      <c r="C553" t="s">
        <v>41</v>
      </c>
      <c r="D553" t="s">
        <v>56</v>
      </c>
      <c r="E553">
        <v>74964</v>
      </c>
      <c r="F553">
        <v>12358</v>
      </c>
      <c r="G553">
        <v>87322</v>
      </c>
      <c r="H553">
        <v>57118.9</v>
      </c>
      <c r="I553" t="s">
        <v>455</v>
      </c>
      <c r="J553" t="s">
        <v>71</v>
      </c>
      <c r="K553" t="s">
        <v>73</v>
      </c>
      <c r="L553" t="s">
        <v>102</v>
      </c>
      <c r="M553" t="s">
        <v>102</v>
      </c>
      <c r="N553">
        <v>15</v>
      </c>
      <c r="O553">
        <v>13</v>
      </c>
      <c r="P553" t="s">
        <v>153</v>
      </c>
      <c r="Q553" t="s">
        <v>154</v>
      </c>
      <c r="R553" t="s">
        <v>196</v>
      </c>
    </row>
    <row r="554" spans="1:18" x14ac:dyDescent="0.25">
      <c r="A554" t="s">
        <v>20</v>
      </c>
      <c r="B554" t="s">
        <v>34</v>
      </c>
      <c r="C554" t="s">
        <v>36</v>
      </c>
      <c r="D554" t="s">
        <v>58</v>
      </c>
      <c r="E554">
        <v>43404</v>
      </c>
      <c r="F554">
        <v>0</v>
      </c>
      <c r="G554">
        <v>43404</v>
      </c>
      <c r="H554">
        <v>57086.87</v>
      </c>
      <c r="I554" t="s">
        <v>459</v>
      </c>
      <c r="J554" t="s">
        <v>56</v>
      </c>
      <c r="K554" t="s">
        <v>79</v>
      </c>
      <c r="L554" t="s">
        <v>91</v>
      </c>
      <c r="M554" t="s">
        <v>118</v>
      </c>
      <c r="N554">
        <v>7</v>
      </c>
      <c r="O554">
        <v>6</v>
      </c>
      <c r="P554" t="s">
        <v>152</v>
      </c>
      <c r="Q554" t="s">
        <v>154</v>
      </c>
      <c r="R554" t="s">
        <v>324</v>
      </c>
    </row>
    <row r="555" spans="1:18" x14ac:dyDescent="0.25">
      <c r="A555" t="s">
        <v>20</v>
      </c>
      <c r="B555" t="s">
        <v>23</v>
      </c>
      <c r="C555" t="s">
        <v>52</v>
      </c>
      <c r="D555" t="s">
        <v>54</v>
      </c>
      <c r="E555">
        <v>79760</v>
      </c>
      <c r="F555">
        <v>0</v>
      </c>
      <c r="G555">
        <v>79760</v>
      </c>
      <c r="H555">
        <v>56887.360000000001</v>
      </c>
      <c r="I555" t="s">
        <v>462</v>
      </c>
      <c r="J555" t="s">
        <v>70</v>
      </c>
      <c r="K555" t="s">
        <v>77</v>
      </c>
      <c r="L555" t="s">
        <v>89</v>
      </c>
      <c r="M555" t="s">
        <v>124</v>
      </c>
      <c r="N555">
        <v>7</v>
      </c>
      <c r="O555">
        <v>5</v>
      </c>
      <c r="P555" t="s">
        <v>151</v>
      </c>
      <c r="Q555" t="s">
        <v>156</v>
      </c>
      <c r="R555" t="s">
        <v>238</v>
      </c>
    </row>
    <row r="556" spans="1:18" x14ac:dyDescent="0.25">
      <c r="A556" t="s">
        <v>20</v>
      </c>
      <c r="B556" t="s">
        <v>32</v>
      </c>
      <c r="C556" t="s">
        <v>51</v>
      </c>
      <c r="D556" t="s">
        <v>449</v>
      </c>
      <c r="E556">
        <v>83371</v>
      </c>
      <c r="F556">
        <v>3582</v>
      </c>
      <c r="G556">
        <v>86953</v>
      </c>
      <c r="H556">
        <v>56877.53</v>
      </c>
      <c r="I556" t="s">
        <v>455</v>
      </c>
      <c r="J556" t="s">
        <v>449</v>
      </c>
      <c r="K556" t="s">
        <v>73</v>
      </c>
      <c r="L556" t="s">
        <v>83</v>
      </c>
      <c r="M556" t="s">
        <v>113</v>
      </c>
      <c r="N556">
        <v>0</v>
      </c>
      <c r="O556">
        <v>0</v>
      </c>
      <c r="P556" t="s">
        <v>152</v>
      </c>
      <c r="Q556" t="s">
        <v>154</v>
      </c>
      <c r="R556" t="s">
        <v>239</v>
      </c>
    </row>
    <row r="557" spans="1:18" x14ac:dyDescent="0.25">
      <c r="A557" t="s">
        <v>19</v>
      </c>
      <c r="B557" t="s">
        <v>34</v>
      </c>
      <c r="C557" t="s">
        <v>40</v>
      </c>
      <c r="D557" t="s">
        <v>59</v>
      </c>
      <c r="E557">
        <v>73756</v>
      </c>
      <c r="F557">
        <v>5957</v>
      </c>
      <c r="G557">
        <v>79713</v>
      </c>
      <c r="H557">
        <v>56853.84</v>
      </c>
      <c r="I557" t="s">
        <v>462</v>
      </c>
      <c r="J557" t="s">
        <v>70</v>
      </c>
      <c r="K557" t="s">
        <v>73</v>
      </c>
      <c r="L557" t="s">
        <v>83</v>
      </c>
      <c r="M557" t="s">
        <v>113</v>
      </c>
      <c r="N557">
        <v>18</v>
      </c>
      <c r="O557">
        <v>18</v>
      </c>
      <c r="P557" t="s">
        <v>152</v>
      </c>
      <c r="Q557" t="s">
        <v>155</v>
      </c>
      <c r="R557" t="s">
        <v>171</v>
      </c>
    </row>
    <row r="558" spans="1:18" x14ac:dyDescent="0.25">
      <c r="A558" t="s">
        <v>21</v>
      </c>
      <c r="B558" t="s">
        <v>32</v>
      </c>
      <c r="C558" t="s">
        <v>51</v>
      </c>
      <c r="D558" t="s">
        <v>55</v>
      </c>
      <c r="E558">
        <v>78925</v>
      </c>
      <c r="F558">
        <v>712</v>
      </c>
      <c r="G558">
        <v>79637</v>
      </c>
      <c r="H558">
        <v>56799.63</v>
      </c>
      <c r="I558" t="s">
        <v>462</v>
      </c>
      <c r="J558" t="s">
        <v>71</v>
      </c>
      <c r="K558" t="s">
        <v>72</v>
      </c>
      <c r="L558" t="s">
        <v>95</v>
      </c>
      <c r="M558" t="s">
        <v>120</v>
      </c>
      <c r="N558">
        <v>15</v>
      </c>
      <c r="O558">
        <v>15</v>
      </c>
      <c r="P558" t="s">
        <v>151</v>
      </c>
      <c r="Q558" t="s">
        <v>157</v>
      </c>
      <c r="R558" t="s">
        <v>237</v>
      </c>
    </row>
    <row r="559" spans="1:18" x14ac:dyDescent="0.25">
      <c r="A559" t="s">
        <v>20</v>
      </c>
      <c r="B559" t="s">
        <v>34</v>
      </c>
      <c r="C559" t="s">
        <v>46</v>
      </c>
      <c r="D559" t="s">
        <v>61</v>
      </c>
      <c r="E559">
        <v>48938</v>
      </c>
      <c r="F559">
        <v>186</v>
      </c>
      <c r="G559">
        <v>49124</v>
      </c>
      <c r="H559">
        <v>56757.68</v>
      </c>
      <c r="I559" t="s">
        <v>469</v>
      </c>
      <c r="J559" t="s">
        <v>69</v>
      </c>
      <c r="K559" t="s">
        <v>78</v>
      </c>
      <c r="L559" t="s">
        <v>109</v>
      </c>
      <c r="M559" t="s">
        <v>137</v>
      </c>
      <c r="N559">
        <v>3</v>
      </c>
      <c r="O559">
        <v>1</v>
      </c>
      <c r="P559" t="s">
        <v>152</v>
      </c>
      <c r="Q559" t="s">
        <v>154</v>
      </c>
      <c r="R559" t="s">
        <v>165</v>
      </c>
    </row>
    <row r="560" spans="1:18" x14ac:dyDescent="0.25">
      <c r="A560" t="s">
        <v>20</v>
      </c>
      <c r="B560" t="s">
        <v>35</v>
      </c>
      <c r="C560" t="s">
        <v>43</v>
      </c>
      <c r="D560" t="s">
        <v>58</v>
      </c>
      <c r="E560">
        <v>85630</v>
      </c>
      <c r="F560">
        <v>1005</v>
      </c>
      <c r="G560">
        <v>86635</v>
      </c>
      <c r="H560">
        <v>56669.52</v>
      </c>
      <c r="I560" t="s">
        <v>455</v>
      </c>
      <c r="J560" t="s">
        <v>56</v>
      </c>
      <c r="K560" t="s">
        <v>76</v>
      </c>
      <c r="L560" t="s">
        <v>92</v>
      </c>
      <c r="M560" t="s">
        <v>119</v>
      </c>
      <c r="N560">
        <v>7</v>
      </c>
      <c r="O560">
        <v>7</v>
      </c>
      <c r="P560" t="s">
        <v>150</v>
      </c>
      <c r="Q560" t="s">
        <v>155</v>
      </c>
      <c r="R560" t="s">
        <v>433</v>
      </c>
    </row>
    <row r="561" spans="1:18" x14ac:dyDescent="0.25">
      <c r="A561" t="s">
        <v>19</v>
      </c>
      <c r="B561" t="s">
        <v>32</v>
      </c>
      <c r="C561" t="s">
        <v>36</v>
      </c>
      <c r="D561" t="s">
        <v>54</v>
      </c>
      <c r="E561">
        <v>78516</v>
      </c>
      <c r="F561">
        <v>876</v>
      </c>
      <c r="G561">
        <v>79392</v>
      </c>
      <c r="H561">
        <v>56624.89</v>
      </c>
      <c r="I561" t="s">
        <v>462</v>
      </c>
      <c r="J561" t="s">
        <v>449</v>
      </c>
      <c r="K561" t="s">
        <v>80</v>
      </c>
      <c r="L561" t="s">
        <v>106</v>
      </c>
      <c r="M561" t="s">
        <v>106</v>
      </c>
      <c r="N561">
        <v>5</v>
      </c>
      <c r="O561">
        <v>4</v>
      </c>
      <c r="P561" t="s">
        <v>149</v>
      </c>
      <c r="Q561" t="s">
        <v>157</v>
      </c>
      <c r="R561" t="s">
        <v>165</v>
      </c>
    </row>
    <row r="562" spans="1:18" x14ac:dyDescent="0.25">
      <c r="A562" t="s">
        <v>21</v>
      </c>
      <c r="B562" t="s">
        <v>26</v>
      </c>
      <c r="C562" t="s">
        <v>42</v>
      </c>
      <c r="D562" t="s">
        <v>449</v>
      </c>
      <c r="E562">
        <v>84204</v>
      </c>
      <c r="F562">
        <v>2300</v>
      </c>
      <c r="G562">
        <v>86504</v>
      </c>
      <c r="H562">
        <v>56583.83</v>
      </c>
      <c r="I562" t="s">
        <v>455</v>
      </c>
      <c r="J562" t="s">
        <v>71</v>
      </c>
      <c r="K562" t="s">
        <v>75</v>
      </c>
      <c r="L562" t="s">
        <v>85</v>
      </c>
      <c r="M562" t="s">
        <v>114</v>
      </c>
      <c r="N562">
        <v>12</v>
      </c>
      <c r="O562">
        <v>11</v>
      </c>
      <c r="P562" t="s">
        <v>149</v>
      </c>
      <c r="Q562" t="s">
        <v>156</v>
      </c>
      <c r="R562" t="s">
        <v>198</v>
      </c>
    </row>
    <row r="563" spans="1:18" x14ac:dyDescent="0.25">
      <c r="A563" t="s">
        <v>17</v>
      </c>
      <c r="B563" t="s">
        <v>26</v>
      </c>
      <c r="C563" t="s">
        <v>37</v>
      </c>
      <c r="D563" t="s">
        <v>58</v>
      </c>
      <c r="E563">
        <v>83632</v>
      </c>
      <c r="F563">
        <v>2855</v>
      </c>
      <c r="G563">
        <v>86487</v>
      </c>
      <c r="H563">
        <v>56572.71</v>
      </c>
      <c r="I563" t="s">
        <v>455</v>
      </c>
      <c r="J563" t="s">
        <v>70</v>
      </c>
      <c r="K563" t="s">
        <v>77</v>
      </c>
      <c r="L563" t="s">
        <v>89</v>
      </c>
      <c r="M563" t="s">
        <v>124</v>
      </c>
      <c r="N563">
        <v>8</v>
      </c>
      <c r="O563">
        <v>8</v>
      </c>
      <c r="P563" t="s">
        <v>148</v>
      </c>
      <c r="Q563" t="s">
        <v>156</v>
      </c>
      <c r="R563" t="s">
        <v>165</v>
      </c>
    </row>
    <row r="564" spans="1:18" x14ac:dyDescent="0.25">
      <c r="A564" t="s">
        <v>19</v>
      </c>
      <c r="B564" t="s">
        <v>26</v>
      </c>
      <c r="C564" t="s">
        <v>49</v>
      </c>
      <c r="D564" t="s">
        <v>449</v>
      </c>
      <c r="E564">
        <v>83958</v>
      </c>
      <c r="F564">
        <v>2094</v>
      </c>
      <c r="G564">
        <v>86052</v>
      </c>
      <c r="H564">
        <v>56288.17</v>
      </c>
      <c r="I564" t="s">
        <v>455</v>
      </c>
      <c r="J564" t="s">
        <v>69</v>
      </c>
      <c r="K564" t="s">
        <v>79</v>
      </c>
      <c r="L564" t="s">
        <v>91</v>
      </c>
      <c r="M564" t="s">
        <v>118</v>
      </c>
      <c r="N564">
        <v>15</v>
      </c>
      <c r="O564">
        <v>13</v>
      </c>
      <c r="P564" t="s">
        <v>152</v>
      </c>
      <c r="Q564" t="s">
        <v>154</v>
      </c>
      <c r="R564" t="s">
        <v>271</v>
      </c>
    </row>
    <row r="565" spans="1:18" x14ac:dyDescent="0.25">
      <c r="A565" t="s">
        <v>19</v>
      </c>
      <c r="B565" t="s">
        <v>32</v>
      </c>
      <c r="C565" t="s">
        <v>53</v>
      </c>
      <c r="D565" t="s">
        <v>57</v>
      </c>
      <c r="E565">
        <v>85849</v>
      </c>
      <c r="F565">
        <v>0</v>
      </c>
      <c r="G565">
        <v>85849</v>
      </c>
      <c r="H565">
        <v>56155.38</v>
      </c>
      <c r="I565" t="s">
        <v>455</v>
      </c>
      <c r="J565" t="s">
        <v>71</v>
      </c>
      <c r="K565" t="s">
        <v>78</v>
      </c>
      <c r="L565" t="s">
        <v>90</v>
      </c>
      <c r="M565" t="s">
        <v>138</v>
      </c>
      <c r="N565">
        <v>12</v>
      </c>
      <c r="O565">
        <v>10</v>
      </c>
      <c r="P565" t="s">
        <v>150</v>
      </c>
      <c r="Q565" t="s">
        <v>156</v>
      </c>
      <c r="R565" t="s">
        <v>171</v>
      </c>
    </row>
    <row r="566" spans="1:18" x14ac:dyDescent="0.25">
      <c r="A566" t="s">
        <v>17</v>
      </c>
      <c r="B566" t="s">
        <v>24</v>
      </c>
      <c r="C566" t="s">
        <v>53</v>
      </c>
      <c r="D566" t="s">
        <v>54</v>
      </c>
      <c r="E566">
        <v>40333</v>
      </c>
      <c r="F566">
        <v>2334</v>
      </c>
      <c r="G566">
        <v>42667</v>
      </c>
      <c r="H566">
        <v>56117.53</v>
      </c>
      <c r="I566" t="s">
        <v>459</v>
      </c>
      <c r="J566" t="s">
        <v>70</v>
      </c>
      <c r="K566" t="s">
        <v>81</v>
      </c>
      <c r="L566" t="s">
        <v>98</v>
      </c>
      <c r="M566" t="s">
        <v>123</v>
      </c>
      <c r="N566">
        <v>15</v>
      </c>
      <c r="O566">
        <v>15</v>
      </c>
      <c r="P566" t="s">
        <v>150</v>
      </c>
      <c r="Q566" t="s">
        <v>154</v>
      </c>
      <c r="R566" t="s">
        <v>180</v>
      </c>
    </row>
    <row r="567" spans="1:18" x14ac:dyDescent="0.25">
      <c r="A567" t="s">
        <v>19</v>
      </c>
      <c r="B567" t="s">
        <v>29</v>
      </c>
      <c r="C567" t="s">
        <v>49</v>
      </c>
      <c r="D567" t="s">
        <v>449</v>
      </c>
      <c r="E567">
        <v>80669</v>
      </c>
      <c r="F567">
        <v>5103</v>
      </c>
      <c r="G567">
        <v>85772</v>
      </c>
      <c r="H567">
        <v>56105.01</v>
      </c>
      <c r="I567" t="s">
        <v>455</v>
      </c>
      <c r="J567" t="s">
        <v>70</v>
      </c>
      <c r="K567" t="s">
        <v>77</v>
      </c>
      <c r="L567" t="s">
        <v>111</v>
      </c>
      <c r="M567" t="s">
        <v>141</v>
      </c>
      <c r="N567">
        <v>12</v>
      </c>
      <c r="O567">
        <v>12</v>
      </c>
      <c r="P567" t="s">
        <v>149</v>
      </c>
      <c r="Q567" t="s">
        <v>154</v>
      </c>
      <c r="R567" t="s">
        <v>162</v>
      </c>
    </row>
    <row r="568" spans="1:18" x14ac:dyDescent="0.25">
      <c r="A568" t="s">
        <v>17</v>
      </c>
      <c r="B568" t="s">
        <v>29</v>
      </c>
      <c r="C568" t="s">
        <v>36</v>
      </c>
      <c r="D568" t="s">
        <v>62</v>
      </c>
      <c r="E568">
        <v>78333</v>
      </c>
      <c r="F568">
        <v>0</v>
      </c>
      <c r="G568">
        <v>78333</v>
      </c>
      <c r="H568">
        <v>55869.58</v>
      </c>
      <c r="I568" t="s">
        <v>462</v>
      </c>
      <c r="J568" t="s">
        <v>70</v>
      </c>
      <c r="K568" t="s">
        <v>78</v>
      </c>
      <c r="L568" t="s">
        <v>90</v>
      </c>
      <c r="M568" t="s">
        <v>138</v>
      </c>
      <c r="N568">
        <v>9</v>
      </c>
      <c r="O568">
        <v>8</v>
      </c>
      <c r="P568" t="s">
        <v>152</v>
      </c>
      <c r="Q568" t="s">
        <v>157</v>
      </c>
      <c r="R568" t="s">
        <v>212</v>
      </c>
    </row>
    <row r="569" spans="1:18" x14ac:dyDescent="0.25">
      <c r="A569" t="s">
        <v>18</v>
      </c>
      <c r="B569" t="s">
        <v>24</v>
      </c>
      <c r="C569" t="s">
        <v>41</v>
      </c>
      <c r="D569" t="s">
        <v>57</v>
      </c>
      <c r="E569">
        <v>78027</v>
      </c>
      <c r="F569">
        <v>159</v>
      </c>
      <c r="G569">
        <v>78186</v>
      </c>
      <c r="H569">
        <v>55764.73</v>
      </c>
      <c r="I569" t="s">
        <v>462</v>
      </c>
      <c r="J569" t="s">
        <v>69</v>
      </c>
      <c r="K569" t="s">
        <v>76</v>
      </c>
      <c r="L569" t="s">
        <v>86</v>
      </c>
      <c r="M569" t="s">
        <v>115</v>
      </c>
      <c r="N569">
        <v>1</v>
      </c>
      <c r="O569">
        <v>0</v>
      </c>
      <c r="P569" t="s">
        <v>149</v>
      </c>
      <c r="Q569" t="s">
        <v>154</v>
      </c>
      <c r="R569" t="s">
        <v>178</v>
      </c>
    </row>
    <row r="570" spans="1:18" x14ac:dyDescent="0.25">
      <c r="A570" t="s">
        <v>18</v>
      </c>
      <c r="B570" t="s">
        <v>28</v>
      </c>
      <c r="C570" t="s">
        <v>38</v>
      </c>
      <c r="D570" t="s">
        <v>62</v>
      </c>
      <c r="E570">
        <v>77895</v>
      </c>
      <c r="F570">
        <v>25</v>
      </c>
      <c r="G570">
        <v>77920</v>
      </c>
      <c r="H570">
        <v>55575.01</v>
      </c>
      <c r="I570" t="s">
        <v>462</v>
      </c>
      <c r="J570" t="s">
        <v>56</v>
      </c>
      <c r="K570" t="s">
        <v>74</v>
      </c>
      <c r="L570" t="s">
        <v>84</v>
      </c>
      <c r="M570" t="s">
        <v>74</v>
      </c>
      <c r="N570">
        <v>0</v>
      </c>
      <c r="O570">
        <v>0</v>
      </c>
      <c r="P570" t="s">
        <v>152</v>
      </c>
      <c r="Q570" t="s">
        <v>156</v>
      </c>
      <c r="R570" t="s">
        <v>258</v>
      </c>
    </row>
    <row r="571" spans="1:18" x14ac:dyDescent="0.25">
      <c r="A571" t="s">
        <v>20</v>
      </c>
      <c r="B571" t="s">
        <v>32</v>
      </c>
      <c r="C571" t="s">
        <v>42</v>
      </c>
      <c r="D571" t="s">
        <v>62</v>
      </c>
      <c r="E571">
        <v>74393</v>
      </c>
      <c r="F571">
        <v>3512</v>
      </c>
      <c r="G571">
        <v>77905</v>
      </c>
      <c r="H571">
        <v>55564.31</v>
      </c>
      <c r="I571" t="s">
        <v>462</v>
      </c>
      <c r="J571" t="s">
        <v>71</v>
      </c>
      <c r="K571" t="s">
        <v>75</v>
      </c>
      <c r="L571" t="s">
        <v>96</v>
      </c>
      <c r="M571" t="s">
        <v>121</v>
      </c>
      <c r="N571">
        <v>6</v>
      </c>
      <c r="O571">
        <v>6</v>
      </c>
      <c r="P571" t="s">
        <v>150</v>
      </c>
      <c r="Q571" t="s">
        <v>156</v>
      </c>
      <c r="R571" t="s">
        <v>175</v>
      </c>
    </row>
    <row r="572" spans="1:18" x14ac:dyDescent="0.25">
      <c r="A572" t="s">
        <v>19</v>
      </c>
      <c r="B572" t="s">
        <v>29</v>
      </c>
      <c r="C572" t="s">
        <v>50</v>
      </c>
      <c r="D572" t="s">
        <v>59</v>
      </c>
      <c r="E572">
        <v>77574</v>
      </c>
      <c r="F572">
        <v>7291</v>
      </c>
      <c r="G572">
        <v>84865</v>
      </c>
      <c r="H572">
        <v>55511.73</v>
      </c>
      <c r="I572" t="s">
        <v>455</v>
      </c>
      <c r="J572" t="s">
        <v>449</v>
      </c>
      <c r="K572" t="s">
        <v>80</v>
      </c>
      <c r="L572" t="s">
        <v>93</v>
      </c>
      <c r="M572" t="s">
        <v>93</v>
      </c>
      <c r="N572">
        <v>15</v>
      </c>
      <c r="O572">
        <v>13</v>
      </c>
      <c r="P572" t="s">
        <v>149</v>
      </c>
      <c r="Q572" t="s">
        <v>155</v>
      </c>
      <c r="R572" t="s">
        <v>245</v>
      </c>
    </row>
    <row r="573" spans="1:18" x14ac:dyDescent="0.25">
      <c r="A573" t="s">
        <v>20</v>
      </c>
      <c r="B573" t="s">
        <v>34</v>
      </c>
      <c r="C573" t="s">
        <v>40</v>
      </c>
      <c r="D573" t="s">
        <v>55</v>
      </c>
      <c r="E573">
        <v>47387</v>
      </c>
      <c r="F573">
        <v>504</v>
      </c>
      <c r="G573">
        <v>47891</v>
      </c>
      <c r="H573">
        <v>55333.08</v>
      </c>
      <c r="I573" t="s">
        <v>469</v>
      </c>
      <c r="J573" t="s">
        <v>69</v>
      </c>
      <c r="K573" t="s">
        <v>75</v>
      </c>
      <c r="L573" t="s">
        <v>85</v>
      </c>
      <c r="M573" t="s">
        <v>114</v>
      </c>
      <c r="N573">
        <v>0</v>
      </c>
      <c r="O573">
        <v>0</v>
      </c>
      <c r="P573" t="s">
        <v>152</v>
      </c>
      <c r="Q573" t="s">
        <v>154</v>
      </c>
      <c r="R573" t="s">
        <v>178</v>
      </c>
    </row>
    <row r="574" spans="1:18" x14ac:dyDescent="0.25">
      <c r="A574" t="s">
        <v>19</v>
      </c>
      <c r="B574" t="s">
        <v>32</v>
      </c>
      <c r="C574" t="s">
        <v>42</v>
      </c>
      <c r="D574" t="s">
        <v>56</v>
      </c>
      <c r="E574">
        <v>76630</v>
      </c>
      <c r="F574">
        <v>933</v>
      </c>
      <c r="G574">
        <v>77563</v>
      </c>
      <c r="H574">
        <v>55320.39</v>
      </c>
      <c r="I574" t="s">
        <v>462</v>
      </c>
      <c r="J574" t="s">
        <v>56</v>
      </c>
      <c r="K574" t="s">
        <v>74</v>
      </c>
      <c r="L574" t="s">
        <v>84</v>
      </c>
      <c r="M574" t="s">
        <v>74</v>
      </c>
      <c r="N574">
        <v>10</v>
      </c>
      <c r="O574">
        <v>9</v>
      </c>
      <c r="P574" t="s">
        <v>148</v>
      </c>
      <c r="Q574" t="s">
        <v>154</v>
      </c>
      <c r="R574" t="s">
        <v>255</v>
      </c>
    </row>
    <row r="575" spans="1:18" x14ac:dyDescent="0.25">
      <c r="A575" t="s">
        <v>20</v>
      </c>
      <c r="B575" t="s">
        <v>24</v>
      </c>
      <c r="C575" t="s">
        <v>44</v>
      </c>
      <c r="D575" t="s">
        <v>58</v>
      </c>
      <c r="E575">
        <v>84019</v>
      </c>
      <c r="F575">
        <v>541</v>
      </c>
      <c r="G575">
        <v>84560</v>
      </c>
      <c r="H575">
        <v>55312.22</v>
      </c>
      <c r="I575" t="s">
        <v>455</v>
      </c>
      <c r="J575" t="s">
        <v>56</v>
      </c>
      <c r="K575" t="s">
        <v>74</v>
      </c>
      <c r="L575" t="s">
        <v>84</v>
      </c>
      <c r="M575" t="s">
        <v>74</v>
      </c>
      <c r="N575">
        <v>6</v>
      </c>
      <c r="O575">
        <v>6</v>
      </c>
      <c r="P575" t="s">
        <v>150</v>
      </c>
      <c r="Q575" t="s">
        <v>154</v>
      </c>
      <c r="R575" t="s">
        <v>283</v>
      </c>
    </row>
    <row r="576" spans="1:18" x14ac:dyDescent="0.25">
      <c r="A576" t="s">
        <v>19</v>
      </c>
      <c r="B576" t="s">
        <v>23</v>
      </c>
      <c r="C576" t="s">
        <v>37</v>
      </c>
      <c r="D576" t="s">
        <v>56</v>
      </c>
      <c r="E576">
        <v>53253</v>
      </c>
      <c r="F576">
        <v>2032</v>
      </c>
      <c r="G576">
        <v>55285</v>
      </c>
      <c r="H576">
        <v>55285</v>
      </c>
      <c r="I576" t="s">
        <v>67</v>
      </c>
      <c r="J576" t="s">
        <v>69</v>
      </c>
      <c r="K576" t="s">
        <v>80</v>
      </c>
      <c r="L576" t="s">
        <v>106</v>
      </c>
      <c r="M576" t="s">
        <v>106</v>
      </c>
      <c r="N576">
        <v>3</v>
      </c>
      <c r="O576">
        <v>2</v>
      </c>
      <c r="P576" t="s">
        <v>152</v>
      </c>
      <c r="Q576" t="s">
        <v>156</v>
      </c>
      <c r="R576" t="s">
        <v>174</v>
      </c>
    </row>
    <row r="577" spans="1:18" x14ac:dyDescent="0.25">
      <c r="A577" t="s">
        <v>20</v>
      </c>
      <c r="B577" t="s">
        <v>450</v>
      </c>
      <c r="C577" t="s">
        <v>53</v>
      </c>
      <c r="D577" t="s">
        <v>59</v>
      </c>
      <c r="E577">
        <v>64947</v>
      </c>
      <c r="F577">
        <v>12522</v>
      </c>
      <c r="G577">
        <v>77469</v>
      </c>
      <c r="H577">
        <v>55253.34</v>
      </c>
      <c r="I577" t="s">
        <v>462</v>
      </c>
      <c r="J577" t="s">
        <v>71</v>
      </c>
      <c r="K577" t="s">
        <v>80</v>
      </c>
      <c r="L577" t="s">
        <v>93</v>
      </c>
      <c r="M577" t="s">
        <v>93</v>
      </c>
      <c r="N577">
        <v>0</v>
      </c>
      <c r="O577">
        <v>0</v>
      </c>
      <c r="P577" t="s">
        <v>153</v>
      </c>
      <c r="Q577" t="s">
        <v>155</v>
      </c>
      <c r="R577" t="s">
        <v>414</v>
      </c>
    </row>
    <row r="578" spans="1:18" x14ac:dyDescent="0.25">
      <c r="A578" t="s">
        <v>19</v>
      </c>
      <c r="B578" t="s">
        <v>24</v>
      </c>
      <c r="C578" t="s">
        <v>41</v>
      </c>
      <c r="D578" t="s">
        <v>58</v>
      </c>
      <c r="E578">
        <v>65637</v>
      </c>
      <c r="F578">
        <v>11271</v>
      </c>
      <c r="G578">
        <v>76908</v>
      </c>
      <c r="H578">
        <v>54853.22</v>
      </c>
      <c r="I578" t="s">
        <v>462</v>
      </c>
      <c r="J578" t="s">
        <v>69</v>
      </c>
      <c r="K578" t="s">
        <v>72</v>
      </c>
      <c r="L578" t="s">
        <v>82</v>
      </c>
      <c r="M578" t="s">
        <v>112</v>
      </c>
      <c r="N578">
        <v>2</v>
      </c>
      <c r="O578">
        <v>2</v>
      </c>
      <c r="P578" t="s">
        <v>149</v>
      </c>
      <c r="Q578" t="s">
        <v>157</v>
      </c>
      <c r="R578" t="s">
        <v>316</v>
      </c>
    </row>
    <row r="579" spans="1:18" x14ac:dyDescent="0.25">
      <c r="A579" t="s">
        <v>19</v>
      </c>
      <c r="B579" t="s">
        <v>29</v>
      </c>
      <c r="C579" t="s">
        <v>44</v>
      </c>
      <c r="D579" t="s">
        <v>59</v>
      </c>
      <c r="E579">
        <v>82839</v>
      </c>
      <c r="F579">
        <v>704</v>
      </c>
      <c r="G579">
        <v>83543</v>
      </c>
      <c r="H579">
        <v>54646.99</v>
      </c>
      <c r="I579" t="s">
        <v>455</v>
      </c>
      <c r="J579" t="s">
        <v>56</v>
      </c>
      <c r="K579" t="s">
        <v>79</v>
      </c>
      <c r="L579" t="s">
        <v>107</v>
      </c>
      <c r="M579" t="s">
        <v>134</v>
      </c>
      <c r="N579">
        <v>2</v>
      </c>
      <c r="O579">
        <v>0</v>
      </c>
      <c r="P579" t="s">
        <v>151</v>
      </c>
      <c r="Q579" t="s">
        <v>155</v>
      </c>
      <c r="R579" t="s">
        <v>217</v>
      </c>
    </row>
    <row r="580" spans="1:18" x14ac:dyDescent="0.25">
      <c r="A580" t="s">
        <v>21</v>
      </c>
      <c r="B580" t="s">
        <v>35</v>
      </c>
      <c r="C580" t="s">
        <v>42</v>
      </c>
      <c r="D580" t="s">
        <v>60</v>
      </c>
      <c r="E580">
        <v>69926</v>
      </c>
      <c r="F580">
        <v>6660</v>
      </c>
      <c r="G580">
        <v>76586</v>
      </c>
      <c r="H580">
        <v>54623.56</v>
      </c>
      <c r="I580" t="s">
        <v>462</v>
      </c>
      <c r="J580" t="s">
        <v>71</v>
      </c>
      <c r="K580" t="s">
        <v>74</v>
      </c>
      <c r="L580" t="s">
        <v>84</v>
      </c>
      <c r="M580" t="s">
        <v>74</v>
      </c>
      <c r="N580">
        <v>18</v>
      </c>
      <c r="O580">
        <v>17</v>
      </c>
      <c r="P580" t="s">
        <v>150</v>
      </c>
      <c r="Q580" t="s">
        <v>154</v>
      </c>
      <c r="R580" t="s">
        <v>189</v>
      </c>
    </row>
    <row r="581" spans="1:18" x14ac:dyDescent="0.25">
      <c r="A581" t="s">
        <v>21</v>
      </c>
      <c r="B581" t="s">
        <v>31</v>
      </c>
      <c r="C581" t="s">
        <v>42</v>
      </c>
      <c r="D581" t="s">
        <v>57</v>
      </c>
      <c r="E581">
        <v>76563</v>
      </c>
      <c r="F581">
        <v>0</v>
      </c>
      <c r="G581">
        <v>76563</v>
      </c>
      <c r="H581">
        <v>54607.16</v>
      </c>
      <c r="I581" t="s">
        <v>462</v>
      </c>
      <c r="J581" t="s">
        <v>449</v>
      </c>
      <c r="K581" t="s">
        <v>73</v>
      </c>
      <c r="L581" t="s">
        <v>102</v>
      </c>
      <c r="M581" t="s">
        <v>102</v>
      </c>
      <c r="N581">
        <v>15</v>
      </c>
      <c r="O581">
        <v>15</v>
      </c>
      <c r="P581" t="s">
        <v>153</v>
      </c>
      <c r="Q581" t="s">
        <v>154</v>
      </c>
      <c r="R581" t="s">
        <v>173</v>
      </c>
    </row>
    <row r="582" spans="1:18" x14ac:dyDescent="0.25">
      <c r="A582" t="s">
        <v>20</v>
      </c>
      <c r="B582" t="s">
        <v>26</v>
      </c>
      <c r="C582" t="s">
        <v>37</v>
      </c>
      <c r="D582" t="s">
        <v>54</v>
      </c>
      <c r="E582">
        <v>78469</v>
      </c>
      <c r="F582">
        <v>4772</v>
      </c>
      <c r="G582">
        <v>83241</v>
      </c>
      <c r="H582">
        <v>54449.440000000002</v>
      </c>
      <c r="I582" t="s">
        <v>455</v>
      </c>
      <c r="J582" t="s">
        <v>56</v>
      </c>
      <c r="K582" t="s">
        <v>77</v>
      </c>
      <c r="L582" t="s">
        <v>111</v>
      </c>
      <c r="M582" t="s">
        <v>141</v>
      </c>
      <c r="N582">
        <v>6</v>
      </c>
      <c r="O582">
        <v>4</v>
      </c>
      <c r="P582" t="s">
        <v>149</v>
      </c>
      <c r="Q582" t="s">
        <v>157</v>
      </c>
      <c r="R582" t="s">
        <v>169</v>
      </c>
    </row>
    <row r="583" spans="1:18" x14ac:dyDescent="0.25">
      <c r="A583" t="s">
        <v>20</v>
      </c>
      <c r="B583" t="s">
        <v>35</v>
      </c>
      <c r="C583" t="s">
        <v>43</v>
      </c>
      <c r="D583" t="s">
        <v>61</v>
      </c>
      <c r="E583">
        <v>37873</v>
      </c>
      <c r="F583">
        <v>9188</v>
      </c>
      <c r="G583">
        <v>47061</v>
      </c>
      <c r="H583">
        <v>54374.1</v>
      </c>
      <c r="I583" t="s">
        <v>469</v>
      </c>
      <c r="J583" t="s">
        <v>71</v>
      </c>
      <c r="K583" t="s">
        <v>80</v>
      </c>
      <c r="L583" t="s">
        <v>106</v>
      </c>
      <c r="M583" t="s">
        <v>106</v>
      </c>
      <c r="N583">
        <v>2</v>
      </c>
      <c r="O583">
        <v>0</v>
      </c>
      <c r="P583" t="s">
        <v>151</v>
      </c>
      <c r="Q583" t="s">
        <v>155</v>
      </c>
      <c r="R583" t="s">
        <v>342</v>
      </c>
    </row>
    <row r="584" spans="1:18" x14ac:dyDescent="0.25">
      <c r="A584" t="s">
        <v>17</v>
      </c>
      <c r="B584" t="s">
        <v>23</v>
      </c>
      <c r="C584" t="s">
        <v>49</v>
      </c>
      <c r="D584" t="s">
        <v>61</v>
      </c>
      <c r="E584">
        <v>52024</v>
      </c>
      <c r="F584">
        <v>2323</v>
      </c>
      <c r="G584">
        <v>54347</v>
      </c>
      <c r="H584">
        <v>54347</v>
      </c>
      <c r="I584" t="s">
        <v>67</v>
      </c>
      <c r="J584" t="s">
        <v>69</v>
      </c>
      <c r="K584" t="s">
        <v>76</v>
      </c>
      <c r="L584" t="s">
        <v>100</v>
      </c>
      <c r="M584" t="s">
        <v>132</v>
      </c>
      <c r="N584">
        <v>12</v>
      </c>
      <c r="O584">
        <v>11</v>
      </c>
      <c r="P584" t="s">
        <v>151</v>
      </c>
      <c r="Q584" t="s">
        <v>157</v>
      </c>
      <c r="R584" t="s">
        <v>361</v>
      </c>
    </row>
    <row r="585" spans="1:18" x14ac:dyDescent="0.25">
      <c r="A585" t="s">
        <v>17</v>
      </c>
      <c r="B585" t="s">
        <v>35</v>
      </c>
      <c r="C585" t="s">
        <v>40</v>
      </c>
      <c r="D585" t="s">
        <v>54</v>
      </c>
      <c r="E585">
        <v>64318</v>
      </c>
      <c r="F585">
        <v>11576</v>
      </c>
      <c r="G585">
        <v>75894</v>
      </c>
      <c r="H585">
        <v>54130</v>
      </c>
      <c r="I585" t="s">
        <v>462</v>
      </c>
      <c r="J585" t="s">
        <v>69</v>
      </c>
      <c r="K585" t="s">
        <v>79</v>
      </c>
      <c r="L585" t="s">
        <v>107</v>
      </c>
      <c r="M585" t="s">
        <v>134</v>
      </c>
      <c r="N585">
        <v>10</v>
      </c>
      <c r="O585">
        <v>10</v>
      </c>
      <c r="P585" t="s">
        <v>148</v>
      </c>
      <c r="Q585" t="s">
        <v>155</v>
      </c>
      <c r="R585" t="s">
        <v>383</v>
      </c>
    </row>
    <row r="586" spans="1:18" x14ac:dyDescent="0.25">
      <c r="A586" t="s">
        <v>20</v>
      </c>
      <c r="B586" t="s">
        <v>31</v>
      </c>
      <c r="C586" t="s">
        <v>50</v>
      </c>
      <c r="D586" t="s">
        <v>57</v>
      </c>
      <c r="E586">
        <v>44317</v>
      </c>
      <c r="F586">
        <v>2490</v>
      </c>
      <c r="G586">
        <v>46807</v>
      </c>
      <c r="H586">
        <v>54080.63</v>
      </c>
      <c r="I586" t="s">
        <v>469</v>
      </c>
      <c r="J586" t="s">
        <v>449</v>
      </c>
      <c r="K586" t="s">
        <v>81</v>
      </c>
      <c r="L586" t="s">
        <v>94</v>
      </c>
      <c r="M586" t="s">
        <v>129</v>
      </c>
      <c r="N586">
        <v>6</v>
      </c>
      <c r="O586">
        <v>4</v>
      </c>
      <c r="P586" t="s">
        <v>151</v>
      </c>
      <c r="Q586" t="s">
        <v>156</v>
      </c>
      <c r="R586" t="s">
        <v>176</v>
      </c>
    </row>
    <row r="587" spans="1:18" x14ac:dyDescent="0.25">
      <c r="A587" t="s">
        <v>19</v>
      </c>
      <c r="B587" t="s">
        <v>23</v>
      </c>
      <c r="C587" t="s">
        <v>44</v>
      </c>
      <c r="D587" t="s">
        <v>59</v>
      </c>
      <c r="E587">
        <v>72528</v>
      </c>
      <c r="F587">
        <v>2900</v>
      </c>
      <c r="G587">
        <v>75428</v>
      </c>
      <c r="H587">
        <v>53797.64</v>
      </c>
      <c r="I587" t="s">
        <v>462</v>
      </c>
      <c r="J587" t="s">
        <v>71</v>
      </c>
      <c r="K587" t="s">
        <v>73</v>
      </c>
      <c r="L587" t="s">
        <v>99</v>
      </c>
      <c r="M587" t="s">
        <v>125</v>
      </c>
      <c r="N587">
        <v>25</v>
      </c>
      <c r="O587">
        <v>23</v>
      </c>
      <c r="P587" t="s">
        <v>152</v>
      </c>
      <c r="Q587" t="s">
        <v>156</v>
      </c>
      <c r="R587" t="s">
        <v>440</v>
      </c>
    </row>
    <row r="588" spans="1:18" x14ac:dyDescent="0.25">
      <c r="A588" t="s">
        <v>19</v>
      </c>
      <c r="B588" t="s">
        <v>24</v>
      </c>
      <c r="C588" t="s">
        <v>53</v>
      </c>
      <c r="D588" t="s">
        <v>55</v>
      </c>
      <c r="E588">
        <v>39285</v>
      </c>
      <c r="F588">
        <v>1566</v>
      </c>
      <c r="G588">
        <v>40851</v>
      </c>
      <c r="H588">
        <v>53729.05</v>
      </c>
      <c r="I588" t="s">
        <v>459</v>
      </c>
      <c r="J588" t="s">
        <v>70</v>
      </c>
      <c r="K588" t="s">
        <v>74</v>
      </c>
      <c r="L588" t="s">
        <v>84</v>
      </c>
      <c r="M588" t="s">
        <v>74</v>
      </c>
      <c r="N588">
        <v>5</v>
      </c>
      <c r="O588">
        <v>5</v>
      </c>
      <c r="P588" t="s">
        <v>148</v>
      </c>
      <c r="Q588" t="s">
        <v>157</v>
      </c>
      <c r="R588" t="s">
        <v>212</v>
      </c>
    </row>
    <row r="589" spans="1:18" x14ac:dyDescent="0.25">
      <c r="A589" t="s">
        <v>19</v>
      </c>
      <c r="B589" t="s">
        <v>29</v>
      </c>
      <c r="C589" t="s">
        <v>38</v>
      </c>
      <c r="D589" t="s">
        <v>61</v>
      </c>
      <c r="E589">
        <v>49150</v>
      </c>
      <c r="F589">
        <v>4384</v>
      </c>
      <c r="G589">
        <v>53534</v>
      </c>
      <c r="H589">
        <v>53534</v>
      </c>
      <c r="I589" t="s">
        <v>67</v>
      </c>
      <c r="J589" t="s">
        <v>449</v>
      </c>
      <c r="K589" t="s">
        <v>72</v>
      </c>
      <c r="L589" t="s">
        <v>82</v>
      </c>
      <c r="M589" t="s">
        <v>112</v>
      </c>
      <c r="N589">
        <v>5</v>
      </c>
      <c r="O589">
        <v>2</v>
      </c>
      <c r="P589" t="s">
        <v>149</v>
      </c>
      <c r="Q589" t="s">
        <v>157</v>
      </c>
      <c r="R589" t="s">
        <v>263</v>
      </c>
    </row>
    <row r="590" spans="1:18" x14ac:dyDescent="0.25">
      <c r="A590" t="s">
        <v>19</v>
      </c>
      <c r="B590" t="s">
        <v>34</v>
      </c>
      <c r="C590" t="s">
        <v>36</v>
      </c>
      <c r="D590" t="s">
        <v>62</v>
      </c>
      <c r="E590">
        <v>46224</v>
      </c>
      <c r="F590">
        <v>0</v>
      </c>
      <c r="G590">
        <v>46224</v>
      </c>
      <c r="H590">
        <v>53407.03</v>
      </c>
      <c r="I590" t="s">
        <v>469</v>
      </c>
      <c r="J590" t="s">
        <v>56</v>
      </c>
      <c r="K590" t="s">
        <v>72</v>
      </c>
      <c r="L590" t="s">
        <v>95</v>
      </c>
      <c r="M590" t="s">
        <v>120</v>
      </c>
      <c r="N590">
        <v>5</v>
      </c>
      <c r="O590">
        <v>5</v>
      </c>
      <c r="P590" t="s">
        <v>149</v>
      </c>
      <c r="Q590" t="s">
        <v>156</v>
      </c>
      <c r="R590" t="s">
        <v>162</v>
      </c>
    </row>
    <row r="591" spans="1:18" x14ac:dyDescent="0.25">
      <c r="A591" t="s">
        <v>17</v>
      </c>
      <c r="B591" t="s">
        <v>34</v>
      </c>
      <c r="C591" t="s">
        <v>37</v>
      </c>
      <c r="D591" t="s">
        <v>59</v>
      </c>
      <c r="E591">
        <v>77831</v>
      </c>
      <c r="F591">
        <v>3535</v>
      </c>
      <c r="G591">
        <v>81366</v>
      </c>
      <c r="H591">
        <v>53222.97</v>
      </c>
      <c r="I591" t="s">
        <v>455</v>
      </c>
      <c r="J591" t="s">
        <v>449</v>
      </c>
      <c r="K591" t="s">
        <v>81</v>
      </c>
      <c r="L591" t="s">
        <v>98</v>
      </c>
      <c r="M591" t="s">
        <v>123</v>
      </c>
      <c r="N591">
        <v>12</v>
      </c>
      <c r="O591">
        <v>9</v>
      </c>
      <c r="P591" t="s">
        <v>149</v>
      </c>
      <c r="Q591" t="s">
        <v>156</v>
      </c>
      <c r="R591" t="s">
        <v>359</v>
      </c>
    </row>
    <row r="592" spans="1:18" x14ac:dyDescent="0.25">
      <c r="A592" t="s">
        <v>19</v>
      </c>
      <c r="B592" t="s">
        <v>26</v>
      </c>
      <c r="C592" t="s">
        <v>39</v>
      </c>
      <c r="D592" t="s">
        <v>55</v>
      </c>
      <c r="E592">
        <v>53113</v>
      </c>
      <c r="F592">
        <v>0</v>
      </c>
      <c r="G592">
        <v>53113</v>
      </c>
      <c r="H592">
        <v>53113</v>
      </c>
      <c r="I592" t="s">
        <v>67</v>
      </c>
      <c r="J592" t="s">
        <v>70</v>
      </c>
      <c r="K592" t="s">
        <v>73</v>
      </c>
      <c r="L592" t="s">
        <v>102</v>
      </c>
      <c r="M592" t="s">
        <v>102</v>
      </c>
      <c r="N592">
        <v>5</v>
      </c>
      <c r="O592">
        <v>5</v>
      </c>
      <c r="P592" t="s">
        <v>152</v>
      </c>
      <c r="Q592" t="s">
        <v>154</v>
      </c>
      <c r="R592" t="s">
        <v>294</v>
      </c>
    </row>
    <row r="593" spans="1:18" x14ac:dyDescent="0.25">
      <c r="A593" t="s">
        <v>17</v>
      </c>
      <c r="B593" t="s">
        <v>35</v>
      </c>
      <c r="C593" t="s">
        <v>53</v>
      </c>
      <c r="D593" t="s">
        <v>449</v>
      </c>
      <c r="E593">
        <v>48510</v>
      </c>
      <c r="F593">
        <v>4516</v>
      </c>
      <c r="G593">
        <v>53026</v>
      </c>
      <c r="H593">
        <v>53026</v>
      </c>
      <c r="I593" t="s">
        <v>67</v>
      </c>
      <c r="J593" t="s">
        <v>71</v>
      </c>
      <c r="K593" t="s">
        <v>79</v>
      </c>
      <c r="L593" t="s">
        <v>91</v>
      </c>
      <c r="M593" t="s">
        <v>118</v>
      </c>
      <c r="N593">
        <v>25</v>
      </c>
      <c r="O593">
        <v>25</v>
      </c>
      <c r="P593" t="s">
        <v>149</v>
      </c>
      <c r="Q593" t="s">
        <v>157</v>
      </c>
      <c r="R593" t="s">
        <v>175</v>
      </c>
    </row>
    <row r="594" spans="1:18" x14ac:dyDescent="0.25">
      <c r="A594" t="s">
        <v>17</v>
      </c>
      <c r="B594" t="s">
        <v>31</v>
      </c>
      <c r="C594" t="s">
        <v>42</v>
      </c>
      <c r="D594" t="s">
        <v>60</v>
      </c>
      <c r="E594">
        <v>74289</v>
      </c>
      <c r="F594">
        <v>0</v>
      </c>
      <c r="G594">
        <v>74289</v>
      </c>
      <c r="H594">
        <v>52985.27</v>
      </c>
      <c r="I594" t="s">
        <v>462</v>
      </c>
      <c r="J594" t="s">
        <v>69</v>
      </c>
      <c r="K594" t="s">
        <v>74</v>
      </c>
      <c r="L594" t="s">
        <v>84</v>
      </c>
      <c r="M594" t="s">
        <v>74</v>
      </c>
      <c r="N594">
        <v>8</v>
      </c>
      <c r="O594">
        <v>8</v>
      </c>
      <c r="P594" t="s">
        <v>148</v>
      </c>
      <c r="Q594" t="s">
        <v>154</v>
      </c>
      <c r="R594" t="s">
        <v>234</v>
      </c>
    </row>
    <row r="595" spans="1:18" x14ac:dyDescent="0.25">
      <c r="A595" t="s">
        <v>19</v>
      </c>
      <c r="B595" t="s">
        <v>35</v>
      </c>
      <c r="C595" t="s">
        <v>44</v>
      </c>
      <c r="D595" t="s">
        <v>57</v>
      </c>
      <c r="E595">
        <v>40990</v>
      </c>
      <c r="F595">
        <v>4769</v>
      </c>
      <c r="G595">
        <v>45759</v>
      </c>
      <c r="H595">
        <v>52869.77</v>
      </c>
      <c r="I595" t="s">
        <v>469</v>
      </c>
      <c r="J595" t="s">
        <v>71</v>
      </c>
      <c r="K595" t="s">
        <v>81</v>
      </c>
      <c r="L595" t="s">
        <v>101</v>
      </c>
      <c r="M595" t="s">
        <v>127</v>
      </c>
      <c r="N595">
        <v>4</v>
      </c>
      <c r="O595">
        <v>3</v>
      </c>
      <c r="P595" t="s">
        <v>151</v>
      </c>
      <c r="Q595" t="s">
        <v>155</v>
      </c>
      <c r="R595" t="s">
        <v>255</v>
      </c>
    </row>
    <row r="596" spans="1:18" x14ac:dyDescent="0.25">
      <c r="A596" t="s">
        <v>19</v>
      </c>
      <c r="B596" t="s">
        <v>35</v>
      </c>
      <c r="C596" t="s">
        <v>46</v>
      </c>
      <c r="D596" t="s">
        <v>57</v>
      </c>
      <c r="E596">
        <v>34924</v>
      </c>
      <c r="F596">
        <v>5205</v>
      </c>
      <c r="G596">
        <v>40129</v>
      </c>
      <c r="H596">
        <v>52779.44</v>
      </c>
      <c r="I596" t="s">
        <v>459</v>
      </c>
      <c r="J596" t="s">
        <v>69</v>
      </c>
      <c r="K596" t="s">
        <v>75</v>
      </c>
      <c r="L596" t="s">
        <v>108</v>
      </c>
      <c r="M596" t="s">
        <v>135</v>
      </c>
      <c r="N596">
        <v>15</v>
      </c>
      <c r="O596">
        <v>15</v>
      </c>
      <c r="P596" t="s">
        <v>148</v>
      </c>
      <c r="Q596" t="s">
        <v>156</v>
      </c>
      <c r="R596" t="s">
        <v>162</v>
      </c>
    </row>
    <row r="597" spans="1:18" x14ac:dyDescent="0.25">
      <c r="A597" t="s">
        <v>21</v>
      </c>
      <c r="B597" t="s">
        <v>24</v>
      </c>
      <c r="C597" t="s">
        <v>53</v>
      </c>
      <c r="D597" t="s">
        <v>59</v>
      </c>
      <c r="E597">
        <v>66798</v>
      </c>
      <c r="F597">
        <v>7180</v>
      </c>
      <c r="G597">
        <v>73978</v>
      </c>
      <c r="H597">
        <v>52763.45</v>
      </c>
      <c r="I597" t="s">
        <v>462</v>
      </c>
      <c r="J597" t="s">
        <v>449</v>
      </c>
      <c r="K597" t="s">
        <v>77</v>
      </c>
      <c r="L597" t="s">
        <v>111</v>
      </c>
      <c r="M597" t="s">
        <v>146</v>
      </c>
      <c r="N597">
        <v>12</v>
      </c>
      <c r="O597">
        <v>9</v>
      </c>
      <c r="P597" t="s">
        <v>153</v>
      </c>
      <c r="Q597" t="s">
        <v>157</v>
      </c>
      <c r="R597" t="s">
        <v>171</v>
      </c>
    </row>
    <row r="598" spans="1:18" x14ac:dyDescent="0.25">
      <c r="A598" t="s">
        <v>21</v>
      </c>
      <c r="B598" t="s">
        <v>35</v>
      </c>
      <c r="C598" t="s">
        <v>50</v>
      </c>
      <c r="D598" t="s">
        <v>59</v>
      </c>
      <c r="E598">
        <v>34204</v>
      </c>
      <c r="F598">
        <v>5904</v>
      </c>
      <c r="G598">
        <v>40108</v>
      </c>
      <c r="H598">
        <v>52751.82</v>
      </c>
      <c r="I598" t="s">
        <v>459</v>
      </c>
      <c r="J598" t="s">
        <v>70</v>
      </c>
      <c r="K598" t="s">
        <v>74</v>
      </c>
      <c r="L598" t="s">
        <v>84</v>
      </c>
      <c r="M598" t="s">
        <v>74</v>
      </c>
      <c r="N598">
        <v>15</v>
      </c>
      <c r="O598">
        <v>12</v>
      </c>
      <c r="P598" t="s">
        <v>149</v>
      </c>
      <c r="Q598" t="s">
        <v>154</v>
      </c>
      <c r="R598" t="s">
        <v>180</v>
      </c>
    </row>
    <row r="599" spans="1:18" x14ac:dyDescent="0.25">
      <c r="A599" t="s">
        <v>18</v>
      </c>
      <c r="B599" t="s">
        <v>34</v>
      </c>
      <c r="C599" t="s">
        <v>40</v>
      </c>
      <c r="D599" t="s">
        <v>449</v>
      </c>
      <c r="E599">
        <v>73908</v>
      </c>
      <c r="F599">
        <v>47</v>
      </c>
      <c r="G599">
        <v>73955</v>
      </c>
      <c r="H599">
        <v>52747.05</v>
      </c>
      <c r="I599" t="s">
        <v>462</v>
      </c>
      <c r="J599" t="s">
        <v>56</v>
      </c>
      <c r="K599" t="s">
        <v>72</v>
      </c>
      <c r="L599" t="s">
        <v>82</v>
      </c>
      <c r="M599" t="s">
        <v>112</v>
      </c>
      <c r="N599">
        <v>0</v>
      </c>
      <c r="O599">
        <v>0</v>
      </c>
      <c r="P599" t="s">
        <v>148</v>
      </c>
      <c r="Q599" t="s">
        <v>156</v>
      </c>
      <c r="R599" t="s">
        <v>205</v>
      </c>
    </row>
    <row r="600" spans="1:18" x14ac:dyDescent="0.25">
      <c r="A600" t="s">
        <v>21</v>
      </c>
      <c r="B600" t="s">
        <v>26</v>
      </c>
      <c r="C600" t="s">
        <v>47</v>
      </c>
      <c r="D600" t="s">
        <v>60</v>
      </c>
      <c r="E600">
        <v>42718</v>
      </c>
      <c r="F600">
        <v>2889</v>
      </c>
      <c r="G600">
        <v>45607</v>
      </c>
      <c r="H600">
        <v>52694.15</v>
      </c>
      <c r="I600" t="s">
        <v>469</v>
      </c>
      <c r="J600" t="s">
        <v>71</v>
      </c>
      <c r="K600" t="s">
        <v>78</v>
      </c>
      <c r="L600" t="s">
        <v>104</v>
      </c>
      <c r="M600" t="s">
        <v>131</v>
      </c>
      <c r="N600">
        <v>9</v>
      </c>
      <c r="O600">
        <v>9</v>
      </c>
      <c r="P600" t="s">
        <v>150</v>
      </c>
      <c r="Q600" t="s">
        <v>154</v>
      </c>
      <c r="R600" t="s">
        <v>162</v>
      </c>
    </row>
    <row r="601" spans="1:18" x14ac:dyDescent="0.25">
      <c r="A601" t="s">
        <v>20</v>
      </c>
      <c r="B601" t="s">
        <v>35</v>
      </c>
      <c r="C601" t="s">
        <v>38</v>
      </c>
      <c r="D601" t="s">
        <v>57</v>
      </c>
      <c r="E601">
        <v>37870</v>
      </c>
      <c r="F601">
        <v>2167</v>
      </c>
      <c r="G601">
        <v>40037</v>
      </c>
      <c r="H601">
        <v>52658.44</v>
      </c>
      <c r="I601" t="s">
        <v>459</v>
      </c>
      <c r="J601" t="s">
        <v>71</v>
      </c>
      <c r="K601" t="s">
        <v>75</v>
      </c>
      <c r="L601" t="s">
        <v>96</v>
      </c>
      <c r="M601" t="s">
        <v>121</v>
      </c>
      <c r="N601">
        <v>0</v>
      </c>
      <c r="O601">
        <v>0</v>
      </c>
      <c r="P601" t="s">
        <v>150</v>
      </c>
      <c r="Q601" t="s">
        <v>155</v>
      </c>
      <c r="R601" t="s">
        <v>303</v>
      </c>
    </row>
    <row r="602" spans="1:18" x14ac:dyDescent="0.25">
      <c r="A602" t="s">
        <v>21</v>
      </c>
      <c r="B602" t="s">
        <v>24</v>
      </c>
      <c r="C602" t="s">
        <v>44</v>
      </c>
      <c r="D602" t="s">
        <v>60</v>
      </c>
      <c r="E602">
        <v>72627</v>
      </c>
      <c r="F602">
        <v>789</v>
      </c>
      <c r="G602">
        <v>73416</v>
      </c>
      <c r="H602">
        <v>52362.62</v>
      </c>
      <c r="I602" t="s">
        <v>462</v>
      </c>
      <c r="J602" t="s">
        <v>70</v>
      </c>
      <c r="K602" t="s">
        <v>79</v>
      </c>
      <c r="L602" t="s">
        <v>91</v>
      </c>
      <c r="M602" t="s">
        <v>118</v>
      </c>
      <c r="N602">
        <v>20</v>
      </c>
      <c r="O602">
        <v>17</v>
      </c>
      <c r="P602" t="s">
        <v>150</v>
      </c>
      <c r="Q602" t="s">
        <v>155</v>
      </c>
      <c r="R602" t="s">
        <v>357</v>
      </c>
    </row>
    <row r="603" spans="1:18" x14ac:dyDescent="0.25">
      <c r="A603" t="s">
        <v>19</v>
      </c>
      <c r="B603" t="s">
        <v>35</v>
      </c>
      <c r="C603" t="s">
        <v>38</v>
      </c>
      <c r="D603" t="s">
        <v>57</v>
      </c>
      <c r="E603">
        <v>72350</v>
      </c>
      <c r="F603">
        <v>742</v>
      </c>
      <c r="G603">
        <v>73092</v>
      </c>
      <c r="H603">
        <v>52131.53</v>
      </c>
      <c r="I603" t="s">
        <v>462</v>
      </c>
      <c r="J603" t="s">
        <v>70</v>
      </c>
      <c r="K603" t="s">
        <v>75</v>
      </c>
      <c r="L603" t="s">
        <v>96</v>
      </c>
      <c r="M603" t="s">
        <v>121</v>
      </c>
      <c r="N603">
        <v>18</v>
      </c>
      <c r="O603">
        <v>18</v>
      </c>
      <c r="P603" t="s">
        <v>150</v>
      </c>
      <c r="Q603" t="s">
        <v>157</v>
      </c>
      <c r="R603" t="s">
        <v>171</v>
      </c>
    </row>
    <row r="604" spans="1:18" x14ac:dyDescent="0.25">
      <c r="A604" t="s">
        <v>17</v>
      </c>
      <c r="B604" t="s">
        <v>35</v>
      </c>
      <c r="C604" t="s">
        <v>48</v>
      </c>
      <c r="D604" t="s">
        <v>57</v>
      </c>
      <c r="E604">
        <v>50965</v>
      </c>
      <c r="F604">
        <v>1114</v>
      </c>
      <c r="G604">
        <v>52079</v>
      </c>
      <c r="H604">
        <v>52079</v>
      </c>
      <c r="I604" t="s">
        <v>67</v>
      </c>
      <c r="J604" t="s">
        <v>449</v>
      </c>
      <c r="K604" t="s">
        <v>79</v>
      </c>
      <c r="L604" t="s">
        <v>91</v>
      </c>
      <c r="M604" t="s">
        <v>118</v>
      </c>
      <c r="N604">
        <v>12</v>
      </c>
      <c r="O604">
        <v>10</v>
      </c>
      <c r="P604" t="s">
        <v>153</v>
      </c>
      <c r="Q604" t="s">
        <v>155</v>
      </c>
      <c r="R604" t="s">
        <v>229</v>
      </c>
    </row>
    <row r="605" spans="1:18" x14ac:dyDescent="0.25">
      <c r="A605" t="s">
        <v>19</v>
      </c>
      <c r="B605" t="s">
        <v>31</v>
      </c>
      <c r="C605" t="s">
        <v>48</v>
      </c>
      <c r="D605" t="s">
        <v>61</v>
      </c>
      <c r="E605">
        <v>44249</v>
      </c>
      <c r="F605">
        <v>0</v>
      </c>
      <c r="G605">
        <v>44249</v>
      </c>
      <c r="H605">
        <v>51125.120000000003</v>
      </c>
      <c r="I605" t="s">
        <v>469</v>
      </c>
      <c r="J605" t="s">
        <v>56</v>
      </c>
      <c r="K605" t="s">
        <v>77</v>
      </c>
      <c r="L605" t="s">
        <v>87</v>
      </c>
      <c r="M605" t="s">
        <v>116</v>
      </c>
      <c r="N605">
        <v>10</v>
      </c>
      <c r="O605">
        <v>7</v>
      </c>
      <c r="P605" t="s">
        <v>150</v>
      </c>
      <c r="Q605" t="s">
        <v>156</v>
      </c>
      <c r="R605" t="s">
        <v>167</v>
      </c>
    </row>
    <row r="606" spans="1:18" x14ac:dyDescent="0.25">
      <c r="A606" t="s">
        <v>17</v>
      </c>
      <c r="B606" t="s">
        <v>32</v>
      </c>
      <c r="C606" t="s">
        <v>38</v>
      </c>
      <c r="D606" t="s">
        <v>54</v>
      </c>
      <c r="E606">
        <v>36865</v>
      </c>
      <c r="F606">
        <v>1931</v>
      </c>
      <c r="G606">
        <v>38796</v>
      </c>
      <c r="H606">
        <v>51026.22</v>
      </c>
      <c r="I606" t="s">
        <v>459</v>
      </c>
      <c r="J606" t="s">
        <v>70</v>
      </c>
      <c r="K606" t="s">
        <v>81</v>
      </c>
      <c r="L606" t="s">
        <v>101</v>
      </c>
      <c r="M606" t="s">
        <v>127</v>
      </c>
      <c r="N606">
        <v>8</v>
      </c>
      <c r="O606">
        <v>5</v>
      </c>
      <c r="P606" t="s">
        <v>149</v>
      </c>
      <c r="Q606" t="s">
        <v>157</v>
      </c>
      <c r="R606" t="s">
        <v>297</v>
      </c>
    </row>
    <row r="607" spans="1:18" x14ac:dyDescent="0.25">
      <c r="A607" t="s">
        <v>21</v>
      </c>
      <c r="B607" t="s">
        <v>26</v>
      </c>
      <c r="C607" t="s">
        <v>44</v>
      </c>
      <c r="D607" t="s">
        <v>57</v>
      </c>
      <c r="E607">
        <v>40049</v>
      </c>
      <c r="F607">
        <v>3929</v>
      </c>
      <c r="G607">
        <v>43978</v>
      </c>
      <c r="H607">
        <v>50812.01</v>
      </c>
      <c r="I607" t="s">
        <v>469</v>
      </c>
      <c r="J607" t="s">
        <v>449</v>
      </c>
      <c r="K607" t="s">
        <v>76</v>
      </c>
      <c r="L607" t="s">
        <v>100</v>
      </c>
      <c r="M607" t="s">
        <v>132</v>
      </c>
      <c r="N607">
        <v>18</v>
      </c>
      <c r="O607">
        <v>18</v>
      </c>
      <c r="P607" t="s">
        <v>152</v>
      </c>
      <c r="Q607" t="s">
        <v>156</v>
      </c>
      <c r="R607" t="s">
        <v>197</v>
      </c>
    </row>
    <row r="608" spans="1:18" x14ac:dyDescent="0.25">
      <c r="A608" t="s">
        <v>20</v>
      </c>
      <c r="B608" t="s">
        <v>26</v>
      </c>
      <c r="C608" t="s">
        <v>36</v>
      </c>
      <c r="D608" t="s">
        <v>54</v>
      </c>
      <c r="E608">
        <v>64583</v>
      </c>
      <c r="F608">
        <v>6607</v>
      </c>
      <c r="G608">
        <v>71190</v>
      </c>
      <c r="H608">
        <v>50774.96</v>
      </c>
      <c r="I608" t="s">
        <v>462</v>
      </c>
      <c r="J608" t="s">
        <v>71</v>
      </c>
      <c r="K608" t="s">
        <v>78</v>
      </c>
      <c r="L608" t="s">
        <v>104</v>
      </c>
      <c r="M608" t="s">
        <v>131</v>
      </c>
      <c r="N608">
        <v>1</v>
      </c>
      <c r="O608">
        <v>0</v>
      </c>
      <c r="P608" t="s">
        <v>148</v>
      </c>
      <c r="Q608" t="s">
        <v>155</v>
      </c>
      <c r="R608" t="s">
        <v>271</v>
      </c>
    </row>
    <row r="609" spans="1:18" x14ac:dyDescent="0.25">
      <c r="A609" t="s">
        <v>19</v>
      </c>
      <c r="B609" t="s">
        <v>28</v>
      </c>
      <c r="C609" t="s">
        <v>50</v>
      </c>
      <c r="D609" t="s">
        <v>54</v>
      </c>
      <c r="E609">
        <v>68368</v>
      </c>
      <c r="F609">
        <v>2584</v>
      </c>
      <c r="G609">
        <v>70952</v>
      </c>
      <c r="H609">
        <v>50605.21</v>
      </c>
      <c r="I609" t="s">
        <v>462</v>
      </c>
      <c r="J609" t="s">
        <v>70</v>
      </c>
      <c r="K609" t="s">
        <v>81</v>
      </c>
      <c r="L609" t="s">
        <v>101</v>
      </c>
      <c r="M609" t="s">
        <v>127</v>
      </c>
      <c r="N609">
        <v>25</v>
      </c>
      <c r="O609">
        <v>22</v>
      </c>
      <c r="P609" t="s">
        <v>151</v>
      </c>
      <c r="Q609" t="s">
        <v>156</v>
      </c>
      <c r="R609" t="s">
        <v>181</v>
      </c>
    </row>
    <row r="610" spans="1:18" x14ac:dyDescent="0.25">
      <c r="A610" t="s">
        <v>17</v>
      </c>
      <c r="B610" t="s">
        <v>35</v>
      </c>
      <c r="C610" t="s">
        <v>48</v>
      </c>
      <c r="D610" t="s">
        <v>57</v>
      </c>
      <c r="E610">
        <v>43731</v>
      </c>
      <c r="F610">
        <v>0</v>
      </c>
      <c r="G610">
        <v>43731</v>
      </c>
      <c r="H610">
        <v>50526.63</v>
      </c>
      <c r="I610" t="s">
        <v>469</v>
      </c>
      <c r="J610" t="s">
        <v>71</v>
      </c>
      <c r="K610" t="s">
        <v>78</v>
      </c>
      <c r="L610" t="s">
        <v>90</v>
      </c>
      <c r="M610" t="s">
        <v>138</v>
      </c>
      <c r="N610">
        <v>25</v>
      </c>
      <c r="O610">
        <v>25</v>
      </c>
      <c r="P610" t="s">
        <v>152</v>
      </c>
      <c r="Q610" t="s">
        <v>156</v>
      </c>
      <c r="R610" t="s">
        <v>334</v>
      </c>
    </row>
    <row r="611" spans="1:18" x14ac:dyDescent="0.25">
      <c r="A611" t="s">
        <v>17</v>
      </c>
      <c r="B611" t="s">
        <v>24</v>
      </c>
      <c r="C611" t="s">
        <v>38</v>
      </c>
      <c r="D611" t="s">
        <v>54</v>
      </c>
      <c r="E611">
        <v>67643</v>
      </c>
      <c r="F611">
        <v>3191</v>
      </c>
      <c r="G611">
        <v>70834</v>
      </c>
      <c r="H611">
        <v>50521.05</v>
      </c>
      <c r="I611" t="s">
        <v>462</v>
      </c>
      <c r="J611" t="s">
        <v>449</v>
      </c>
      <c r="K611" t="s">
        <v>78</v>
      </c>
      <c r="L611" t="s">
        <v>109</v>
      </c>
      <c r="M611" t="s">
        <v>137</v>
      </c>
      <c r="N611">
        <v>20</v>
      </c>
      <c r="O611">
        <v>20</v>
      </c>
      <c r="P611" t="s">
        <v>148</v>
      </c>
      <c r="Q611" t="s">
        <v>157</v>
      </c>
      <c r="R611" t="s">
        <v>169</v>
      </c>
    </row>
    <row r="612" spans="1:18" x14ac:dyDescent="0.25">
      <c r="A612" t="s">
        <v>19</v>
      </c>
      <c r="B612" t="s">
        <v>29</v>
      </c>
      <c r="C612" t="s">
        <v>52</v>
      </c>
      <c r="D612" t="s">
        <v>54</v>
      </c>
      <c r="E612">
        <v>71430</v>
      </c>
      <c r="F612">
        <v>5765</v>
      </c>
      <c r="G612">
        <v>77195</v>
      </c>
      <c r="H612">
        <v>50494.64</v>
      </c>
      <c r="I612" t="s">
        <v>455</v>
      </c>
      <c r="J612" t="s">
        <v>71</v>
      </c>
      <c r="K612" t="s">
        <v>78</v>
      </c>
      <c r="L612" t="s">
        <v>104</v>
      </c>
      <c r="M612" t="s">
        <v>131</v>
      </c>
      <c r="N612">
        <v>4</v>
      </c>
      <c r="O612">
        <v>4</v>
      </c>
      <c r="P612" t="s">
        <v>153</v>
      </c>
      <c r="Q612" t="s">
        <v>157</v>
      </c>
      <c r="R612" t="s">
        <v>338</v>
      </c>
    </row>
    <row r="613" spans="1:18" x14ac:dyDescent="0.25">
      <c r="A613" t="s">
        <v>19</v>
      </c>
      <c r="B613" t="s">
        <v>23</v>
      </c>
      <c r="C613" t="s">
        <v>39</v>
      </c>
      <c r="D613" t="s">
        <v>62</v>
      </c>
      <c r="E613">
        <v>66498</v>
      </c>
      <c r="F613">
        <v>4076</v>
      </c>
      <c r="G613">
        <v>70574</v>
      </c>
      <c r="H613">
        <v>50335.61</v>
      </c>
      <c r="I613" t="s">
        <v>462</v>
      </c>
      <c r="J613" t="s">
        <v>70</v>
      </c>
      <c r="K613" t="s">
        <v>78</v>
      </c>
      <c r="L613" t="s">
        <v>105</v>
      </c>
      <c r="M613" t="s">
        <v>133</v>
      </c>
      <c r="N613">
        <v>10</v>
      </c>
      <c r="O613">
        <v>8</v>
      </c>
      <c r="P613" t="s">
        <v>148</v>
      </c>
      <c r="Q613" t="s">
        <v>156</v>
      </c>
      <c r="R613" t="s">
        <v>284</v>
      </c>
    </row>
    <row r="614" spans="1:18" x14ac:dyDescent="0.25">
      <c r="A614" t="s">
        <v>20</v>
      </c>
      <c r="B614" t="s">
        <v>35</v>
      </c>
      <c r="C614" t="s">
        <v>38</v>
      </c>
      <c r="D614" t="s">
        <v>59</v>
      </c>
      <c r="E614">
        <v>49935</v>
      </c>
      <c r="F614">
        <v>0</v>
      </c>
      <c r="G614">
        <v>49935</v>
      </c>
      <c r="H614">
        <v>49935</v>
      </c>
      <c r="I614" t="s">
        <v>67</v>
      </c>
      <c r="J614" t="s">
        <v>449</v>
      </c>
      <c r="K614" t="s">
        <v>78</v>
      </c>
      <c r="L614" t="s">
        <v>104</v>
      </c>
      <c r="M614" t="s">
        <v>131</v>
      </c>
      <c r="N614">
        <v>0</v>
      </c>
      <c r="O614">
        <v>0</v>
      </c>
      <c r="P614" t="s">
        <v>148</v>
      </c>
      <c r="Q614" t="s">
        <v>155</v>
      </c>
      <c r="R614" t="s">
        <v>178</v>
      </c>
    </row>
    <row r="615" spans="1:18" x14ac:dyDescent="0.25">
      <c r="A615" t="s">
        <v>20</v>
      </c>
      <c r="B615" t="s">
        <v>26</v>
      </c>
      <c r="C615" t="s">
        <v>36</v>
      </c>
      <c r="D615" t="s">
        <v>59</v>
      </c>
      <c r="E615">
        <v>71614</v>
      </c>
      <c r="F615">
        <v>4649</v>
      </c>
      <c r="G615">
        <v>76263</v>
      </c>
      <c r="H615">
        <v>49885.01</v>
      </c>
      <c r="I615" t="s">
        <v>455</v>
      </c>
      <c r="J615" t="s">
        <v>71</v>
      </c>
      <c r="K615" t="s">
        <v>74</v>
      </c>
      <c r="L615" t="s">
        <v>84</v>
      </c>
      <c r="M615" t="s">
        <v>74</v>
      </c>
      <c r="N615">
        <v>5</v>
      </c>
      <c r="O615">
        <v>4</v>
      </c>
      <c r="P615" t="s">
        <v>152</v>
      </c>
      <c r="Q615" t="s">
        <v>157</v>
      </c>
      <c r="R615" t="s">
        <v>167</v>
      </c>
    </row>
    <row r="616" spans="1:18" x14ac:dyDescent="0.25">
      <c r="A616" t="s">
        <v>20</v>
      </c>
      <c r="B616" t="s">
        <v>29</v>
      </c>
      <c r="C616" t="s">
        <v>41</v>
      </c>
      <c r="D616" t="s">
        <v>61</v>
      </c>
      <c r="E616">
        <v>61948</v>
      </c>
      <c r="F616">
        <v>7375</v>
      </c>
      <c r="G616">
        <v>69323</v>
      </c>
      <c r="H616">
        <v>49443.360000000001</v>
      </c>
      <c r="I616" t="s">
        <v>462</v>
      </c>
      <c r="J616" t="s">
        <v>69</v>
      </c>
      <c r="K616" t="s">
        <v>79</v>
      </c>
      <c r="L616" t="s">
        <v>91</v>
      </c>
      <c r="M616" t="s">
        <v>118</v>
      </c>
      <c r="N616">
        <v>5</v>
      </c>
      <c r="O616">
        <v>2</v>
      </c>
      <c r="P616" t="s">
        <v>152</v>
      </c>
      <c r="Q616" t="s">
        <v>154</v>
      </c>
      <c r="R616" t="s">
        <v>169</v>
      </c>
    </row>
    <row r="617" spans="1:18" x14ac:dyDescent="0.25">
      <c r="A617" t="s">
        <v>19</v>
      </c>
      <c r="B617" t="s">
        <v>26</v>
      </c>
      <c r="C617" t="s">
        <v>36</v>
      </c>
      <c r="D617" t="s">
        <v>58</v>
      </c>
      <c r="E617">
        <v>35759</v>
      </c>
      <c r="F617">
        <v>1310</v>
      </c>
      <c r="G617">
        <v>37069</v>
      </c>
      <c r="H617">
        <v>48754.79</v>
      </c>
      <c r="I617" t="s">
        <v>459</v>
      </c>
      <c r="J617" t="s">
        <v>56</v>
      </c>
      <c r="K617" t="s">
        <v>76</v>
      </c>
      <c r="L617" t="s">
        <v>86</v>
      </c>
      <c r="M617" t="s">
        <v>115</v>
      </c>
      <c r="N617">
        <v>12</v>
      </c>
      <c r="O617">
        <v>12</v>
      </c>
      <c r="P617" t="s">
        <v>149</v>
      </c>
      <c r="Q617" t="s">
        <v>156</v>
      </c>
      <c r="R617" t="s">
        <v>181</v>
      </c>
    </row>
    <row r="618" spans="1:18" x14ac:dyDescent="0.25">
      <c r="A618" t="s">
        <v>20</v>
      </c>
      <c r="B618" t="s">
        <v>28</v>
      </c>
      <c r="C618" t="s">
        <v>49</v>
      </c>
      <c r="D618" t="s">
        <v>61</v>
      </c>
      <c r="E618">
        <v>73447</v>
      </c>
      <c r="F618">
        <v>971</v>
      </c>
      <c r="G618">
        <v>74418</v>
      </c>
      <c r="H618">
        <v>48678.16</v>
      </c>
      <c r="I618" t="s">
        <v>455</v>
      </c>
      <c r="J618" t="s">
        <v>449</v>
      </c>
      <c r="K618" t="s">
        <v>79</v>
      </c>
      <c r="L618" t="s">
        <v>91</v>
      </c>
      <c r="M618" t="s">
        <v>118</v>
      </c>
      <c r="N618">
        <v>2</v>
      </c>
      <c r="O618">
        <v>2</v>
      </c>
      <c r="P618" t="s">
        <v>150</v>
      </c>
      <c r="Q618" t="s">
        <v>157</v>
      </c>
      <c r="R618" t="s">
        <v>188</v>
      </c>
    </row>
    <row r="619" spans="1:18" x14ac:dyDescent="0.25">
      <c r="A619" t="s">
        <v>17</v>
      </c>
      <c r="B619" t="s">
        <v>26</v>
      </c>
      <c r="C619" t="s">
        <v>44</v>
      </c>
      <c r="D619" t="s">
        <v>449</v>
      </c>
      <c r="E619">
        <v>36809</v>
      </c>
      <c r="F619">
        <v>5222</v>
      </c>
      <c r="G619">
        <v>42031</v>
      </c>
      <c r="H619">
        <v>48562.46</v>
      </c>
      <c r="I619" t="s">
        <v>469</v>
      </c>
      <c r="J619" t="s">
        <v>449</v>
      </c>
      <c r="K619" t="s">
        <v>76</v>
      </c>
      <c r="L619" t="s">
        <v>92</v>
      </c>
      <c r="M619" t="s">
        <v>119</v>
      </c>
      <c r="N619">
        <v>15</v>
      </c>
      <c r="O619">
        <v>14</v>
      </c>
      <c r="P619" t="s">
        <v>149</v>
      </c>
      <c r="Q619" t="s">
        <v>155</v>
      </c>
      <c r="R619" t="s">
        <v>244</v>
      </c>
    </row>
    <row r="620" spans="1:18" x14ac:dyDescent="0.25">
      <c r="A620" t="s">
        <v>20</v>
      </c>
      <c r="B620" t="s">
        <v>23</v>
      </c>
      <c r="C620" t="s">
        <v>38</v>
      </c>
      <c r="D620" t="s">
        <v>59</v>
      </c>
      <c r="E620">
        <v>73755</v>
      </c>
      <c r="F620">
        <v>0</v>
      </c>
      <c r="G620">
        <v>73755</v>
      </c>
      <c r="H620">
        <v>48244.480000000003</v>
      </c>
      <c r="I620" t="s">
        <v>455</v>
      </c>
      <c r="J620" t="s">
        <v>70</v>
      </c>
      <c r="K620" t="s">
        <v>79</v>
      </c>
      <c r="L620" t="s">
        <v>91</v>
      </c>
      <c r="M620" t="s">
        <v>118</v>
      </c>
      <c r="N620">
        <v>7</v>
      </c>
      <c r="O620">
        <v>4</v>
      </c>
      <c r="P620" t="s">
        <v>150</v>
      </c>
      <c r="Q620" t="s">
        <v>157</v>
      </c>
      <c r="R620" t="s">
        <v>356</v>
      </c>
    </row>
    <row r="621" spans="1:18" x14ac:dyDescent="0.25">
      <c r="A621" t="s">
        <v>19</v>
      </c>
      <c r="B621" t="s">
        <v>35</v>
      </c>
      <c r="C621" t="s">
        <v>43</v>
      </c>
      <c r="D621" t="s">
        <v>54</v>
      </c>
      <c r="E621">
        <v>68807</v>
      </c>
      <c r="F621">
        <v>4856</v>
      </c>
      <c r="G621">
        <v>73663</v>
      </c>
      <c r="H621">
        <v>48184.3</v>
      </c>
      <c r="I621" t="s">
        <v>455</v>
      </c>
      <c r="J621" t="s">
        <v>56</v>
      </c>
      <c r="K621" t="s">
        <v>75</v>
      </c>
      <c r="L621" t="s">
        <v>108</v>
      </c>
      <c r="M621" t="s">
        <v>135</v>
      </c>
      <c r="N621">
        <v>9</v>
      </c>
      <c r="O621">
        <v>6</v>
      </c>
      <c r="P621" t="s">
        <v>153</v>
      </c>
      <c r="Q621" t="s">
        <v>155</v>
      </c>
      <c r="R621" t="s">
        <v>376</v>
      </c>
    </row>
    <row r="622" spans="1:18" x14ac:dyDescent="0.25">
      <c r="A622" t="s">
        <v>20</v>
      </c>
      <c r="B622" t="s">
        <v>28</v>
      </c>
      <c r="C622" t="s">
        <v>52</v>
      </c>
      <c r="D622" t="s">
        <v>62</v>
      </c>
      <c r="E622">
        <v>73463</v>
      </c>
      <c r="F622">
        <v>0</v>
      </c>
      <c r="G622">
        <v>73463</v>
      </c>
      <c r="H622">
        <v>48053.48</v>
      </c>
      <c r="I622" t="s">
        <v>455</v>
      </c>
      <c r="J622" t="s">
        <v>56</v>
      </c>
      <c r="K622" t="s">
        <v>78</v>
      </c>
      <c r="L622" t="s">
        <v>105</v>
      </c>
      <c r="M622" t="s">
        <v>142</v>
      </c>
      <c r="N622">
        <v>2</v>
      </c>
      <c r="O622">
        <v>2</v>
      </c>
      <c r="P622" t="s">
        <v>151</v>
      </c>
      <c r="Q622" t="s">
        <v>155</v>
      </c>
      <c r="R622" t="s">
        <v>375</v>
      </c>
    </row>
    <row r="623" spans="1:18" x14ac:dyDescent="0.25">
      <c r="A623" t="s">
        <v>19</v>
      </c>
      <c r="B623" t="s">
        <v>31</v>
      </c>
      <c r="C623" t="s">
        <v>42</v>
      </c>
      <c r="D623" t="s">
        <v>58</v>
      </c>
      <c r="E623">
        <v>66028</v>
      </c>
      <c r="F623">
        <v>1198</v>
      </c>
      <c r="G623">
        <v>67226</v>
      </c>
      <c r="H623">
        <v>47947.71</v>
      </c>
      <c r="I623" t="s">
        <v>462</v>
      </c>
      <c r="J623" t="s">
        <v>449</v>
      </c>
      <c r="K623" t="s">
        <v>76</v>
      </c>
      <c r="L623" t="s">
        <v>92</v>
      </c>
      <c r="M623" t="s">
        <v>119</v>
      </c>
      <c r="N623">
        <v>7</v>
      </c>
      <c r="O623">
        <v>7</v>
      </c>
      <c r="P623" t="s">
        <v>153</v>
      </c>
      <c r="Q623" t="s">
        <v>155</v>
      </c>
      <c r="R623" t="s">
        <v>171</v>
      </c>
    </row>
    <row r="624" spans="1:18" x14ac:dyDescent="0.25">
      <c r="A624" t="s">
        <v>21</v>
      </c>
      <c r="B624" t="s">
        <v>32</v>
      </c>
      <c r="C624" t="s">
        <v>53</v>
      </c>
      <c r="D624" t="s">
        <v>58</v>
      </c>
      <c r="E624">
        <v>73199</v>
      </c>
      <c r="F624">
        <v>0</v>
      </c>
      <c r="G624">
        <v>73199</v>
      </c>
      <c r="H624">
        <v>47880.79</v>
      </c>
      <c r="I624" t="s">
        <v>455</v>
      </c>
      <c r="J624" t="s">
        <v>449</v>
      </c>
      <c r="K624" t="s">
        <v>75</v>
      </c>
      <c r="L624" t="s">
        <v>108</v>
      </c>
      <c r="M624" t="s">
        <v>135</v>
      </c>
      <c r="N624">
        <v>10</v>
      </c>
      <c r="O624">
        <v>8</v>
      </c>
      <c r="P624" t="s">
        <v>153</v>
      </c>
      <c r="Q624" t="s">
        <v>154</v>
      </c>
      <c r="R624" t="s">
        <v>236</v>
      </c>
    </row>
    <row r="625" spans="1:18" x14ac:dyDescent="0.25">
      <c r="A625" t="s">
        <v>19</v>
      </c>
      <c r="B625" t="s">
        <v>35</v>
      </c>
      <c r="C625" t="s">
        <v>52</v>
      </c>
      <c r="D625" t="s">
        <v>62</v>
      </c>
      <c r="E625">
        <v>47196</v>
      </c>
      <c r="F625">
        <v>434</v>
      </c>
      <c r="G625">
        <v>47630</v>
      </c>
      <c r="H625">
        <v>47630</v>
      </c>
      <c r="I625" t="s">
        <v>67</v>
      </c>
      <c r="J625" t="s">
        <v>69</v>
      </c>
      <c r="K625" t="s">
        <v>77</v>
      </c>
      <c r="L625" t="s">
        <v>89</v>
      </c>
      <c r="M625" t="s">
        <v>124</v>
      </c>
      <c r="N625">
        <v>6</v>
      </c>
      <c r="O625">
        <v>6</v>
      </c>
      <c r="P625" t="s">
        <v>153</v>
      </c>
      <c r="Q625" t="s">
        <v>156</v>
      </c>
      <c r="R625" t="s">
        <v>167</v>
      </c>
    </row>
    <row r="626" spans="1:18" x14ac:dyDescent="0.25">
      <c r="A626" t="s">
        <v>20</v>
      </c>
      <c r="B626" t="s">
        <v>35</v>
      </c>
      <c r="C626" t="s">
        <v>44</v>
      </c>
      <c r="D626" t="s">
        <v>54</v>
      </c>
      <c r="E626">
        <v>36108</v>
      </c>
      <c r="F626">
        <v>5099</v>
      </c>
      <c r="G626">
        <v>41207</v>
      </c>
      <c r="H626">
        <v>47610.41</v>
      </c>
      <c r="I626" t="s">
        <v>469</v>
      </c>
      <c r="J626" t="s">
        <v>56</v>
      </c>
      <c r="K626" t="s">
        <v>79</v>
      </c>
      <c r="L626" t="s">
        <v>107</v>
      </c>
      <c r="M626" t="s">
        <v>134</v>
      </c>
      <c r="N626">
        <v>3</v>
      </c>
      <c r="O626">
        <v>3</v>
      </c>
      <c r="P626" t="s">
        <v>150</v>
      </c>
      <c r="Q626" t="s">
        <v>155</v>
      </c>
      <c r="R626" t="s">
        <v>243</v>
      </c>
    </row>
    <row r="627" spans="1:18" x14ac:dyDescent="0.25">
      <c r="A627" t="s">
        <v>19</v>
      </c>
      <c r="B627" t="s">
        <v>34</v>
      </c>
      <c r="C627" t="s">
        <v>52</v>
      </c>
      <c r="D627" t="s">
        <v>58</v>
      </c>
      <c r="E627">
        <v>60121</v>
      </c>
      <c r="F627">
        <v>6606</v>
      </c>
      <c r="G627">
        <v>66727</v>
      </c>
      <c r="H627">
        <v>47591.81</v>
      </c>
      <c r="I627" t="s">
        <v>462</v>
      </c>
      <c r="J627" t="s">
        <v>69</v>
      </c>
      <c r="K627" t="s">
        <v>76</v>
      </c>
      <c r="L627" t="s">
        <v>86</v>
      </c>
      <c r="M627" t="s">
        <v>115</v>
      </c>
      <c r="N627">
        <v>3</v>
      </c>
      <c r="O627">
        <v>3</v>
      </c>
      <c r="P627" t="s">
        <v>152</v>
      </c>
      <c r="Q627" t="s">
        <v>155</v>
      </c>
      <c r="R627" t="s">
        <v>189</v>
      </c>
    </row>
    <row r="628" spans="1:18" x14ac:dyDescent="0.25">
      <c r="A628" t="s">
        <v>20</v>
      </c>
      <c r="B628" t="s">
        <v>23</v>
      </c>
      <c r="C628" t="s">
        <v>39</v>
      </c>
      <c r="D628" t="s">
        <v>56</v>
      </c>
      <c r="E628">
        <v>67864</v>
      </c>
      <c r="F628">
        <v>4878</v>
      </c>
      <c r="G628">
        <v>72742</v>
      </c>
      <c r="H628">
        <v>47581.86</v>
      </c>
      <c r="I628" t="s">
        <v>455</v>
      </c>
      <c r="J628" t="s">
        <v>69</v>
      </c>
      <c r="K628" t="s">
        <v>77</v>
      </c>
      <c r="L628" t="s">
        <v>97</v>
      </c>
      <c r="M628" t="s">
        <v>122</v>
      </c>
      <c r="N628">
        <v>6</v>
      </c>
      <c r="O628">
        <v>6</v>
      </c>
      <c r="P628" t="s">
        <v>149</v>
      </c>
      <c r="Q628" t="s">
        <v>154</v>
      </c>
      <c r="R628" t="s">
        <v>212</v>
      </c>
    </row>
    <row r="629" spans="1:18" x14ac:dyDescent="0.25">
      <c r="A629" t="s">
        <v>19</v>
      </c>
      <c r="B629" t="s">
        <v>35</v>
      </c>
      <c r="C629" t="s">
        <v>36</v>
      </c>
      <c r="D629" t="s">
        <v>57</v>
      </c>
      <c r="E629">
        <v>66097</v>
      </c>
      <c r="F629">
        <v>424</v>
      </c>
      <c r="G629">
        <v>66521</v>
      </c>
      <c r="H629">
        <v>47444.88</v>
      </c>
      <c r="I629" t="s">
        <v>462</v>
      </c>
      <c r="J629" t="s">
        <v>56</v>
      </c>
      <c r="K629" t="s">
        <v>76</v>
      </c>
      <c r="L629" t="s">
        <v>92</v>
      </c>
      <c r="M629" t="s">
        <v>119</v>
      </c>
      <c r="N629">
        <v>25</v>
      </c>
      <c r="O629">
        <v>23</v>
      </c>
      <c r="P629" t="s">
        <v>152</v>
      </c>
      <c r="Q629" t="s">
        <v>156</v>
      </c>
      <c r="R629" t="s">
        <v>166</v>
      </c>
    </row>
    <row r="630" spans="1:18" x14ac:dyDescent="0.25">
      <c r="A630" t="s">
        <v>20</v>
      </c>
      <c r="B630" t="s">
        <v>32</v>
      </c>
      <c r="C630" t="s">
        <v>38</v>
      </c>
      <c r="D630" t="s">
        <v>61</v>
      </c>
      <c r="E630">
        <v>69699</v>
      </c>
      <c r="F630">
        <v>2388</v>
      </c>
      <c r="G630">
        <v>72087</v>
      </c>
      <c r="H630">
        <v>47153.41</v>
      </c>
      <c r="I630" t="s">
        <v>455</v>
      </c>
      <c r="J630" t="s">
        <v>56</v>
      </c>
      <c r="K630" t="s">
        <v>74</v>
      </c>
      <c r="L630" t="s">
        <v>84</v>
      </c>
      <c r="M630" t="s">
        <v>74</v>
      </c>
      <c r="N630">
        <v>6</v>
      </c>
      <c r="O630">
        <v>4</v>
      </c>
      <c r="P630" t="s">
        <v>149</v>
      </c>
      <c r="Q630" t="s">
        <v>155</v>
      </c>
      <c r="R630" t="s">
        <v>171</v>
      </c>
    </row>
    <row r="631" spans="1:18" x14ac:dyDescent="0.25">
      <c r="A631" t="s">
        <v>19</v>
      </c>
      <c r="B631" t="s">
        <v>31</v>
      </c>
      <c r="C631" t="s">
        <v>39</v>
      </c>
      <c r="D631" t="s">
        <v>54</v>
      </c>
      <c r="E631">
        <v>61980</v>
      </c>
      <c r="F631">
        <v>4111</v>
      </c>
      <c r="G631">
        <v>66091</v>
      </c>
      <c r="H631">
        <v>47138.19</v>
      </c>
      <c r="I631" t="s">
        <v>462</v>
      </c>
      <c r="J631" t="s">
        <v>71</v>
      </c>
      <c r="K631" t="s">
        <v>74</v>
      </c>
      <c r="L631" t="s">
        <v>84</v>
      </c>
      <c r="M631" t="s">
        <v>74</v>
      </c>
      <c r="N631">
        <v>3</v>
      </c>
      <c r="O631">
        <v>0</v>
      </c>
      <c r="P631" t="s">
        <v>151</v>
      </c>
      <c r="Q631" t="s">
        <v>154</v>
      </c>
      <c r="R631" t="s">
        <v>159</v>
      </c>
    </row>
    <row r="632" spans="1:18" x14ac:dyDescent="0.25">
      <c r="A632" t="s">
        <v>20</v>
      </c>
      <c r="B632" t="s">
        <v>24</v>
      </c>
      <c r="C632" t="s">
        <v>38</v>
      </c>
      <c r="D632" t="s">
        <v>59</v>
      </c>
      <c r="E632">
        <v>69481</v>
      </c>
      <c r="F632">
        <v>2451</v>
      </c>
      <c r="G632">
        <v>71932</v>
      </c>
      <c r="H632">
        <v>47052.02</v>
      </c>
      <c r="I632" t="s">
        <v>455</v>
      </c>
      <c r="J632" t="s">
        <v>70</v>
      </c>
      <c r="K632" t="s">
        <v>72</v>
      </c>
      <c r="L632" t="s">
        <v>95</v>
      </c>
      <c r="M632" t="s">
        <v>120</v>
      </c>
      <c r="N632">
        <v>5</v>
      </c>
      <c r="O632">
        <v>5</v>
      </c>
      <c r="P632" t="s">
        <v>148</v>
      </c>
      <c r="Q632" t="s">
        <v>157</v>
      </c>
      <c r="R632" t="s">
        <v>173</v>
      </c>
    </row>
    <row r="633" spans="1:18" x14ac:dyDescent="0.25">
      <c r="A633" t="s">
        <v>17</v>
      </c>
      <c r="B633" t="s">
        <v>23</v>
      </c>
      <c r="C633" t="s">
        <v>49</v>
      </c>
      <c r="D633" t="s">
        <v>61</v>
      </c>
      <c r="E633">
        <v>62018</v>
      </c>
      <c r="F633">
        <v>3851</v>
      </c>
      <c r="G633">
        <v>65869</v>
      </c>
      <c r="H633">
        <v>46979.86</v>
      </c>
      <c r="I633" t="s">
        <v>462</v>
      </c>
      <c r="J633" t="s">
        <v>69</v>
      </c>
      <c r="K633" t="s">
        <v>78</v>
      </c>
      <c r="L633" t="s">
        <v>88</v>
      </c>
      <c r="M633" t="s">
        <v>117</v>
      </c>
      <c r="N633">
        <v>10</v>
      </c>
      <c r="O633">
        <v>10</v>
      </c>
      <c r="P633" t="s">
        <v>149</v>
      </c>
      <c r="Q633" t="s">
        <v>155</v>
      </c>
      <c r="R633" t="s">
        <v>175</v>
      </c>
    </row>
    <row r="634" spans="1:18" x14ac:dyDescent="0.25">
      <c r="A634" t="s">
        <v>19</v>
      </c>
      <c r="B634" t="s">
        <v>35</v>
      </c>
      <c r="C634" t="s">
        <v>38</v>
      </c>
      <c r="D634" t="s">
        <v>57</v>
      </c>
      <c r="E634">
        <v>32568</v>
      </c>
      <c r="F634">
        <v>3137</v>
      </c>
      <c r="G634">
        <v>35705</v>
      </c>
      <c r="H634">
        <v>46960.800000000003</v>
      </c>
      <c r="I634" t="s">
        <v>459</v>
      </c>
      <c r="J634" t="s">
        <v>70</v>
      </c>
      <c r="K634" t="s">
        <v>76</v>
      </c>
      <c r="L634" t="s">
        <v>92</v>
      </c>
      <c r="M634" t="s">
        <v>119</v>
      </c>
      <c r="N634">
        <v>9</v>
      </c>
      <c r="O634">
        <v>9</v>
      </c>
      <c r="P634" t="s">
        <v>152</v>
      </c>
      <c r="Q634" t="s">
        <v>156</v>
      </c>
      <c r="R634" t="s">
        <v>297</v>
      </c>
    </row>
    <row r="635" spans="1:18" x14ac:dyDescent="0.25">
      <c r="A635" t="s">
        <v>18</v>
      </c>
      <c r="B635" t="s">
        <v>35</v>
      </c>
      <c r="C635" t="s">
        <v>51</v>
      </c>
      <c r="D635" t="s">
        <v>61</v>
      </c>
      <c r="E635">
        <v>70472</v>
      </c>
      <c r="F635">
        <v>744</v>
      </c>
      <c r="G635">
        <v>71216</v>
      </c>
      <c r="H635">
        <v>46583.67</v>
      </c>
      <c r="I635" t="s">
        <v>455</v>
      </c>
      <c r="J635" t="s">
        <v>70</v>
      </c>
      <c r="K635" t="s">
        <v>76</v>
      </c>
      <c r="L635" t="s">
        <v>100</v>
      </c>
      <c r="M635" t="s">
        <v>126</v>
      </c>
      <c r="N635">
        <v>0</v>
      </c>
      <c r="O635">
        <v>0</v>
      </c>
      <c r="P635" t="s">
        <v>153</v>
      </c>
      <c r="Q635" t="s">
        <v>154</v>
      </c>
      <c r="R635" t="s">
        <v>180</v>
      </c>
    </row>
    <row r="636" spans="1:18" x14ac:dyDescent="0.25">
      <c r="A636" t="s">
        <v>19</v>
      </c>
      <c r="B636" t="s">
        <v>35</v>
      </c>
      <c r="C636" t="s">
        <v>40</v>
      </c>
      <c r="D636" t="s">
        <v>59</v>
      </c>
      <c r="E636">
        <v>63335</v>
      </c>
      <c r="F636">
        <v>1976</v>
      </c>
      <c r="G636">
        <v>65311</v>
      </c>
      <c r="H636">
        <v>46581.87</v>
      </c>
      <c r="I636" t="s">
        <v>462</v>
      </c>
      <c r="J636" t="s">
        <v>70</v>
      </c>
      <c r="K636" t="s">
        <v>73</v>
      </c>
      <c r="L636" t="s">
        <v>102</v>
      </c>
      <c r="M636" t="s">
        <v>102</v>
      </c>
      <c r="N636">
        <v>18</v>
      </c>
      <c r="O636">
        <v>17</v>
      </c>
      <c r="P636" t="s">
        <v>152</v>
      </c>
      <c r="Q636" t="s">
        <v>156</v>
      </c>
      <c r="R636" t="s">
        <v>368</v>
      </c>
    </row>
    <row r="637" spans="1:18" x14ac:dyDescent="0.25">
      <c r="A637" t="s">
        <v>19</v>
      </c>
      <c r="B637" t="s">
        <v>26</v>
      </c>
      <c r="C637" t="s">
        <v>44</v>
      </c>
      <c r="D637" t="s">
        <v>55</v>
      </c>
      <c r="E637">
        <v>31587</v>
      </c>
      <c r="F637">
        <v>8607</v>
      </c>
      <c r="G637">
        <v>40194</v>
      </c>
      <c r="H637">
        <v>46439.99</v>
      </c>
      <c r="I637" t="s">
        <v>469</v>
      </c>
      <c r="J637" t="s">
        <v>449</v>
      </c>
      <c r="K637" t="s">
        <v>78</v>
      </c>
      <c r="L637" t="s">
        <v>109</v>
      </c>
      <c r="M637" t="s">
        <v>137</v>
      </c>
      <c r="N637">
        <v>5</v>
      </c>
      <c r="O637">
        <v>5</v>
      </c>
      <c r="P637" t="s">
        <v>153</v>
      </c>
      <c r="Q637" t="s">
        <v>155</v>
      </c>
      <c r="R637" t="s">
        <v>180</v>
      </c>
    </row>
    <row r="638" spans="1:18" x14ac:dyDescent="0.25">
      <c r="A638" t="s">
        <v>19</v>
      </c>
      <c r="B638" t="s">
        <v>24</v>
      </c>
      <c r="C638" t="s">
        <v>42</v>
      </c>
      <c r="D638" t="s">
        <v>60</v>
      </c>
      <c r="E638">
        <v>66319</v>
      </c>
      <c r="F638">
        <v>4666</v>
      </c>
      <c r="G638">
        <v>70985</v>
      </c>
      <c r="H638">
        <v>46432.57</v>
      </c>
      <c r="I638" t="s">
        <v>455</v>
      </c>
      <c r="J638" t="s">
        <v>70</v>
      </c>
      <c r="K638" t="s">
        <v>78</v>
      </c>
      <c r="L638" t="s">
        <v>105</v>
      </c>
      <c r="M638" t="s">
        <v>133</v>
      </c>
      <c r="N638">
        <v>9</v>
      </c>
      <c r="O638">
        <v>7</v>
      </c>
      <c r="P638" t="s">
        <v>150</v>
      </c>
      <c r="Q638" t="s">
        <v>154</v>
      </c>
      <c r="R638" t="s">
        <v>172</v>
      </c>
    </row>
    <row r="639" spans="1:18" x14ac:dyDescent="0.25">
      <c r="A639" t="s">
        <v>17</v>
      </c>
      <c r="B639" t="s">
        <v>35</v>
      </c>
      <c r="C639" t="s">
        <v>38</v>
      </c>
      <c r="D639" t="s">
        <v>62</v>
      </c>
      <c r="E639">
        <v>64518</v>
      </c>
      <c r="F639">
        <v>308</v>
      </c>
      <c r="G639">
        <v>64826</v>
      </c>
      <c r="H639">
        <v>46235.96</v>
      </c>
      <c r="I639" t="s">
        <v>462</v>
      </c>
      <c r="J639" t="s">
        <v>56</v>
      </c>
      <c r="K639" t="s">
        <v>78</v>
      </c>
      <c r="L639" t="s">
        <v>104</v>
      </c>
      <c r="M639" t="s">
        <v>131</v>
      </c>
      <c r="N639">
        <v>15</v>
      </c>
      <c r="O639">
        <v>15</v>
      </c>
      <c r="P639" t="s">
        <v>152</v>
      </c>
      <c r="Q639" t="s">
        <v>154</v>
      </c>
      <c r="R639" t="s">
        <v>222</v>
      </c>
    </row>
    <row r="640" spans="1:18" x14ac:dyDescent="0.25">
      <c r="A640" t="s">
        <v>21</v>
      </c>
      <c r="B640" t="s">
        <v>35</v>
      </c>
      <c r="C640" t="s">
        <v>46</v>
      </c>
      <c r="D640" t="s">
        <v>57</v>
      </c>
      <c r="E640">
        <v>54187</v>
      </c>
      <c r="F640">
        <v>10137</v>
      </c>
      <c r="G640">
        <v>64324</v>
      </c>
      <c r="H640">
        <v>45877.91</v>
      </c>
      <c r="I640" t="s">
        <v>462</v>
      </c>
      <c r="J640" t="s">
        <v>71</v>
      </c>
      <c r="K640" t="s">
        <v>72</v>
      </c>
      <c r="L640" t="s">
        <v>82</v>
      </c>
      <c r="M640" t="s">
        <v>112</v>
      </c>
      <c r="N640">
        <v>15</v>
      </c>
      <c r="O640">
        <v>15</v>
      </c>
      <c r="P640" t="s">
        <v>152</v>
      </c>
      <c r="Q640" t="s">
        <v>157</v>
      </c>
      <c r="R640" t="s">
        <v>274</v>
      </c>
    </row>
    <row r="641" spans="1:18" x14ac:dyDescent="0.25">
      <c r="A641" t="s">
        <v>20</v>
      </c>
      <c r="B641" t="s">
        <v>35</v>
      </c>
      <c r="C641" t="s">
        <v>42</v>
      </c>
      <c r="D641" t="s">
        <v>55</v>
      </c>
      <c r="E641">
        <v>63904</v>
      </c>
      <c r="F641">
        <v>6214</v>
      </c>
      <c r="G641">
        <v>70118</v>
      </c>
      <c r="H641">
        <v>45865.45</v>
      </c>
      <c r="I641" t="s">
        <v>455</v>
      </c>
      <c r="J641" t="s">
        <v>56</v>
      </c>
      <c r="K641" t="s">
        <v>73</v>
      </c>
      <c r="L641" t="s">
        <v>83</v>
      </c>
      <c r="M641" t="s">
        <v>113</v>
      </c>
      <c r="N641">
        <v>2</v>
      </c>
      <c r="O641">
        <v>2</v>
      </c>
      <c r="P641" t="s">
        <v>151</v>
      </c>
      <c r="Q641" t="s">
        <v>155</v>
      </c>
      <c r="R641" t="s">
        <v>272</v>
      </c>
    </row>
    <row r="642" spans="1:18" x14ac:dyDescent="0.25">
      <c r="A642" t="s">
        <v>19</v>
      </c>
      <c r="B642" t="s">
        <v>35</v>
      </c>
      <c r="C642" t="s">
        <v>37</v>
      </c>
      <c r="D642" t="s">
        <v>58</v>
      </c>
      <c r="E642">
        <v>64264</v>
      </c>
      <c r="F642">
        <v>0</v>
      </c>
      <c r="G642">
        <v>64264</v>
      </c>
      <c r="H642">
        <v>45835.12</v>
      </c>
      <c r="I642" t="s">
        <v>462</v>
      </c>
      <c r="J642" t="s">
        <v>69</v>
      </c>
      <c r="K642" t="s">
        <v>79</v>
      </c>
      <c r="L642" t="s">
        <v>107</v>
      </c>
      <c r="M642" t="s">
        <v>134</v>
      </c>
      <c r="N642">
        <v>4</v>
      </c>
      <c r="O642">
        <v>1</v>
      </c>
      <c r="P642" t="s">
        <v>153</v>
      </c>
      <c r="Q642" t="s">
        <v>157</v>
      </c>
      <c r="R642" t="s">
        <v>171</v>
      </c>
    </row>
    <row r="643" spans="1:18" x14ac:dyDescent="0.25">
      <c r="A643" t="s">
        <v>19</v>
      </c>
      <c r="B643" t="s">
        <v>28</v>
      </c>
      <c r="C643" t="s">
        <v>38</v>
      </c>
      <c r="D643" t="s">
        <v>60</v>
      </c>
      <c r="E643">
        <v>34268</v>
      </c>
      <c r="F643">
        <v>580</v>
      </c>
      <c r="G643">
        <v>34848</v>
      </c>
      <c r="H643">
        <v>45833.63</v>
      </c>
      <c r="I643" t="s">
        <v>459</v>
      </c>
      <c r="J643" t="s">
        <v>449</v>
      </c>
      <c r="K643" t="s">
        <v>80</v>
      </c>
      <c r="L643" t="s">
        <v>106</v>
      </c>
      <c r="M643" t="s">
        <v>106</v>
      </c>
      <c r="N643">
        <v>18</v>
      </c>
      <c r="O643">
        <v>17</v>
      </c>
      <c r="P643" t="s">
        <v>153</v>
      </c>
      <c r="Q643" t="s">
        <v>154</v>
      </c>
      <c r="R643" t="s">
        <v>369</v>
      </c>
    </row>
    <row r="644" spans="1:18" x14ac:dyDescent="0.25">
      <c r="A644" t="s">
        <v>19</v>
      </c>
      <c r="B644" t="s">
        <v>31</v>
      </c>
      <c r="C644" t="s">
        <v>48</v>
      </c>
      <c r="D644" t="s">
        <v>61</v>
      </c>
      <c r="E644">
        <v>64107</v>
      </c>
      <c r="F644">
        <v>0</v>
      </c>
      <c r="G644">
        <v>64107</v>
      </c>
      <c r="H644">
        <v>45723.14</v>
      </c>
      <c r="I644" t="s">
        <v>462</v>
      </c>
      <c r="J644" t="s">
        <v>69</v>
      </c>
      <c r="K644" t="s">
        <v>79</v>
      </c>
      <c r="L644" t="s">
        <v>91</v>
      </c>
      <c r="M644" t="s">
        <v>118</v>
      </c>
      <c r="N644">
        <v>3</v>
      </c>
      <c r="O644">
        <v>3</v>
      </c>
      <c r="P644" t="s">
        <v>151</v>
      </c>
      <c r="Q644" t="s">
        <v>154</v>
      </c>
      <c r="R644" t="s">
        <v>180</v>
      </c>
    </row>
    <row r="645" spans="1:18" x14ac:dyDescent="0.25">
      <c r="A645" t="s">
        <v>18</v>
      </c>
      <c r="B645" t="s">
        <v>29</v>
      </c>
      <c r="C645" t="s">
        <v>38</v>
      </c>
      <c r="D645" t="s">
        <v>56</v>
      </c>
      <c r="E645">
        <v>45576</v>
      </c>
      <c r="F645">
        <v>136</v>
      </c>
      <c r="G645">
        <v>45712</v>
      </c>
      <c r="H645">
        <v>45712</v>
      </c>
      <c r="I645" t="s">
        <v>67</v>
      </c>
      <c r="J645" t="s">
        <v>70</v>
      </c>
      <c r="K645" t="s">
        <v>72</v>
      </c>
      <c r="L645" t="s">
        <v>82</v>
      </c>
      <c r="M645" t="s">
        <v>112</v>
      </c>
      <c r="N645">
        <v>1</v>
      </c>
      <c r="O645">
        <v>0</v>
      </c>
      <c r="P645" t="s">
        <v>151</v>
      </c>
      <c r="Q645" t="s">
        <v>155</v>
      </c>
      <c r="R645" t="s">
        <v>175</v>
      </c>
    </row>
    <row r="646" spans="1:18" x14ac:dyDescent="0.25">
      <c r="A646" t="s">
        <v>19</v>
      </c>
      <c r="B646" t="s">
        <v>34</v>
      </c>
      <c r="C646" t="s">
        <v>46</v>
      </c>
      <c r="D646" t="s">
        <v>58</v>
      </c>
      <c r="E646">
        <v>63194</v>
      </c>
      <c r="F646">
        <v>870</v>
      </c>
      <c r="G646">
        <v>64064</v>
      </c>
      <c r="H646">
        <v>45692.47</v>
      </c>
      <c r="I646" t="s">
        <v>462</v>
      </c>
      <c r="J646" t="s">
        <v>56</v>
      </c>
      <c r="K646" t="s">
        <v>81</v>
      </c>
      <c r="L646" t="s">
        <v>101</v>
      </c>
      <c r="M646" t="s">
        <v>127</v>
      </c>
      <c r="N646">
        <v>15</v>
      </c>
      <c r="O646">
        <v>14</v>
      </c>
      <c r="P646" t="s">
        <v>153</v>
      </c>
      <c r="Q646" t="s">
        <v>157</v>
      </c>
      <c r="R646" t="s">
        <v>212</v>
      </c>
    </row>
    <row r="647" spans="1:18" x14ac:dyDescent="0.25">
      <c r="A647" t="s">
        <v>20</v>
      </c>
      <c r="B647" t="s">
        <v>28</v>
      </c>
      <c r="C647" t="s">
        <v>38</v>
      </c>
      <c r="D647" t="s">
        <v>54</v>
      </c>
      <c r="E647">
        <v>63232</v>
      </c>
      <c r="F647">
        <v>0</v>
      </c>
      <c r="G647">
        <v>63232</v>
      </c>
      <c r="H647">
        <v>45099.06</v>
      </c>
      <c r="I647" t="s">
        <v>462</v>
      </c>
      <c r="J647" t="s">
        <v>69</v>
      </c>
      <c r="K647" t="s">
        <v>80</v>
      </c>
      <c r="L647" t="s">
        <v>106</v>
      </c>
      <c r="M647" t="s">
        <v>106</v>
      </c>
      <c r="N647">
        <v>2</v>
      </c>
      <c r="O647">
        <v>0</v>
      </c>
      <c r="P647" t="s">
        <v>151</v>
      </c>
      <c r="Q647" t="s">
        <v>156</v>
      </c>
      <c r="R647" t="s">
        <v>188</v>
      </c>
    </row>
    <row r="648" spans="1:18" x14ac:dyDescent="0.25">
      <c r="A648" t="s">
        <v>20</v>
      </c>
      <c r="B648" t="s">
        <v>28</v>
      </c>
      <c r="C648" t="s">
        <v>36</v>
      </c>
      <c r="D648" t="s">
        <v>62</v>
      </c>
      <c r="E648">
        <v>59808</v>
      </c>
      <c r="F648">
        <v>8930</v>
      </c>
      <c r="G648">
        <v>68738</v>
      </c>
      <c r="H648">
        <v>44962.77</v>
      </c>
      <c r="I648" t="s">
        <v>455</v>
      </c>
      <c r="J648" t="s">
        <v>449</v>
      </c>
      <c r="K648" t="s">
        <v>80</v>
      </c>
      <c r="L648" t="s">
        <v>106</v>
      </c>
      <c r="M648" t="s">
        <v>106</v>
      </c>
      <c r="N648">
        <v>5</v>
      </c>
      <c r="O648">
        <v>3</v>
      </c>
      <c r="P648" t="s">
        <v>149</v>
      </c>
      <c r="Q648" t="s">
        <v>154</v>
      </c>
      <c r="R648" t="s">
        <v>212</v>
      </c>
    </row>
    <row r="649" spans="1:18" x14ac:dyDescent="0.25">
      <c r="A649" t="s">
        <v>17</v>
      </c>
      <c r="B649" t="s">
        <v>26</v>
      </c>
      <c r="C649" t="s">
        <v>38</v>
      </c>
      <c r="D649" t="s">
        <v>54</v>
      </c>
      <c r="E649">
        <v>36128</v>
      </c>
      <c r="F649">
        <v>2710</v>
      </c>
      <c r="G649">
        <v>38838</v>
      </c>
      <c r="H649">
        <v>44873.279999999999</v>
      </c>
      <c r="I649" t="s">
        <v>469</v>
      </c>
      <c r="J649" t="s">
        <v>71</v>
      </c>
      <c r="K649" t="s">
        <v>77</v>
      </c>
      <c r="L649" t="s">
        <v>110</v>
      </c>
      <c r="M649" t="s">
        <v>139</v>
      </c>
      <c r="N649">
        <v>10</v>
      </c>
      <c r="O649">
        <v>9</v>
      </c>
      <c r="P649" t="s">
        <v>152</v>
      </c>
      <c r="Q649" t="s">
        <v>155</v>
      </c>
      <c r="R649" t="s">
        <v>178</v>
      </c>
    </row>
    <row r="650" spans="1:18" x14ac:dyDescent="0.25">
      <c r="A650" t="s">
        <v>17</v>
      </c>
      <c r="B650" t="s">
        <v>31</v>
      </c>
      <c r="C650" t="s">
        <v>38</v>
      </c>
      <c r="D650" t="s">
        <v>59</v>
      </c>
      <c r="E650">
        <v>61809</v>
      </c>
      <c r="F650">
        <v>6677</v>
      </c>
      <c r="G650">
        <v>68486</v>
      </c>
      <c r="H650">
        <v>44797.93</v>
      </c>
      <c r="I650" t="s">
        <v>455</v>
      </c>
      <c r="J650" t="s">
        <v>449</v>
      </c>
      <c r="K650" t="s">
        <v>72</v>
      </c>
      <c r="L650" t="s">
        <v>95</v>
      </c>
      <c r="M650" t="s">
        <v>120</v>
      </c>
      <c r="N650">
        <v>15</v>
      </c>
      <c r="O650">
        <v>13</v>
      </c>
      <c r="P650" t="s">
        <v>151</v>
      </c>
      <c r="Q650" t="s">
        <v>157</v>
      </c>
      <c r="R650" t="s">
        <v>312</v>
      </c>
    </row>
    <row r="651" spans="1:18" x14ac:dyDescent="0.25">
      <c r="A651" t="s">
        <v>17</v>
      </c>
      <c r="B651" t="s">
        <v>26</v>
      </c>
      <c r="C651" t="s">
        <v>49</v>
      </c>
      <c r="D651" t="s">
        <v>60</v>
      </c>
      <c r="E651">
        <v>43252</v>
      </c>
      <c r="F651">
        <v>1120</v>
      </c>
      <c r="G651">
        <v>44372</v>
      </c>
      <c r="H651">
        <v>44372</v>
      </c>
      <c r="I651" t="s">
        <v>67</v>
      </c>
      <c r="J651" t="s">
        <v>56</v>
      </c>
      <c r="K651" t="s">
        <v>80</v>
      </c>
      <c r="L651" t="s">
        <v>106</v>
      </c>
      <c r="M651" t="s">
        <v>106</v>
      </c>
      <c r="N651">
        <v>20</v>
      </c>
      <c r="O651">
        <v>20</v>
      </c>
      <c r="P651" t="s">
        <v>152</v>
      </c>
      <c r="Q651" t="s">
        <v>154</v>
      </c>
      <c r="R651" t="s">
        <v>167</v>
      </c>
    </row>
    <row r="652" spans="1:18" x14ac:dyDescent="0.25">
      <c r="A652" t="s">
        <v>21</v>
      </c>
      <c r="B652" t="s">
        <v>26</v>
      </c>
      <c r="C652" t="s">
        <v>49</v>
      </c>
      <c r="D652" t="s">
        <v>58</v>
      </c>
      <c r="E652">
        <v>59685</v>
      </c>
      <c r="F652">
        <v>2436</v>
      </c>
      <c r="G652">
        <v>62121</v>
      </c>
      <c r="H652">
        <v>44306.66</v>
      </c>
      <c r="I652" t="s">
        <v>462</v>
      </c>
      <c r="J652" t="s">
        <v>56</v>
      </c>
      <c r="K652" t="s">
        <v>78</v>
      </c>
      <c r="L652" t="s">
        <v>105</v>
      </c>
      <c r="M652" t="s">
        <v>142</v>
      </c>
      <c r="N652">
        <v>25</v>
      </c>
      <c r="O652">
        <v>25</v>
      </c>
      <c r="P652" t="s">
        <v>153</v>
      </c>
      <c r="Q652" t="s">
        <v>155</v>
      </c>
      <c r="R652" t="s">
        <v>173</v>
      </c>
    </row>
    <row r="653" spans="1:18" x14ac:dyDescent="0.25">
      <c r="A653" t="s">
        <v>20</v>
      </c>
      <c r="B653" t="s">
        <v>29</v>
      </c>
      <c r="C653" t="s">
        <v>46</v>
      </c>
      <c r="D653" t="s">
        <v>58</v>
      </c>
      <c r="E653">
        <v>67692</v>
      </c>
      <c r="F653">
        <v>0</v>
      </c>
      <c r="G653">
        <v>67692</v>
      </c>
      <c r="H653">
        <v>44278.559999999998</v>
      </c>
      <c r="I653" t="s">
        <v>455</v>
      </c>
      <c r="J653" t="s">
        <v>56</v>
      </c>
      <c r="K653" t="s">
        <v>76</v>
      </c>
      <c r="L653" t="s">
        <v>86</v>
      </c>
      <c r="M653" t="s">
        <v>115</v>
      </c>
      <c r="N653">
        <v>5</v>
      </c>
      <c r="O653">
        <v>5</v>
      </c>
      <c r="P653" t="s">
        <v>153</v>
      </c>
      <c r="Q653" t="s">
        <v>157</v>
      </c>
      <c r="R653" t="s">
        <v>166</v>
      </c>
    </row>
    <row r="654" spans="1:18" x14ac:dyDescent="0.25">
      <c r="A654" t="s">
        <v>19</v>
      </c>
      <c r="B654" t="s">
        <v>26</v>
      </c>
      <c r="C654" t="s">
        <v>36</v>
      </c>
      <c r="D654" t="s">
        <v>55</v>
      </c>
      <c r="E654">
        <v>64540</v>
      </c>
      <c r="F654">
        <v>2955</v>
      </c>
      <c r="G654">
        <v>67495</v>
      </c>
      <c r="H654">
        <v>44149.7</v>
      </c>
      <c r="I654" t="s">
        <v>455</v>
      </c>
      <c r="J654" t="s">
        <v>69</v>
      </c>
      <c r="K654" t="s">
        <v>76</v>
      </c>
      <c r="L654" t="s">
        <v>100</v>
      </c>
      <c r="M654" t="s">
        <v>126</v>
      </c>
      <c r="N654">
        <v>15</v>
      </c>
      <c r="O654">
        <v>13</v>
      </c>
      <c r="P654" t="s">
        <v>148</v>
      </c>
      <c r="Q654" t="s">
        <v>156</v>
      </c>
      <c r="R654" t="s">
        <v>299</v>
      </c>
    </row>
    <row r="655" spans="1:18" x14ac:dyDescent="0.25">
      <c r="A655" t="s">
        <v>17</v>
      </c>
      <c r="B655" t="s">
        <v>26</v>
      </c>
      <c r="C655" t="s">
        <v>51</v>
      </c>
      <c r="D655" t="s">
        <v>449</v>
      </c>
      <c r="E655">
        <v>65867</v>
      </c>
      <c r="F655">
        <v>1456</v>
      </c>
      <c r="G655">
        <v>67323</v>
      </c>
      <c r="H655">
        <v>44037.19</v>
      </c>
      <c r="I655" t="s">
        <v>455</v>
      </c>
      <c r="J655" t="s">
        <v>56</v>
      </c>
      <c r="K655" t="s">
        <v>72</v>
      </c>
      <c r="L655" t="s">
        <v>82</v>
      </c>
      <c r="M655" t="s">
        <v>112</v>
      </c>
      <c r="N655">
        <v>9</v>
      </c>
      <c r="O655">
        <v>6</v>
      </c>
      <c r="P655" t="s">
        <v>151</v>
      </c>
      <c r="Q655" t="s">
        <v>156</v>
      </c>
      <c r="R655" t="s">
        <v>387</v>
      </c>
    </row>
    <row r="656" spans="1:18" x14ac:dyDescent="0.25">
      <c r="A656" t="s">
        <v>20</v>
      </c>
      <c r="B656" t="s">
        <v>23</v>
      </c>
      <c r="C656" t="s">
        <v>37</v>
      </c>
      <c r="D656" t="s">
        <v>56</v>
      </c>
      <c r="E656">
        <v>58869</v>
      </c>
      <c r="F656">
        <v>2792</v>
      </c>
      <c r="G656">
        <v>61661</v>
      </c>
      <c r="H656">
        <v>43978.58</v>
      </c>
      <c r="I656" t="s">
        <v>462</v>
      </c>
      <c r="J656" t="s">
        <v>56</v>
      </c>
      <c r="K656" t="s">
        <v>78</v>
      </c>
      <c r="L656" t="s">
        <v>105</v>
      </c>
      <c r="M656" t="s">
        <v>142</v>
      </c>
      <c r="N656">
        <v>6</v>
      </c>
      <c r="O656">
        <v>6</v>
      </c>
      <c r="P656" t="s">
        <v>153</v>
      </c>
      <c r="Q656" t="s">
        <v>156</v>
      </c>
      <c r="R656" t="s">
        <v>175</v>
      </c>
    </row>
    <row r="657" spans="1:18" x14ac:dyDescent="0.25">
      <c r="A657" t="s">
        <v>20</v>
      </c>
      <c r="B657" t="s">
        <v>26</v>
      </c>
      <c r="C657" t="s">
        <v>44</v>
      </c>
      <c r="D657" t="s">
        <v>57</v>
      </c>
      <c r="E657">
        <v>63769</v>
      </c>
      <c r="F657">
        <v>3443</v>
      </c>
      <c r="G657">
        <v>67212</v>
      </c>
      <c r="H657">
        <v>43964.58</v>
      </c>
      <c r="I657" t="s">
        <v>455</v>
      </c>
      <c r="J657" t="s">
        <v>449</v>
      </c>
      <c r="K657" t="s">
        <v>81</v>
      </c>
      <c r="L657" t="s">
        <v>94</v>
      </c>
      <c r="M657" t="s">
        <v>129</v>
      </c>
      <c r="N657">
        <v>4</v>
      </c>
      <c r="O657">
        <v>3</v>
      </c>
      <c r="P657" t="s">
        <v>151</v>
      </c>
      <c r="Q657" t="s">
        <v>157</v>
      </c>
      <c r="R657" t="s">
        <v>250</v>
      </c>
    </row>
    <row r="658" spans="1:18" x14ac:dyDescent="0.25">
      <c r="A658" t="s">
        <v>19</v>
      </c>
      <c r="B658" t="s">
        <v>35</v>
      </c>
      <c r="C658" t="s">
        <v>52</v>
      </c>
      <c r="D658" t="s">
        <v>55</v>
      </c>
      <c r="E658">
        <v>32568</v>
      </c>
      <c r="F658">
        <v>805</v>
      </c>
      <c r="G658">
        <v>33373</v>
      </c>
      <c r="H658">
        <v>43893.65</v>
      </c>
      <c r="I658" t="s">
        <v>459</v>
      </c>
      <c r="J658" t="s">
        <v>71</v>
      </c>
      <c r="K658" t="s">
        <v>75</v>
      </c>
      <c r="L658" t="s">
        <v>85</v>
      </c>
      <c r="M658" t="s">
        <v>114</v>
      </c>
      <c r="N658">
        <v>18</v>
      </c>
      <c r="O658">
        <v>18</v>
      </c>
      <c r="P658" t="s">
        <v>148</v>
      </c>
      <c r="Q658" t="s">
        <v>154</v>
      </c>
      <c r="R658" t="s">
        <v>189</v>
      </c>
    </row>
    <row r="659" spans="1:18" x14ac:dyDescent="0.25">
      <c r="A659" t="s">
        <v>20</v>
      </c>
      <c r="B659" t="s">
        <v>26</v>
      </c>
      <c r="C659" t="s">
        <v>41</v>
      </c>
      <c r="D659" t="s">
        <v>60</v>
      </c>
      <c r="E659">
        <v>66993</v>
      </c>
      <c r="F659">
        <v>0</v>
      </c>
      <c r="G659">
        <v>66993</v>
      </c>
      <c r="H659">
        <v>43821.33</v>
      </c>
      <c r="I659" t="s">
        <v>455</v>
      </c>
      <c r="J659" t="s">
        <v>71</v>
      </c>
      <c r="K659" t="s">
        <v>80</v>
      </c>
      <c r="L659" t="s">
        <v>93</v>
      </c>
      <c r="M659" t="s">
        <v>93</v>
      </c>
      <c r="N659">
        <v>5</v>
      </c>
      <c r="O659">
        <v>2</v>
      </c>
      <c r="P659" t="s">
        <v>148</v>
      </c>
      <c r="Q659" t="s">
        <v>157</v>
      </c>
      <c r="R659" t="s">
        <v>279</v>
      </c>
    </row>
    <row r="660" spans="1:18" x14ac:dyDescent="0.25">
      <c r="A660" t="s">
        <v>20</v>
      </c>
      <c r="B660" t="s">
        <v>34</v>
      </c>
      <c r="C660" t="s">
        <v>40</v>
      </c>
      <c r="D660" t="s">
        <v>58</v>
      </c>
      <c r="E660">
        <v>43665</v>
      </c>
      <c r="F660">
        <v>0</v>
      </c>
      <c r="G660">
        <v>43665</v>
      </c>
      <c r="H660">
        <v>43665</v>
      </c>
      <c r="I660" t="s">
        <v>67</v>
      </c>
      <c r="J660" t="s">
        <v>71</v>
      </c>
      <c r="K660" t="s">
        <v>80</v>
      </c>
      <c r="L660" t="s">
        <v>93</v>
      </c>
      <c r="M660" t="s">
        <v>93</v>
      </c>
      <c r="N660">
        <v>3</v>
      </c>
      <c r="O660">
        <v>1</v>
      </c>
      <c r="P660" t="s">
        <v>149</v>
      </c>
      <c r="Q660" t="s">
        <v>155</v>
      </c>
      <c r="R660" t="s">
        <v>169</v>
      </c>
    </row>
    <row r="661" spans="1:18" x14ac:dyDescent="0.25">
      <c r="A661" t="s">
        <v>19</v>
      </c>
      <c r="B661" t="s">
        <v>450</v>
      </c>
      <c r="C661" t="s">
        <v>43</v>
      </c>
      <c r="D661" t="s">
        <v>62</v>
      </c>
      <c r="E661">
        <v>48942</v>
      </c>
      <c r="F661">
        <v>12207</v>
      </c>
      <c r="G661">
        <v>61149</v>
      </c>
      <c r="H661">
        <v>43613.4</v>
      </c>
      <c r="I661" t="s">
        <v>462</v>
      </c>
      <c r="J661" t="s">
        <v>449</v>
      </c>
      <c r="K661" t="s">
        <v>76</v>
      </c>
      <c r="L661" t="s">
        <v>100</v>
      </c>
      <c r="M661" t="s">
        <v>132</v>
      </c>
      <c r="N661">
        <v>3</v>
      </c>
      <c r="O661">
        <v>2</v>
      </c>
      <c r="P661" t="s">
        <v>153</v>
      </c>
      <c r="Q661" t="s">
        <v>157</v>
      </c>
      <c r="R661" t="s">
        <v>162</v>
      </c>
    </row>
    <row r="662" spans="1:18" x14ac:dyDescent="0.25">
      <c r="A662" t="s">
        <v>20</v>
      </c>
      <c r="B662" t="s">
        <v>26</v>
      </c>
      <c r="C662" t="s">
        <v>39</v>
      </c>
      <c r="D662" t="s">
        <v>54</v>
      </c>
      <c r="E662">
        <v>37667</v>
      </c>
      <c r="F662">
        <v>0</v>
      </c>
      <c r="G662">
        <v>37667</v>
      </c>
      <c r="H662">
        <v>43520.31</v>
      </c>
      <c r="I662" t="s">
        <v>469</v>
      </c>
      <c r="J662" t="s">
        <v>70</v>
      </c>
      <c r="K662" t="s">
        <v>77</v>
      </c>
      <c r="L662" t="s">
        <v>110</v>
      </c>
      <c r="M662" t="s">
        <v>139</v>
      </c>
      <c r="N662">
        <v>1</v>
      </c>
      <c r="O662">
        <v>0</v>
      </c>
      <c r="P662" t="s">
        <v>149</v>
      </c>
      <c r="Q662" t="s">
        <v>156</v>
      </c>
      <c r="R662" t="s">
        <v>188</v>
      </c>
    </row>
    <row r="663" spans="1:18" x14ac:dyDescent="0.25">
      <c r="A663" t="s">
        <v>19</v>
      </c>
      <c r="B663" t="s">
        <v>32</v>
      </c>
      <c r="C663" t="s">
        <v>38</v>
      </c>
      <c r="D663" t="s">
        <v>56</v>
      </c>
      <c r="E663">
        <v>32971</v>
      </c>
      <c r="F663">
        <v>0</v>
      </c>
      <c r="G663">
        <v>32971</v>
      </c>
      <c r="H663">
        <v>43364.92</v>
      </c>
      <c r="I663" t="s">
        <v>459</v>
      </c>
      <c r="J663" t="s">
        <v>71</v>
      </c>
      <c r="K663" t="s">
        <v>81</v>
      </c>
      <c r="L663" t="s">
        <v>103</v>
      </c>
      <c r="M663" t="s">
        <v>130</v>
      </c>
      <c r="N663">
        <v>2</v>
      </c>
      <c r="O663">
        <v>2</v>
      </c>
      <c r="P663" t="s">
        <v>150</v>
      </c>
      <c r="Q663" t="s">
        <v>154</v>
      </c>
      <c r="R663" t="s">
        <v>372</v>
      </c>
    </row>
    <row r="664" spans="1:18" x14ac:dyDescent="0.25">
      <c r="A664" t="s">
        <v>17</v>
      </c>
      <c r="B664" t="s">
        <v>29</v>
      </c>
      <c r="C664" t="s">
        <v>47</v>
      </c>
      <c r="D664" t="s">
        <v>59</v>
      </c>
      <c r="E664">
        <v>57303</v>
      </c>
      <c r="F664">
        <v>8886</v>
      </c>
      <c r="G664">
        <v>66189</v>
      </c>
      <c r="H664">
        <v>43295.42</v>
      </c>
      <c r="I664" t="s">
        <v>455</v>
      </c>
      <c r="J664" t="s">
        <v>449</v>
      </c>
      <c r="K664" t="s">
        <v>78</v>
      </c>
      <c r="L664" t="s">
        <v>109</v>
      </c>
      <c r="M664" t="s">
        <v>137</v>
      </c>
      <c r="N664">
        <v>8</v>
      </c>
      <c r="O664">
        <v>8</v>
      </c>
      <c r="P664" t="s">
        <v>152</v>
      </c>
      <c r="Q664" t="s">
        <v>154</v>
      </c>
      <c r="R664" t="s">
        <v>305</v>
      </c>
    </row>
    <row r="665" spans="1:18" x14ac:dyDescent="0.25">
      <c r="A665" t="s">
        <v>21</v>
      </c>
      <c r="B665" t="s">
        <v>24</v>
      </c>
      <c r="C665" t="s">
        <v>51</v>
      </c>
      <c r="D665" t="s">
        <v>449</v>
      </c>
      <c r="E665">
        <v>64212</v>
      </c>
      <c r="F665">
        <v>1662</v>
      </c>
      <c r="G665">
        <v>65874</v>
      </c>
      <c r="H665">
        <v>43089.37</v>
      </c>
      <c r="I665" t="s">
        <v>455</v>
      </c>
      <c r="J665" t="s">
        <v>71</v>
      </c>
      <c r="K665" t="s">
        <v>76</v>
      </c>
      <c r="L665" t="s">
        <v>100</v>
      </c>
      <c r="M665" t="s">
        <v>126</v>
      </c>
      <c r="N665">
        <v>12</v>
      </c>
      <c r="O665">
        <v>11</v>
      </c>
      <c r="P665" t="s">
        <v>148</v>
      </c>
      <c r="Q665" t="s">
        <v>157</v>
      </c>
      <c r="R665" t="s">
        <v>180</v>
      </c>
    </row>
    <row r="666" spans="1:18" x14ac:dyDescent="0.25">
      <c r="A666" t="s">
        <v>19</v>
      </c>
      <c r="B666" t="s">
        <v>28</v>
      </c>
      <c r="C666" t="s">
        <v>36</v>
      </c>
      <c r="D666" t="s">
        <v>57</v>
      </c>
      <c r="E666">
        <v>41114</v>
      </c>
      <c r="F666">
        <v>1575</v>
      </c>
      <c r="G666">
        <v>42689</v>
      </c>
      <c r="H666">
        <v>42689</v>
      </c>
      <c r="I666" t="s">
        <v>67</v>
      </c>
      <c r="J666" t="s">
        <v>71</v>
      </c>
      <c r="K666" t="s">
        <v>80</v>
      </c>
      <c r="L666" t="s">
        <v>93</v>
      </c>
      <c r="M666" t="s">
        <v>93</v>
      </c>
      <c r="N666">
        <v>9</v>
      </c>
      <c r="O666">
        <v>7</v>
      </c>
      <c r="P666" t="s">
        <v>148</v>
      </c>
      <c r="Q666" t="s">
        <v>157</v>
      </c>
      <c r="R666" t="s">
        <v>288</v>
      </c>
    </row>
    <row r="667" spans="1:18" x14ac:dyDescent="0.25">
      <c r="A667" t="s">
        <v>21</v>
      </c>
      <c r="B667" t="s">
        <v>29</v>
      </c>
      <c r="C667" t="s">
        <v>43</v>
      </c>
      <c r="D667" t="s">
        <v>61</v>
      </c>
      <c r="E667">
        <v>59568</v>
      </c>
      <c r="F667">
        <v>127</v>
      </c>
      <c r="G667">
        <v>59695</v>
      </c>
      <c r="H667">
        <v>42576.36</v>
      </c>
      <c r="I667" t="s">
        <v>462</v>
      </c>
      <c r="J667" t="s">
        <v>70</v>
      </c>
      <c r="K667" t="s">
        <v>75</v>
      </c>
      <c r="L667" t="s">
        <v>108</v>
      </c>
      <c r="M667" t="s">
        <v>135</v>
      </c>
      <c r="N667">
        <v>12</v>
      </c>
      <c r="O667">
        <v>11</v>
      </c>
      <c r="P667" t="s">
        <v>148</v>
      </c>
      <c r="Q667" t="s">
        <v>154</v>
      </c>
      <c r="R667" t="s">
        <v>190</v>
      </c>
    </row>
    <row r="668" spans="1:18" x14ac:dyDescent="0.25">
      <c r="A668" t="s">
        <v>19</v>
      </c>
      <c r="B668" t="s">
        <v>24</v>
      </c>
      <c r="C668" t="s">
        <v>38</v>
      </c>
      <c r="D668" t="s">
        <v>59</v>
      </c>
      <c r="E668">
        <v>60029</v>
      </c>
      <c r="F668">
        <v>4970</v>
      </c>
      <c r="G668">
        <v>64999</v>
      </c>
      <c r="H668">
        <v>42517.02</v>
      </c>
      <c r="I668" t="s">
        <v>455</v>
      </c>
      <c r="J668" t="s">
        <v>70</v>
      </c>
      <c r="K668" t="s">
        <v>80</v>
      </c>
      <c r="L668" t="s">
        <v>106</v>
      </c>
      <c r="M668" t="s">
        <v>106</v>
      </c>
      <c r="N668">
        <v>6</v>
      </c>
      <c r="O668">
        <v>6</v>
      </c>
      <c r="P668" t="s">
        <v>152</v>
      </c>
      <c r="Q668" t="s">
        <v>155</v>
      </c>
      <c r="R668" t="s">
        <v>181</v>
      </c>
    </row>
    <row r="669" spans="1:18" x14ac:dyDescent="0.25">
      <c r="A669" t="s">
        <v>17</v>
      </c>
      <c r="B669" t="s">
        <v>23</v>
      </c>
      <c r="C669" t="s">
        <v>47</v>
      </c>
      <c r="D669" t="s">
        <v>59</v>
      </c>
      <c r="E669">
        <v>41988</v>
      </c>
      <c r="F669">
        <v>529</v>
      </c>
      <c r="G669">
        <v>42517</v>
      </c>
      <c r="H669">
        <v>42517</v>
      </c>
      <c r="I669" t="s">
        <v>67</v>
      </c>
      <c r="J669" t="s">
        <v>70</v>
      </c>
      <c r="K669" t="s">
        <v>77</v>
      </c>
      <c r="L669" t="s">
        <v>89</v>
      </c>
      <c r="M669" t="s">
        <v>124</v>
      </c>
      <c r="N669">
        <v>9</v>
      </c>
      <c r="O669">
        <v>6</v>
      </c>
      <c r="P669" t="s">
        <v>149</v>
      </c>
      <c r="Q669" t="s">
        <v>154</v>
      </c>
      <c r="R669" t="s">
        <v>198</v>
      </c>
    </row>
    <row r="670" spans="1:18" x14ac:dyDescent="0.25">
      <c r="A670" t="s">
        <v>21</v>
      </c>
      <c r="B670" t="s">
        <v>26</v>
      </c>
      <c r="C670" t="s">
        <v>47</v>
      </c>
      <c r="D670" t="s">
        <v>449</v>
      </c>
      <c r="E670">
        <v>56285</v>
      </c>
      <c r="F670">
        <v>2848</v>
      </c>
      <c r="G670">
        <v>59133</v>
      </c>
      <c r="H670">
        <v>42175.53</v>
      </c>
      <c r="I670" t="s">
        <v>462</v>
      </c>
      <c r="J670" t="s">
        <v>71</v>
      </c>
      <c r="K670" t="s">
        <v>81</v>
      </c>
      <c r="L670" t="s">
        <v>98</v>
      </c>
      <c r="M670" t="s">
        <v>123</v>
      </c>
      <c r="N670">
        <v>25</v>
      </c>
      <c r="O670">
        <v>25</v>
      </c>
      <c r="P670" t="s">
        <v>148</v>
      </c>
      <c r="Q670" t="s">
        <v>157</v>
      </c>
      <c r="R670" t="s">
        <v>259</v>
      </c>
    </row>
    <row r="671" spans="1:18" x14ac:dyDescent="0.25">
      <c r="A671" t="s">
        <v>19</v>
      </c>
      <c r="B671" t="s">
        <v>35</v>
      </c>
      <c r="C671" t="s">
        <v>48</v>
      </c>
      <c r="D671" t="s">
        <v>55</v>
      </c>
      <c r="E671">
        <v>56051</v>
      </c>
      <c r="F671">
        <v>2761</v>
      </c>
      <c r="G671">
        <v>58812</v>
      </c>
      <c r="H671">
        <v>41946.58</v>
      </c>
      <c r="I671" t="s">
        <v>462</v>
      </c>
      <c r="J671" t="s">
        <v>71</v>
      </c>
      <c r="K671" t="s">
        <v>72</v>
      </c>
      <c r="L671" t="s">
        <v>95</v>
      </c>
      <c r="M671" t="s">
        <v>120</v>
      </c>
      <c r="N671">
        <v>5</v>
      </c>
      <c r="O671">
        <v>5</v>
      </c>
      <c r="P671" t="s">
        <v>151</v>
      </c>
      <c r="Q671" t="s">
        <v>154</v>
      </c>
      <c r="R671" t="s">
        <v>230</v>
      </c>
    </row>
    <row r="672" spans="1:18" x14ac:dyDescent="0.25">
      <c r="A672" t="s">
        <v>20</v>
      </c>
      <c r="B672" t="s">
        <v>35</v>
      </c>
      <c r="C672" t="s">
        <v>48</v>
      </c>
      <c r="D672" t="s">
        <v>60</v>
      </c>
      <c r="E672">
        <v>49757</v>
      </c>
      <c r="F672">
        <v>8815</v>
      </c>
      <c r="G672">
        <v>58572</v>
      </c>
      <c r="H672">
        <v>41775.4</v>
      </c>
      <c r="I672" t="s">
        <v>462</v>
      </c>
      <c r="J672" t="s">
        <v>56</v>
      </c>
      <c r="K672" t="s">
        <v>81</v>
      </c>
      <c r="L672" t="s">
        <v>101</v>
      </c>
      <c r="M672" t="s">
        <v>127</v>
      </c>
      <c r="N672">
        <v>6</v>
      </c>
      <c r="O672">
        <v>3</v>
      </c>
      <c r="P672" t="s">
        <v>148</v>
      </c>
      <c r="Q672" t="s">
        <v>157</v>
      </c>
      <c r="R672" t="s">
        <v>188</v>
      </c>
    </row>
    <row r="673" spans="1:18" x14ac:dyDescent="0.25">
      <c r="A673" t="s">
        <v>17</v>
      </c>
      <c r="B673" t="s">
        <v>28</v>
      </c>
      <c r="C673" t="s">
        <v>36</v>
      </c>
      <c r="D673" t="s">
        <v>60</v>
      </c>
      <c r="E673">
        <v>48130</v>
      </c>
      <c r="F673">
        <v>10413</v>
      </c>
      <c r="G673">
        <v>58543</v>
      </c>
      <c r="H673">
        <v>41754.720000000001</v>
      </c>
      <c r="I673" t="s">
        <v>462</v>
      </c>
      <c r="J673" t="s">
        <v>69</v>
      </c>
      <c r="K673" t="s">
        <v>80</v>
      </c>
      <c r="L673" t="s">
        <v>93</v>
      </c>
      <c r="M673" t="s">
        <v>93</v>
      </c>
      <c r="N673">
        <v>15</v>
      </c>
      <c r="O673">
        <v>15</v>
      </c>
      <c r="P673" t="s">
        <v>150</v>
      </c>
      <c r="Q673" t="s">
        <v>157</v>
      </c>
      <c r="R673" t="s">
        <v>189</v>
      </c>
    </row>
    <row r="674" spans="1:18" x14ac:dyDescent="0.25">
      <c r="A674" t="s">
        <v>17</v>
      </c>
      <c r="B674" t="s">
        <v>35</v>
      </c>
      <c r="C674" t="s">
        <v>50</v>
      </c>
      <c r="D674" t="s">
        <v>57</v>
      </c>
      <c r="E674">
        <v>55071</v>
      </c>
      <c r="F674">
        <v>3411</v>
      </c>
      <c r="G674">
        <v>58482</v>
      </c>
      <c r="H674">
        <v>41711.21</v>
      </c>
      <c r="I674" t="s">
        <v>462</v>
      </c>
      <c r="J674" t="s">
        <v>71</v>
      </c>
      <c r="K674" t="s">
        <v>77</v>
      </c>
      <c r="L674" t="s">
        <v>97</v>
      </c>
      <c r="M674" t="s">
        <v>122</v>
      </c>
      <c r="N674">
        <v>20</v>
      </c>
      <c r="O674">
        <v>17</v>
      </c>
      <c r="P674" t="s">
        <v>151</v>
      </c>
      <c r="Q674" t="s">
        <v>154</v>
      </c>
      <c r="R674" t="s">
        <v>277</v>
      </c>
    </row>
    <row r="675" spans="1:18" x14ac:dyDescent="0.25">
      <c r="A675" t="s">
        <v>20</v>
      </c>
      <c r="B675" t="s">
        <v>26</v>
      </c>
      <c r="C675" t="s">
        <v>50</v>
      </c>
      <c r="D675" t="s">
        <v>57</v>
      </c>
      <c r="E675">
        <v>56213</v>
      </c>
      <c r="F675">
        <v>2154</v>
      </c>
      <c r="G675">
        <v>58367</v>
      </c>
      <c r="H675">
        <v>41629.19</v>
      </c>
      <c r="I675" t="s">
        <v>462</v>
      </c>
      <c r="J675" t="s">
        <v>71</v>
      </c>
      <c r="K675" t="s">
        <v>73</v>
      </c>
      <c r="L675" t="s">
        <v>99</v>
      </c>
      <c r="M675" t="s">
        <v>125</v>
      </c>
      <c r="N675">
        <v>5</v>
      </c>
      <c r="O675">
        <v>5</v>
      </c>
      <c r="P675" t="s">
        <v>151</v>
      </c>
      <c r="Q675" t="s">
        <v>154</v>
      </c>
      <c r="R675" t="s">
        <v>362</v>
      </c>
    </row>
    <row r="676" spans="1:18" x14ac:dyDescent="0.25">
      <c r="A676" t="s">
        <v>20</v>
      </c>
      <c r="B676" t="s">
        <v>35</v>
      </c>
      <c r="C676" t="s">
        <v>49</v>
      </c>
      <c r="D676" t="s">
        <v>449</v>
      </c>
      <c r="E676">
        <v>63614</v>
      </c>
      <c r="F676">
        <v>0</v>
      </c>
      <c r="G676">
        <v>63614</v>
      </c>
      <c r="H676">
        <v>41611.07</v>
      </c>
      <c r="I676" t="s">
        <v>455</v>
      </c>
      <c r="J676" t="s">
        <v>449</v>
      </c>
      <c r="K676" t="s">
        <v>78</v>
      </c>
      <c r="L676" t="s">
        <v>109</v>
      </c>
      <c r="M676" t="s">
        <v>137</v>
      </c>
      <c r="N676">
        <v>2</v>
      </c>
      <c r="O676">
        <v>2</v>
      </c>
      <c r="P676" t="s">
        <v>149</v>
      </c>
      <c r="Q676" t="s">
        <v>157</v>
      </c>
      <c r="R676" t="s">
        <v>175</v>
      </c>
    </row>
    <row r="677" spans="1:18" x14ac:dyDescent="0.25">
      <c r="A677" t="s">
        <v>21</v>
      </c>
      <c r="B677" t="s">
        <v>35</v>
      </c>
      <c r="C677" t="s">
        <v>46</v>
      </c>
      <c r="D677" t="s">
        <v>61</v>
      </c>
      <c r="E677">
        <v>60183</v>
      </c>
      <c r="F677">
        <v>2550</v>
      </c>
      <c r="G677">
        <v>62733</v>
      </c>
      <c r="H677">
        <v>41034.79</v>
      </c>
      <c r="I677" t="s">
        <v>455</v>
      </c>
      <c r="J677" t="s">
        <v>70</v>
      </c>
      <c r="K677" t="s">
        <v>75</v>
      </c>
      <c r="L677" t="s">
        <v>108</v>
      </c>
      <c r="M677" t="s">
        <v>135</v>
      </c>
      <c r="N677">
        <v>8</v>
      </c>
      <c r="O677">
        <v>6</v>
      </c>
      <c r="P677" t="s">
        <v>151</v>
      </c>
      <c r="Q677" t="s">
        <v>155</v>
      </c>
      <c r="R677" t="s">
        <v>174</v>
      </c>
    </row>
    <row r="678" spans="1:18" x14ac:dyDescent="0.25">
      <c r="A678" t="s">
        <v>19</v>
      </c>
      <c r="B678" t="s">
        <v>23</v>
      </c>
      <c r="C678" t="s">
        <v>47</v>
      </c>
      <c r="D678" t="s">
        <v>62</v>
      </c>
      <c r="E678">
        <v>27566</v>
      </c>
      <c r="F678">
        <v>3594</v>
      </c>
      <c r="G678">
        <v>31160</v>
      </c>
      <c r="H678">
        <v>40983.01</v>
      </c>
      <c r="I678" t="s">
        <v>459</v>
      </c>
      <c r="J678" t="s">
        <v>449</v>
      </c>
      <c r="K678" t="s">
        <v>80</v>
      </c>
      <c r="L678" t="s">
        <v>93</v>
      </c>
      <c r="M678" t="s">
        <v>93</v>
      </c>
      <c r="N678">
        <v>2</v>
      </c>
      <c r="O678">
        <v>1</v>
      </c>
      <c r="P678" t="s">
        <v>150</v>
      </c>
      <c r="Q678" t="s">
        <v>154</v>
      </c>
      <c r="R678" t="s">
        <v>271</v>
      </c>
    </row>
    <row r="679" spans="1:18" x14ac:dyDescent="0.25">
      <c r="A679" t="s">
        <v>19</v>
      </c>
      <c r="B679" t="s">
        <v>28</v>
      </c>
      <c r="C679" t="s">
        <v>46</v>
      </c>
      <c r="D679" t="s">
        <v>62</v>
      </c>
      <c r="E679">
        <v>57226</v>
      </c>
      <c r="F679">
        <v>0</v>
      </c>
      <c r="G679">
        <v>57226</v>
      </c>
      <c r="H679">
        <v>40815.39</v>
      </c>
      <c r="I679" t="s">
        <v>462</v>
      </c>
      <c r="J679" t="s">
        <v>71</v>
      </c>
      <c r="K679" t="s">
        <v>77</v>
      </c>
      <c r="L679" t="s">
        <v>97</v>
      </c>
      <c r="M679" t="s">
        <v>122</v>
      </c>
      <c r="N679">
        <v>10</v>
      </c>
      <c r="O679">
        <v>10</v>
      </c>
      <c r="P679" t="s">
        <v>150</v>
      </c>
      <c r="Q679" t="s">
        <v>154</v>
      </c>
      <c r="R679" t="s">
        <v>174</v>
      </c>
    </row>
    <row r="680" spans="1:18" x14ac:dyDescent="0.25">
      <c r="A680" t="s">
        <v>20</v>
      </c>
      <c r="B680" t="s">
        <v>34</v>
      </c>
      <c r="C680" t="s">
        <v>40</v>
      </c>
      <c r="D680" t="s">
        <v>449</v>
      </c>
      <c r="E680">
        <v>27865</v>
      </c>
      <c r="F680">
        <v>2772</v>
      </c>
      <c r="G680">
        <v>30637</v>
      </c>
      <c r="H680">
        <v>40295.14</v>
      </c>
      <c r="I680" t="s">
        <v>459</v>
      </c>
      <c r="J680" t="s">
        <v>56</v>
      </c>
      <c r="K680" t="s">
        <v>74</v>
      </c>
      <c r="L680" t="s">
        <v>84</v>
      </c>
      <c r="M680" t="s">
        <v>74</v>
      </c>
      <c r="N680">
        <v>2</v>
      </c>
      <c r="O680">
        <v>2</v>
      </c>
      <c r="P680" t="s">
        <v>150</v>
      </c>
      <c r="Q680" t="s">
        <v>154</v>
      </c>
      <c r="R680" t="s">
        <v>167</v>
      </c>
    </row>
    <row r="681" spans="1:18" x14ac:dyDescent="0.25">
      <c r="A681" t="s">
        <v>20</v>
      </c>
      <c r="B681" t="s">
        <v>24</v>
      </c>
      <c r="C681" t="s">
        <v>43</v>
      </c>
      <c r="D681" t="s">
        <v>59</v>
      </c>
      <c r="E681">
        <v>56093</v>
      </c>
      <c r="F681">
        <v>255</v>
      </c>
      <c r="G681">
        <v>56348</v>
      </c>
      <c r="H681">
        <v>40189.18</v>
      </c>
      <c r="I681" t="s">
        <v>462</v>
      </c>
      <c r="J681" t="s">
        <v>56</v>
      </c>
      <c r="K681" t="s">
        <v>80</v>
      </c>
      <c r="L681" t="s">
        <v>106</v>
      </c>
      <c r="M681" t="s">
        <v>106</v>
      </c>
      <c r="N681">
        <v>2</v>
      </c>
      <c r="O681">
        <v>2</v>
      </c>
      <c r="P681" t="s">
        <v>148</v>
      </c>
      <c r="Q681" t="s">
        <v>157</v>
      </c>
      <c r="R681" t="s">
        <v>162</v>
      </c>
    </row>
    <row r="682" spans="1:18" x14ac:dyDescent="0.25">
      <c r="A682" t="s">
        <v>21</v>
      </c>
      <c r="B682" t="s">
        <v>29</v>
      </c>
      <c r="C682" t="s">
        <v>39</v>
      </c>
      <c r="D682" t="s">
        <v>56</v>
      </c>
      <c r="E682">
        <v>51235</v>
      </c>
      <c r="F682">
        <v>10116</v>
      </c>
      <c r="G682">
        <v>61351</v>
      </c>
      <c r="H682">
        <v>40130.800000000003</v>
      </c>
      <c r="I682" t="s">
        <v>455</v>
      </c>
      <c r="J682" t="s">
        <v>69</v>
      </c>
      <c r="K682" t="s">
        <v>80</v>
      </c>
      <c r="L682" t="s">
        <v>93</v>
      </c>
      <c r="M682" t="s">
        <v>93</v>
      </c>
      <c r="N682">
        <v>20</v>
      </c>
      <c r="O682">
        <v>20</v>
      </c>
      <c r="P682" t="s">
        <v>153</v>
      </c>
      <c r="Q682" t="s">
        <v>156</v>
      </c>
      <c r="R682" t="s">
        <v>347</v>
      </c>
    </row>
    <row r="683" spans="1:18" x14ac:dyDescent="0.25">
      <c r="A683" t="s">
        <v>19</v>
      </c>
      <c r="B683" t="s">
        <v>24</v>
      </c>
      <c r="C683" t="s">
        <v>49</v>
      </c>
      <c r="D683" t="s">
        <v>59</v>
      </c>
      <c r="E683">
        <v>55745</v>
      </c>
      <c r="F683">
        <v>431</v>
      </c>
      <c r="G683">
        <v>56176</v>
      </c>
      <c r="H683">
        <v>40066.5</v>
      </c>
      <c r="I683" t="s">
        <v>462</v>
      </c>
      <c r="J683" t="s">
        <v>71</v>
      </c>
      <c r="K683" t="s">
        <v>75</v>
      </c>
      <c r="L683" t="s">
        <v>96</v>
      </c>
      <c r="M683" t="s">
        <v>121</v>
      </c>
      <c r="N683">
        <v>25</v>
      </c>
      <c r="O683">
        <v>25</v>
      </c>
      <c r="P683" t="s">
        <v>152</v>
      </c>
      <c r="Q683" t="s">
        <v>154</v>
      </c>
      <c r="R683" t="s">
        <v>189</v>
      </c>
    </row>
    <row r="684" spans="1:18" x14ac:dyDescent="0.25">
      <c r="A684" t="s">
        <v>20</v>
      </c>
      <c r="B684" t="s">
        <v>35</v>
      </c>
      <c r="C684" t="s">
        <v>36</v>
      </c>
      <c r="D684" t="s">
        <v>54</v>
      </c>
      <c r="E684">
        <v>55931</v>
      </c>
      <c r="F684">
        <v>0</v>
      </c>
      <c r="G684">
        <v>55931</v>
      </c>
      <c r="H684">
        <v>39891.760000000002</v>
      </c>
      <c r="I684" t="s">
        <v>462</v>
      </c>
      <c r="J684" t="s">
        <v>56</v>
      </c>
      <c r="K684" t="s">
        <v>80</v>
      </c>
      <c r="L684" t="s">
        <v>93</v>
      </c>
      <c r="M684" t="s">
        <v>93</v>
      </c>
      <c r="N684">
        <v>3</v>
      </c>
      <c r="O684">
        <v>3</v>
      </c>
      <c r="P684" t="s">
        <v>150</v>
      </c>
      <c r="Q684" t="s">
        <v>154</v>
      </c>
      <c r="R684" t="s">
        <v>386</v>
      </c>
    </row>
    <row r="685" spans="1:18" x14ac:dyDescent="0.25">
      <c r="A685" t="s">
        <v>20</v>
      </c>
      <c r="B685" t="s">
        <v>32</v>
      </c>
      <c r="C685" t="s">
        <v>43</v>
      </c>
      <c r="D685" t="s">
        <v>56</v>
      </c>
      <c r="E685">
        <v>27660</v>
      </c>
      <c r="F685">
        <v>2600</v>
      </c>
      <c r="G685">
        <v>30260</v>
      </c>
      <c r="H685">
        <v>39799.29</v>
      </c>
      <c r="I685" t="s">
        <v>459</v>
      </c>
      <c r="J685" t="s">
        <v>70</v>
      </c>
      <c r="K685" t="s">
        <v>76</v>
      </c>
      <c r="L685" t="s">
        <v>100</v>
      </c>
      <c r="M685" t="s">
        <v>132</v>
      </c>
      <c r="N685">
        <v>3</v>
      </c>
      <c r="O685">
        <v>0</v>
      </c>
      <c r="P685" t="s">
        <v>153</v>
      </c>
      <c r="Q685" t="s">
        <v>154</v>
      </c>
      <c r="R685" t="s">
        <v>169</v>
      </c>
    </row>
    <row r="686" spans="1:18" x14ac:dyDescent="0.25">
      <c r="A686" t="s">
        <v>19</v>
      </c>
      <c r="B686" t="s">
        <v>29</v>
      </c>
      <c r="C686" t="s">
        <v>43</v>
      </c>
      <c r="D686" t="s">
        <v>61</v>
      </c>
      <c r="E686">
        <v>55751</v>
      </c>
      <c r="F686">
        <v>0</v>
      </c>
      <c r="G686">
        <v>55751</v>
      </c>
      <c r="H686">
        <v>39763.379999999997</v>
      </c>
      <c r="I686" t="s">
        <v>462</v>
      </c>
      <c r="J686" t="s">
        <v>56</v>
      </c>
      <c r="K686" t="s">
        <v>75</v>
      </c>
      <c r="L686" t="s">
        <v>108</v>
      </c>
      <c r="M686" t="s">
        <v>135</v>
      </c>
      <c r="N686">
        <v>2</v>
      </c>
      <c r="O686">
        <v>1</v>
      </c>
      <c r="P686" t="s">
        <v>148</v>
      </c>
      <c r="Q686" t="s">
        <v>154</v>
      </c>
      <c r="R686" t="s">
        <v>265</v>
      </c>
    </row>
    <row r="687" spans="1:18" x14ac:dyDescent="0.25">
      <c r="A687" t="s">
        <v>21</v>
      </c>
      <c r="B687" t="s">
        <v>450</v>
      </c>
      <c r="C687" t="s">
        <v>48</v>
      </c>
      <c r="D687" t="s">
        <v>58</v>
      </c>
      <c r="E687">
        <v>60453</v>
      </c>
      <c r="F687">
        <v>0</v>
      </c>
      <c r="G687">
        <v>60453</v>
      </c>
      <c r="H687">
        <v>39543.4</v>
      </c>
      <c r="I687" t="s">
        <v>455</v>
      </c>
      <c r="J687" t="s">
        <v>449</v>
      </c>
      <c r="K687" t="s">
        <v>81</v>
      </c>
      <c r="L687" t="s">
        <v>103</v>
      </c>
      <c r="M687" t="s">
        <v>140</v>
      </c>
      <c r="N687">
        <v>10</v>
      </c>
      <c r="O687">
        <v>10</v>
      </c>
      <c r="P687" t="s">
        <v>152</v>
      </c>
      <c r="Q687" t="s">
        <v>154</v>
      </c>
      <c r="R687" t="s">
        <v>241</v>
      </c>
    </row>
    <row r="688" spans="1:18" x14ac:dyDescent="0.25">
      <c r="A688" t="s">
        <v>19</v>
      </c>
      <c r="B688" t="s">
        <v>29</v>
      </c>
      <c r="C688" t="s">
        <v>39</v>
      </c>
      <c r="D688" t="s">
        <v>60</v>
      </c>
      <c r="E688">
        <v>53484</v>
      </c>
      <c r="F688">
        <v>1389</v>
      </c>
      <c r="G688">
        <v>54873</v>
      </c>
      <c r="H688">
        <v>39137.160000000003</v>
      </c>
      <c r="I688" t="s">
        <v>462</v>
      </c>
      <c r="J688" t="s">
        <v>70</v>
      </c>
      <c r="K688" t="s">
        <v>78</v>
      </c>
      <c r="L688" t="s">
        <v>88</v>
      </c>
      <c r="M688" t="s">
        <v>128</v>
      </c>
      <c r="N688">
        <v>20</v>
      </c>
      <c r="O688">
        <v>20</v>
      </c>
      <c r="P688" t="s">
        <v>149</v>
      </c>
      <c r="Q688" t="s">
        <v>154</v>
      </c>
      <c r="R688" t="s">
        <v>189</v>
      </c>
    </row>
    <row r="689" spans="1:18" x14ac:dyDescent="0.25">
      <c r="A689" t="s">
        <v>20</v>
      </c>
      <c r="B689" t="s">
        <v>35</v>
      </c>
      <c r="C689" t="s">
        <v>46</v>
      </c>
      <c r="D689" t="s">
        <v>449</v>
      </c>
      <c r="E689">
        <v>51803</v>
      </c>
      <c r="F689">
        <v>3032</v>
      </c>
      <c r="G689">
        <v>54835</v>
      </c>
      <c r="H689">
        <v>39110.06</v>
      </c>
      <c r="I689" t="s">
        <v>462</v>
      </c>
      <c r="J689" t="s">
        <v>70</v>
      </c>
      <c r="K689" t="s">
        <v>76</v>
      </c>
      <c r="L689" t="s">
        <v>86</v>
      </c>
      <c r="M689" t="s">
        <v>115</v>
      </c>
      <c r="N689">
        <v>7</v>
      </c>
      <c r="O689">
        <v>7</v>
      </c>
      <c r="P689" t="s">
        <v>153</v>
      </c>
      <c r="Q689" t="s">
        <v>157</v>
      </c>
      <c r="R689" t="s">
        <v>323</v>
      </c>
    </row>
    <row r="690" spans="1:18" x14ac:dyDescent="0.25">
      <c r="A690" t="s">
        <v>21</v>
      </c>
      <c r="B690" t="s">
        <v>28</v>
      </c>
      <c r="C690" t="s">
        <v>50</v>
      </c>
      <c r="D690" t="s">
        <v>55</v>
      </c>
      <c r="E690">
        <v>48268</v>
      </c>
      <c r="F690">
        <v>6495</v>
      </c>
      <c r="G690">
        <v>54763</v>
      </c>
      <c r="H690">
        <v>39058.71</v>
      </c>
      <c r="I690" t="s">
        <v>462</v>
      </c>
      <c r="J690" t="s">
        <v>70</v>
      </c>
      <c r="K690" t="s">
        <v>72</v>
      </c>
      <c r="L690" t="s">
        <v>82</v>
      </c>
      <c r="M690" t="s">
        <v>112</v>
      </c>
      <c r="N690">
        <v>25</v>
      </c>
      <c r="O690">
        <v>24</v>
      </c>
      <c r="P690" t="s">
        <v>150</v>
      </c>
      <c r="Q690" t="s">
        <v>154</v>
      </c>
      <c r="R690" t="s">
        <v>293</v>
      </c>
    </row>
    <row r="691" spans="1:18" x14ac:dyDescent="0.25">
      <c r="A691" t="s">
        <v>19</v>
      </c>
      <c r="B691" t="s">
        <v>26</v>
      </c>
      <c r="C691" t="s">
        <v>42</v>
      </c>
      <c r="D691" t="s">
        <v>62</v>
      </c>
      <c r="E691">
        <v>29260</v>
      </c>
      <c r="F691">
        <v>432</v>
      </c>
      <c r="G691">
        <v>29692</v>
      </c>
      <c r="H691">
        <v>39052.230000000003</v>
      </c>
      <c r="I691" t="s">
        <v>459</v>
      </c>
      <c r="J691" t="s">
        <v>449</v>
      </c>
      <c r="K691" t="s">
        <v>74</v>
      </c>
      <c r="L691" t="s">
        <v>84</v>
      </c>
      <c r="M691" t="s">
        <v>74</v>
      </c>
      <c r="N691">
        <v>25</v>
      </c>
      <c r="O691">
        <v>25</v>
      </c>
      <c r="P691" t="s">
        <v>152</v>
      </c>
      <c r="Q691" t="s">
        <v>154</v>
      </c>
      <c r="R691" t="s">
        <v>232</v>
      </c>
    </row>
    <row r="692" spans="1:18" x14ac:dyDescent="0.25">
      <c r="A692" t="s">
        <v>19</v>
      </c>
      <c r="B692" t="s">
        <v>26</v>
      </c>
      <c r="C692" t="s">
        <v>53</v>
      </c>
      <c r="D692" t="s">
        <v>54</v>
      </c>
      <c r="E692">
        <v>54596</v>
      </c>
      <c r="F692">
        <v>0</v>
      </c>
      <c r="G692">
        <v>54596</v>
      </c>
      <c r="H692">
        <v>38939.599999999999</v>
      </c>
      <c r="I692" t="s">
        <v>462</v>
      </c>
      <c r="J692" t="s">
        <v>71</v>
      </c>
      <c r="K692" t="s">
        <v>72</v>
      </c>
      <c r="L692" t="s">
        <v>95</v>
      </c>
      <c r="M692" t="s">
        <v>120</v>
      </c>
      <c r="N692">
        <v>20</v>
      </c>
      <c r="O692">
        <v>18</v>
      </c>
      <c r="P692" t="s">
        <v>148</v>
      </c>
      <c r="Q692" t="s">
        <v>157</v>
      </c>
      <c r="R692" t="s">
        <v>364</v>
      </c>
    </row>
    <row r="693" spans="1:18" x14ac:dyDescent="0.25">
      <c r="A693" t="s">
        <v>20</v>
      </c>
      <c r="B693" t="s">
        <v>29</v>
      </c>
      <c r="C693" t="s">
        <v>53</v>
      </c>
      <c r="D693" t="s">
        <v>62</v>
      </c>
      <c r="E693">
        <v>53314</v>
      </c>
      <c r="F693">
        <v>826</v>
      </c>
      <c r="G693">
        <v>54140</v>
      </c>
      <c r="H693">
        <v>38614.36</v>
      </c>
      <c r="I693" t="s">
        <v>462</v>
      </c>
      <c r="J693" t="s">
        <v>449</v>
      </c>
      <c r="K693" t="s">
        <v>78</v>
      </c>
      <c r="L693" t="s">
        <v>105</v>
      </c>
      <c r="M693" t="s">
        <v>133</v>
      </c>
      <c r="N693">
        <v>2</v>
      </c>
      <c r="O693">
        <v>2</v>
      </c>
      <c r="P693" t="s">
        <v>151</v>
      </c>
      <c r="Q693" t="s">
        <v>154</v>
      </c>
      <c r="R693" t="s">
        <v>191</v>
      </c>
    </row>
    <row r="694" spans="1:18" x14ac:dyDescent="0.25">
      <c r="A694" t="s">
        <v>19</v>
      </c>
      <c r="B694" t="s">
        <v>26</v>
      </c>
      <c r="C694" t="s">
        <v>47</v>
      </c>
      <c r="D694" t="s">
        <v>58</v>
      </c>
      <c r="E694">
        <v>50283</v>
      </c>
      <c r="F694">
        <v>3761</v>
      </c>
      <c r="G694">
        <v>54044</v>
      </c>
      <c r="H694">
        <v>38545.89</v>
      </c>
      <c r="I694" t="s">
        <v>462</v>
      </c>
      <c r="J694" t="s">
        <v>70</v>
      </c>
      <c r="K694" t="s">
        <v>81</v>
      </c>
      <c r="L694" t="s">
        <v>101</v>
      </c>
      <c r="M694" t="s">
        <v>127</v>
      </c>
      <c r="N694">
        <v>9</v>
      </c>
      <c r="O694">
        <v>8</v>
      </c>
      <c r="P694" t="s">
        <v>153</v>
      </c>
      <c r="Q694" t="s">
        <v>156</v>
      </c>
      <c r="R694" t="s">
        <v>187</v>
      </c>
    </row>
    <row r="695" spans="1:18" x14ac:dyDescent="0.25">
      <c r="A695" t="s">
        <v>17</v>
      </c>
      <c r="B695" t="s">
        <v>29</v>
      </c>
      <c r="C695" t="s">
        <v>50</v>
      </c>
      <c r="D695" t="s">
        <v>60</v>
      </c>
      <c r="E695">
        <v>31697</v>
      </c>
      <c r="F695">
        <v>1386</v>
      </c>
      <c r="G695">
        <v>33083</v>
      </c>
      <c r="H695">
        <v>38223.97</v>
      </c>
      <c r="I695" t="s">
        <v>469</v>
      </c>
      <c r="J695" t="s">
        <v>70</v>
      </c>
      <c r="K695" t="s">
        <v>79</v>
      </c>
      <c r="L695" t="s">
        <v>107</v>
      </c>
      <c r="M695" t="s">
        <v>134</v>
      </c>
      <c r="N695">
        <v>25</v>
      </c>
      <c r="O695">
        <v>24</v>
      </c>
      <c r="P695" t="s">
        <v>148</v>
      </c>
      <c r="Q695" t="s">
        <v>154</v>
      </c>
      <c r="R695" t="s">
        <v>216</v>
      </c>
    </row>
    <row r="696" spans="1:18" x14ac:dyDescent="0.25">
      <c r="A696" t="s">
        <v>21</v>
      </c>
      <c r="B696" t="s">
        <v>26</v>
      </c>
      <c r="C696" t="s">
        <v>40</v>
      </c>
      <c r="D696" t="s">
        <v>56</v>
      </c>
      <c r="E696">
        <v>53047</v>
      </c>
      <c r="F696">
        <v>454</v>
      </c>
      <c r="G696">
        <v>53501</v>
      </c>
      <c r="H696">
        <v>38158.61</v>
      </c>
      <c r="I696" t="s">
        <v>462</v>
      </c>
      <c r="J696" t="s">
        <v>69</v>
      </c>
      <c r="K696" t="s">
        <v>73</v>
      </c>
      <c r="L696" t="s">
        <v>83</v>
      </c>
      <c r="M696" t="s">
        <v>113</v>
      </c>
      <c r="N696">
        <v>9</v>
      </c>
      <c r="O696">
        <v>7</v>
      </c>
      <c r="P696" t="s">
        <v>151</v>
      </c>
      <c r="Q696" t="s">
        <v>156</v>
      </c>
      <c r="R696" t="s">
        <v>173</v>
      </c>
    </row>
    <row r="697" spans="1:18" x14ac:dyDescent="0.25">
      <c r="A697" t="s">
        <v>19</v>
      </c>
      <c r="B697" t="s">
        <v>29</v>
      </c>
      <c r="C697" t="s">
        <v>39</v>
      </c>
      <c r="D697" t="s">
        <v>55</v>
      </c>
      <c r="E697">
        <v>55637</v>
      </c>
      <c r="F697">
        <v>2599</v>
      </c>
      <c r="G697">
        <v>58236</v>
      </c>
      <c r="H697">
        <v>38093.22</v>
      </c>
      <c r="I697" t="s">
        <v>455</v>
      </c>
      <c r="J697" t="s">
        <v>71</v>
      </c>
      <c r="K697" t="s">
        <v>80</v>
      </c>
      <c r="L697" t="s">
        <v>93</v>
      </c>
      <c r="M697" t="s">
        <v>93</v>
      </c>
      <c r="N697">
        <v>6</v>
      </c>
      <c r="O697">
        <v>6</v>
      </c>
      <c r="P697" t="s">
        <v>150</v>
      </c>
      <c r="Q697" t="s">
        <v>155</v>
      </c>
      <c r="R697" t="s">
        <v>345</v>
      </c>
    </row>
    <row r="698" spans="1:18" x14ac:dyDescent="0.25">
      <c r="A698" t="s">
        <v>17</v>
      </c>
      <c r="B698" t="s">
        <v>26</v>
      </c>
      <c r="C698" t="s">
        <v>44</v>
      </c>
      <c r="D698" t="s">
        <v>61</v>
      </c>
      <c r="E698">
        <v>27627</v>
      </c>
      <c r="F698">
        <v>891</v>
      </c>
      <c r="G698">
        <v>28518</v>
      </c>
      <c r="H698">
        <v>37508.14</v>
      </c>
      <c r="I698" t="s">
        <v>459</v>
      </c>
      <c r="J698" t="s">
        <v>71</v>
      </c>
      <c r="K698" t="s">
        <v>73</v>
      </c>
      <c r="L698" t="s">
        <v>99</v>
      </c>
      <c r="M698" t="s">
        <v>125</v>
      </c>
      <c r="N698">
        <v>9</v>
      </c>
      <c r="O698">
        <v>9</v>
      </c>
      <c r="P698" t="s">
        <v>151</v>
      </c>
      <c r="Q698" t="s">
        <v>155</v>
      </c>
      <c r="R698" t="s">
        <v>296</v>
      </c>
    </row>
    <row r="699" spans="1:18" x14ac:dyDescent="0.25">
      <c r="A699" t="s">
        <v>20</v>
      </c>
      <c r="B699" t="s">
        <v>450</v>
      </c>
      <c r="C699" t="s">
        <v>37</v>
      </c>
      <c r="D699" t="s">
        <v>62</v>
      </c>
      <c r="E699">
        <v>32173</v>
      </c>
      <c r="F699">
        <v>260</v>
      </c>
      <c r="G699">
        <v>32433</v>
      </c>
      <c r="H699">
        <v>37472.959999999999</v>
      </c>
      <c r="I699" t="s">
        <v>469</v>
      </c>
      <c r="J699" t="s">
        <v>69</v>
      </c>
      <c r="K699" t="s">
        <v>76</v>
      </c>
      <c r="L699" t="s">
        <v>92</v>
      </c>
      <c r="M699" t="s">
        <v>119</v>
      </c>
      <c r="N699">
        <v>4</v>
      </c>
      <c r="O699">
        <v>4</v>
      </c>
      <c r="P699" t="s">
        <v>152</v>
      </c>
      <c r="Q699" t="s">
        <v>156</v>
      </c>
      <c r="R699" t="s">
        <v>191</v>
      </c>
    </row>
    <row r="700" spans="1:18" x14ac:dyDescent="0.25">
      <c r="A700" t="s">
        <v>20</v>
      </c>
      <c r="B700" t="s">
        <v>26</v>
      </c>
      <c r="C700" t="s">
        <v>53</v>
      </c>
      <c r="D700" t="s">
        <v>62</v>
      </c>
      <c r="E700">
        <v>28620</v>
      </c>
      <c r="F700">
        <v>3778</v>
      </c>
      <c r="G700">
        <v>32398</v>
      </c>
      <c r="H700">
        <v>37432.519999999997</v>
      </c>
      <c r="I700" t="s">
        <v>469</v>
      </c>
      <c r="J700" t="s">
        <v>69</v>
      </c>
      <c r="K700" t="s">
        <v>74</v>
      </c>
      <c r="L700" t="s">
        <v>84</v>
      </c>
      <c r="M700" t="s">
        <v>74</v>
      </c>
      <c r="N700">
        <v>5</v>
      </c>
      <c r="O700">
        <v>4</v>
      </c>
      <c r="P700" t="s">
        <v>152</v>
      </c>
      <c r="Q700" t="s">
        <v>156</v>
      </c>
      <c r="R700" t="s">
        <v>299</v>
      </c>
    </row>
    <row r="701" spans="1:18" x14ac:dyDescent="0.25">
      <c r="A701" t="s">
        <v>19</v>
      </c>
      <c r="B701" t="s">
        <v>23</v>
      </c>
      <c r="C701" t="s">
        <v>40</v>
      </c>
      <c r="D701" t="s">
        <v>60</v>
      </c>
      <c r="E701">
        <v>54819</v>
      </c>
      <c r="F701">
        <v>2312</v>
      </c>
      <c r="G701">
        <v>57131</v>
      </c>
      <c r="H701">
        <v>37370.42</v>
      </c>
      <c r="I701" t="s">
        <v>455</v>
      </c>
      <c r="J701" t="s">
        <v>71</v>
      </c>
      <c r="K701" t="s">
        <v>79</v>
      </c>
      <c r="L701" t="s">
        <v>91</v>
      </c>
      <c r="M701" t="s">
        <v>118</v>
      </c>
      <c r="N701">
        <v>15</v>
      </c>
      <c r="O701">
        <v>15</v>
      </c>
      <c r="P701" t="s">
        <v>150</v>
      </c>
      <c r="Q701" t="s">
        <v>154</v>
      </c>
      <c r="R701" t="s">
        <v>171</v>
      </c>
    </row>
    <row r="702" spans="1:18" x14ac:dyDescent="0.25">
      <c r="A702" t="s">
        <v>17</v>
      </c>
      <c r="B702" t="s">
        <v>24</v>
      </c>
      <c r="C702" t="s">
        <v>53</v>
      </c>
      <c r="D702" t="s">
        <v>58</v>
      </c>
      <c r="E702">
        <v>28374</v>
      </c>
      <c r="F702">
        <v>0</v>
      </c>
      <c r="G702">
        <v>28374</v>
      </c>
      <c r="H702">
        <v>37318.74</v>
      </c>
      <c r="I702" t="s">
        <v>459</v>
      </c>
      <c r="J702" t="s">
        <v>70</v>
      </c>
      <c r="K702" t="s">
        <v>78</v>
      </c>
      <c r="L702" t="s">
        <v>109</v>
      </c>
      <c r="M702" t="s">
        <v>137</v>
      </c>
      <c r="N702">
        <v>18</v>
      </c>
      <c r="O702">
        <v>17</v>
      </c>
      <c r="P702" t="s">
        <v>149</v>
      </c>
      <c r="Q702" t="s">
        <v>157</v>
      </c>
      <c r="R702" t="s">
        <v>415</v>
      </c>
    </row>
    <row r="703" spans="1:18" x14ac:dyDescent="0.25">
      <c r="A703" t="s">
        <v>17</v>
      </c>
      <c r="B703" t="s">
        <v>35</v>
      </c>
      <c r="C703" t="s">
        <v>47</v>
      </c>
      <c r="D703" t="s">
        <v>56</v>
      </c>
      <c r="E703">
        <v>55673</v>
      </c>
      <c r="F703">
        <v>1306</v>
      </c>
      <c r="G703">
        <v>56979</v>
      </c>
      <c r="H703">
        <v>37270.99</v>
      </c>
      <c r="I703" t="s">
        <v>455</v>
      </c>
      <c r="J703" t="s">
        <v>69</v>
      </c>
      <c r="K703" t="s">
        <v>73</v>
      </c>
      <c r="L703" t="s">
        <v>102</v>
      </c>
      <c r="M703" t="s">
        <v>102</v>
      </c>
      <c r="N703">
        <v>20</v>
      </c>
      <c r="O703">
        <v>20</v>
      </c>
      <c r="P703" t="s">
        <v>150</v>
      </c>
      <c r="Q703" t="s">
        <v>154</v>
      </c>
      <c r="R703" t="s">
        <v>235</v>
      </c>
    </row>
    <row r="704" spans="1:18" x14ac:dyDescent="0.25">
      <c r="A704" t="s">
        <v>17</v>
      </c>
      <c r="B704" t="s">
        <v>23</v>
      </c>
      <c r="C704" t="s">
        <v>52</v>
      </c>
      <c r="D704" t="s">
        <v>61</v>
      </c>
      <c r="E704">
        <v>27453</v>
      </c>
      <c r="F704">
        <v>645</v>
      </c>
      <c r="G704">
        <v>28098</v>
      </c>
      <c r="H704">
        <v>36955.74</v>
      </c>
      <c r="I704" t="s">
        <v>459</v>
      </c>
      <c r="J704" t="s">
        <v>69</v>
      </c>
      <c r="K704" t="s">
        <v>74</v>
      </c>
      <c r="L704" t="s">
        <v>84</v>
      </c>
      <c r="M704" t="s">
        <v>74</v>
      </c>
      <c r="N704">
        <v>20</v>
      </c>
      <c r="O704">
        <v>20</v>
      </c>
      <c r="P704" t="s">
        <v>148</v>
      </c>
      <c r="Q704" t="s">
        <v>157</v>
      </c>
      <c r="R704" t="s">
        <v>212</v>
      </c>
    </row>
    <row r="705" spans="1:18" x14ac:dyDescent="0.25">
      <c r="A705" t="s">
        <v>19</v>
      </c>
      <c r="B705" t="s">
        <v>24</v>
      </c>
      <c r="C705" t="s">
        <v>44</v>
      </c>
      <c r="D705" t="s">
        <v>449</v>
      </c>
      <c r="E705">
        <v>51052</v>
      </c>
      <c r="F705">
        <v>489</v>
      </c>
      <c r="G705">
        <v>51541</v>
      </c>
      <c r="H705">
        <v>36760.67</v>
      </c>
      <c r="I705" t="s">
        <v>462</v>
      </c>
      <c r="J705" t="s">
        <v>69</v>
      </c>
      <c r="K705" t="s">
        <v>80</v>
      </c>
      <c r="L705" t="s">
        <v>93</v>
      </c>
      <c r="M705" t="s">
        <v>93</v>
      </c>
      <c r="N705">
        <v>3</v>
      </c>
      <c r="O705">
        <v>1</v>
      </c>
      <c r="P705" t="s">
        <v>151</v>
      </c>
      <c r="Q705" t="s">
        <v>155</v>
      </c>
      <c r="R705" t="s">
        <v>190</v>
      </c>
    </row>
    <row r="706" spans="1:18" x14ac:dyDescent="0.25">
      <c r="A706" t="s">
        <v>20</v>
      </c>
      <c r="B706" t="s">
        <v>29</v>
      </c>
      <c r="C706" t="s">
        <v>42</v>
      </c>
      <c r="D706" t="s">
        <v>449</v>
      </c>
      <c r="E706">
        <v>34795</v>
      </c>
      <c r="F706">
        <v>1908</v>
      </c>
      <c r="G706">
        <v>36703</v>
      </c>
      <c r="H706">
        <v>36703</v>
      </c>
      <c r="I706" t="s">
        <v>67</v>
      </c>
      <c r="J706" t="s">
        <v>69</v>
      </c>
      <c r="K706" t="s">
        <v>73</v>
      </c>
      <c r="L706" t="s">
        <v>83</v>
      </c>
      <c r="M706" t="s">
        <v>113</v>
      </c>
      <c r="N706">
        <v>1</v>
      </c>
      <c r="O706">
        <v>1</v>
      </c>
      <c r="P706" t="s">
        <v>150</v>
      </c>
      <c r="Q706" t="s">
        <v>157</v>
      </c>
      <c r="R706" t="s">
        <v>166</v>
      </c>
    </row>
    <row r="707" spans="1:18" x14ac:dyDescent="0.25">
      <c r="A707" t="s">
        <v>19</v>
      </c>
      <c r="B707" t="s">
        <v>31</v>
      </c>
      <c r="C707" t="s">
        <v>38</v>
      </c>
      <c r="D707" t="s">
        <v>55</v>
      </c>
      <c r="E707">
        <v>26590</v>
      </c>
      <c r="F707">
        <v>1109</v>
      </c>
      <c r="G707">
        <v>27699</v>
      </c>
      <c r="H707">
        <v>36430.949999999997</v>
      </c>
      <c r="I707" t="s">
        <v>459</v>
      </c>
      <c r="J707" t="s">
        <v>449</v>
      </c>
      <c r="K707" t="s">
        <v>75</v>
      </c>
      <c r="L707" t="s">
        <v>85</v>
      </c>
      <c r="M707" t="s">
        <v>114</v>
      </c>
      <c r="N707">
        <v>6</v>
      </c>
      <c r="O707">
        <v>5</v>
      </c>
      <c r="P707" t="s">
        <v>151</v>
      </c>
      <c r="Q707" t="s">
        <v>157</v>
      </c>
      <c r="R707" t="s">
        <v>305</v>
      </c>
    </row>
    <row r="708" spans="1:18" x14ac:dyDescent="0.25">
      <c r="A708" t="s">
        <v>20</v>
      </c>
      <c r="B708" t="s">
        <v>23</v>
      </c>
      <c r="C708" t="s">
        <v>47</v>
      </c>
      <c r="D708" t="s">
        <v>57</v>
      </c>
      <c r="E708">
        <v>34893</v>
      </c>
      <c r="F708">
        <v>1436</v>
      </c>
      <c r="G708">
        <v>36329</v>
      </c>
      <c r="H708">
        <v>36329</v>
      </c>
      <c r="I708" t="s">
        <v>67</v>
      </c>
      <c r="J708" t="s">
        <v>71</v>
      </c>
      <c r="K708" t="s">
        <v>80</v>
      </c>
      <c r="L708" t="s">
        <v>93</v>
      </c>
      <c r="M708" t="s">
        <v>93</v>
      </c>
      <c r="N708">
        <v>0</v>
      </c>
      <c r="O708">
        <v>0</v>
      </c>
      <c r="P708" t="s">
        <v>152</v>
      </c>
      <c r="Q708" t="s">
        <v>154</v>
      </c>
      <c r="R708" t="s">
        <v>188</v>
      </c>
    </row>
    <row r="709" spans="1:18" x14ac:dyDescent="0.25">
      <c r="A709" t="s">
        <v>20</v>
      </c>
      <c r="B709" t="s">
        <v>28</v>
      </c>
      <c r="C709" t="s">
        <v>40</v>
      </c>
      <c r="D709" t="s">
        <v>58</v>
      </c>
      <c r="E709">
        <v>30865</v>
      </c>
      <c r="F709">
        <v>569</v>
      </c>
      <c r="G709">
        <v>31434</v>
      </c>
      <c r="H709">
        <v>36318.720000000001</v>
      </c>
      <c r="I709" t="s">
        <v>469</v>
      </c>
      <c r="J709" t="s">
        <v>70</v>
      </c>
      <c r="K709" t="s">
        <v>78</v>
      </c>
      <c r="L709" t="s">
        <v>88</v>
      </c>
      <c r="M709" t="s">
        <v>117</v>
      </c>
      <c r="N709">
        <v>1</v>
      </c>
      <c r="O709">
        <v>0</v>
      </c>
      <c r="P709" t="s">
        <v>152</v>
      </c>
      <c r="Q709" t="s">
        <v>155</v>
      </c>
      <c r="R709" t="s">
        <v>164</v>
      </c>
    </row>
    <row r="710" spans="1:18" x14ac:dyDescent="0.25">
      <c r="A710" t="s">
        <v>21</v>
      </c>
      <c r="B710" t="s">
        <v>29</v>
      </c>
      <c r="C710" t="s">
        <v>40</v>
      </c>
      <c r="D710" t="s">
        <v>62</v>
      </c>
      <c r="E710">
        <v>25386</v>
      </c>
      <c r="F710">
        <v>2147</v>
      </c>
      <c r="G710">
        <v>27533</v>
      </c>
      <c r="H710">
        <v>36212.620000000003</v>
      </c>
      <c r="I710" t="s">
        <v>459</v>
      </c>
      <c r="J710" t="s">
        <v>71</v>
      </c>
      <c r="K710" t="s">
        <v>74</v>
      </c>
      <c r="L710" t="s">
        <v>84</v>
      </c>
      <c r="M710" t="s">
        <v>74</v>
      </c>
      <c r="N710">
        <v>20</v>
      </c>
      <c r="O710">
        <v>17</v>
      </c>
      <c r="P710" t="s">
        <v>149</v>
      </c>
      <c r="Q710" t="s">
        <v>157</v>
      </c>
      <c r="R710" t="s">
        <v>399</v>
      </c>
    </row>
    <row r="711" spans="1:18" x14ac:dyDescent="0.25">
      <c r="A711" t="s">
        <v>20</v>
      </c>
      <c r="B711" t="s">
        <v>26</v>
      </c>
      <c r="C711" t="s">
        <v>44</v>
      </c>
      <c r="D711" t="s">
        <v>54</v>
      </c>
      <c r="E711">
        <v>51318</v>
      </c>
      <c r="F711">
        <v>3935</v>
      </c>
      <c r="G711">
        <v>55253</v>
      </c>
      <c r="H711">
        <v>36141.99</v>
      </c>
      <c r="I711" t="s">
        <v>455</v>
      </c>
      <c r="J711" t="s">
        <v>70</v>
      </c>
      <c r="K711" t="s">
        <v>77</v>
      </c>
      <c r="L711" t="s">
        <v>97</v>
      </c>
      <c r="M711" t="s">
        <v>122</v>
      </c>
      <c r="N711">
        <v>0</v>
      </c>
      <c r="O711">
        <v>0</v>
      </c>
      <c r="P711" t="s">
        <v>150</v>
      </c>
      <c r="Q711" t="s">
        <v>154</v>
      </c>
      <c r="R711" t="s">
        <v>304</v>
      </c>
    </row>
    <row r="712" spans="1:18" x14ac:dyDescent="0.25">
      <c r="A712" t="s">
        <v>20</v>
      </c>
      <c r="B712" t="s">
        <v>450</v>
      </c>
      <c r="C712" t="s">
        <v>44</v>
      </c>
      <c r="D712" t="s">
        <v>449</v>
      </c>
      <c r="E712">
        <v>50554</v>
      </c>
      <c r="F712">
        <v>0</v>
      </c>
      <c r="G712">
        <v>50554</v>
      </c>
      <c r="H712">
        <v>36056.71</v>
      </c>
      <c r="I712" t="s">
        <v>462</v>
      </c>
      <c r="J712" t="s">
        <v>71</v>
      </c>
      <c r="K712" t="s">
        <v>72</v>
      </c>
      <c r="L712" t="s">
        <v>82</v>
      </c>
      <c r="M712" t="s">
        <v>112</v>
      </c>
      <c r="N712">
        <v>4</v>
      </c>
      <c r="O712">
        <v>4</v>
      </c>
      <c r="P712" t="s">
        <v>150</v>
      </c>
      <c r="Q712" t="s">
        <v>154</v>
      </c>
      <c r="R712" t="s">
        <v>188</v>
      </c>
    </row>
    <row r="713" spans="1:18" x14ac:dyDescent="0.25">
      <c r="A713" t="s">
        <v>19</v>
      </c>
      <c r="B713" t="s">
        <v>28</v>
      </c>
      <c r="C713" t="s">
        <v>50</v>
      </c>
      <c r="D713" t="s">
        <v>61</v>
      </c>
      <c r="E713">
        <v>49875</v>
      </c>
      <c r="F713">
        <v>323</v>
      </c>
      <c r="G713">
        <v>50198</v>
      </c>
      <c r="H713">
        <v>35802.800000000003</v>
      </c>
      <c r="I713" t="s">
        <v>462</v>
      </c>
      <c r="J713" t="s">
        <v>70</v>
      </c>
      <c r="K713" t="s">
        <v>74</v>
      </c>
      <c r="L713" t="s">
        <v>84</v>
      </c>
      <c r="M713" t="s">
        <v>74</v>
      </c>
      <c r="N713">
        <v>10</v>
      </c>
      <c r="O713">
        <v>10</v>
      </c>
      <c r="P713" t="s">
        <v>152</v>
      </c>
      <c r="Q713" t="s">
        <v>155</v>
      </c>
      <c r="R713" t="s">
        <v>217</v>
      </c>
    </row>
    <row r="714" spans="1:18" x14ac:dyDescent="0.25">
      <c r="A714" t="s">
        <v>19</v>
      </c>
      <c r="B714" t="s">
        <v>35</v>
      </c>
      <c r="C714" t="s">
        <v>41</v>
      </c>
      <c r="D714" t="s">
        <v>57</v>
      </c>
      <c r="E714">
        <v>25393</v>
      </c>
      <c r="F714">
        <v>1738</v>
      </c>
      <c r="G714">
        <v>27131</v>
      </c>
      <c r="H714">
        <v>35683.89</v>
      </c>
      <c r="I714" t="s">
        <v>459</v>
      </c>
      <c r="J714" t="s">
        <v>71</v>
      </c>
      <c r="K714" t="s">
        <v>78</v>
      </c>
      <c r="L714" t="s">
        <v>109</v>
      </c>
      <c r="M714" t="s">
        <v>137</v>
      </c>
      <c r="N714">
        <v>20</v>
      </c>
      <c r="O714">
        <v>19</v>
      </c>
      <c r="P714" t="s">
        <v>150</v>
      </c>
      <c r="Q714" t="s">
        <v>155</v>
      </c>
      <c r="R714" t="s">
        <v>292</v>
      </c>
    </row>
    <row r="715" spans="1:18" x14ac:dyDescent="0.25">
      <c r="A715" t="s">
        <v>21</v>
      </c>
      <c r="B715" t="s">
        <v>35</v>
      </c>
      <c r="C715" t="s">
        <v>48</v>
      </c>
      <c r="D715" t="s">
        <v>55</v>
      </c>
      <c r="E715">
        <v>30154</v>
      </c>
      <c r="F715">
        <v>685</v>
      </c>
      <c r="G715">
        <v>30839</v>
      </c>
      <c r="H715">
        <v>35631.26</v>
      </c>
      <c r="I715" t="s">
        <v>469</v>
      </c>
      <c r="J715" t="s">
        <v>70</v>
      </c>
      <c r="K715" t="s">
        <v>81</v>
      </c>
      <c r="L715" t="s">
        <v>98</v>
      </c>
      <c r="M715" t="s">
        <v>123</v>
      </c>
      <c r="N715">
        <v>10</v>
      </c>
      <c r="O715">
        <v>9</v>
      </c>
      <c r="P715" t="s">
        <v>148</v>
      </c>
      <c r="Q715" t="s">
        <v>154</v>
      </c>
      <c r="R715" t="s">
        <v>169</v>
      </c>
    </row>
    <row r="716" spans="1:18" x14ac:dyDescent="0.25">
      <c r="A716" t="s">
        <v>20</v>
      </c>
      <c r="B716" t="s">
        <v>24</v>
      </c>
      <c r="C716" t="s">
        <v>50</v>
      </c>
      <c r="D716" t="s">
        <v>55</v>
      </c>
      <c r="E716">
        <v>50470</v>
      </c>
      <c r="F716">
        <v>3342</v>
      </c>
      <c r="G716">
        <v>53812</v>
      </c>
      <c r="H716">
        <v>35199.4</v>
      </c>
      <c r="I716" t="s">
        <v>455</v>
      </c>
      <c r="J716" t="s">
        <v>449</v>
      </c>
      <c r="K716" t="s">
        <v>75</v>
      </c>
      <c r="L716" t="s">
        <v>85</v>
      </c>
      <c r="M716" t="s">
        <v>114</v>
      </c>
      <c r="N716">
        <v>0</v>
      </c>
      <c r="O716">
        <v>0</v>
      </c>
      <c r="P716" t="s">
        <v>150</v>
      </c>
      <c r="Q716" t="s">
        <v>154</v>
      </c>
      <c r="R716" t="s">
        <v>180</v>
      </c>
    </row>
    <row r="717" spans="1:18" x14ac:dyDescent="0.25">
      <c r="A717" t="s">
        <v>19</v>
      </c>
      <c r="B717" t="s">
        <v>26</v>
      </c>
      <c r="C717" t="s">
        <v>50</v>
      </c>
      <c r="D717" t="s">
        <v>61</v>
      </c>
      <c r="E717">
        <v>37776</v>
      </c>
      <c r="F717">
        <v>10737</v>
      </c>
      <c r="G717">
        <v>48513</v>
      </c>
      <c r="H717">
        <v>34601.01</v>
      </c>
      <c r="I717" t="s">
        <v>462</v>
      </c>
      <c r="J717" t="s">
        <v>70</v>
      </c>
      <c r="K717" t="s">
        <v>74</v>
      </c>
      <c r="L717" t="s">
        <v>84</v>
      </c>
      <c r="M717" t="s">
        <v>74</v>
      </c>
      <c r="N717">
        <v>18</v>
      </c>
      <c r="O717">
        <v>15</v>
      </c>
      <c r="P717" t="s">
        <v>149</v>
      </c>
      <c r="Q717" t="s">
        <v>154</v>
      </c>
      <c r="R717" t="s">
        <v>194</v>
      </c>
    </row>
    <row r="718" spans="1:18" x14ac:dyDescent="0.25">
      <c r="A718" t="s">
        <v>19</v>
      </c>
      <c r="B718" t="s">
        <v>32</v>
      </c>
      <c r="C718" t="s">
        <v>52</v>
      </c>
      <c r="D718" t="s">
        <v>56</v>
      </c>
      <c r="E718">
        <v>32079</v>
      </c>
      <c r="F718">
        <v>2191</v>
      </c>
      <c r="G718">
        <v>34270</v>
      </c>
      <c r="H718">
        <v>34270</v>
      </c>
      <c r="I718" t="s">
        <v>67</v>
      </c>
      <c r="J718" t="s">
        <v>70</v>
      </c>
      <c r="K718" t="s">
        <v>80</v>
      </c>
      <c r="L718" t="s">
        <v>93</v>
      </c>
      <c r="M718" t="s">
        <v>93</v>
      </c>
      <c r="N718">
        <v>5</v>
      </c>
      <c r="O718">
        <v>5</v>
      </c>
      <c r="P718" t="s">
        <v>150</v>
      </c>
      <c r="Q718" t="s">
        <v>155</v>
      </c>
      <c r="R718" t="s">
        <v>233</v>
      </c>
    </row>
    <row r="719" spans="1:18" x14ac:dyDescent="0.25">
      <c r="A719" t="s">
        <v>19</v>
      </c>
      <c r="B719" t="s">
        <v>31</v>
      </c>
      <c r="C719" t="s">
        <v>36</v>
      </c>
      <c r="D719" t="s">
        <v>54</v>
      </c>
      <c r="E719">
        <v>25433</v>
      </c>
      <c r="F719">
        <v>3865</v>
      </c>
      <c r="G719">
        <v>29298</v>
      </c>
      <c r="H719">
        <v>33850.800000000003</v>
      </c>
      <c r="I719" t="s">
        <v>469</v>
      </c>
      <c r="J719" t="s">
        <v>71</v>
      </c>
      <c r="K719" t="s">
        <v>77</v>
      </c>
      <c r="L719" t="s">
        <v>111</v>
      </c>
      <c r="M719" t="s">
        <v>146</v>
      </c>
      <c r="N719">
        <v>7</v>
      </c>
      <c r="O719">
        <v>5</v>
      </c>
      <c r="P719" t="s">
        <v>148</v>
      </c>
      <c r="Q719" t="s">
        <v>156</v>
      </c>
      <c r="R719" t="s">
        <v>255</v>
      </c>
    </row>
    <row r="720" spans="1:18" x14ac:dyDescent="0.25">
      <c r="A720" t="s">
        <v>20</v>
      </c>
      <c r="B720" t="s">
        <v>26</v>
      </c>
      <c r="C720" t="s">
        <v>48</v>
      </c>
      <c r="D720" t="s">
        <v>61</v>
      </c>
      <c r="E720">
        <v>46804</v>
      </c>
      <c r="F720">
        <v>612</v>
      </c>
      <c r="G720">
        <v>47416</v>
      </c>
      <c r="H720">
        <v>33818.589999999997</v>
      </c>
      <c r="I720" t="s">
        <v>462</v>
      </c>
      <c r="J720" t="s">
        <v>70</v>
      </c>
      <c r="K720" t="s">
        <v>73</v>
      </c>
      <c r="L720" t="s">
        <v>83</v>
      </c>
      <c r="M720" t="s">
        <v>113</v>
      </c>
      <c r="N720">
        <v>3</v>
      </c>
      <c r="O720">
        <v>3</v>
      </c>
      <c r="P720" t="s">
        <v>153</v>
      </c>
      <c r="Q720" t="s">
        <v>155</v>
      </c>
      <c r="R720" t="s">
        <v>212</v>
      </c>
    </row>
    <row r="721" spans="1:18" x14ac:dyDescent="0.25">
      <c r="A721" t="s">
        <v>19</v>
      </c>
      <c r="B721" t="s">
        <v>29</v>
      </c>
      <c r="C721" t="s">
        <v>43</v>
      </c>
      <c r="D721" t="s">
        <v>62</v>
      </c>
      <c r="E721">
        <v>27630</v>
      </c>
      <c r="F721">
        <v>1289</v>
      </c>
      <c r="G721">
        <v>28919</v>
      </c>
      <c r="H721">
        <v>33412.9</v>
      </c>
      <c r="I721" t="s">
        <v>469</v>
      </c>
      <c r="J721" t="s">
        <v>56</v>
      </c>
      <c r="K721" t="s">
        <v>80</v>
      </c>
      <c r="L721" t="s">
        <v>93</v>
      </c>
      <c r="M721" t="s">
        <v>93</v>
      </c>
      <c r="N721">
        <v>2</v>
      </c>
      <c r="O721">
        <v>2</v>
      </c>
      <c r="P721" t="s">
        <v>152</v>
      </c>
      <c r="Q721" t="s">
        <v>155</v>
      </c>
      <c r="R721" t="s">
        <v>372</v>
      </c>
    </row>
    <row r="722" spans="1:18" x14ac:dyDescent="0.25">
      <c r="A722" t="s">
        <v>17</v>
      </c>
      <c r="B722" t="s">
        <v>35</v>
      </c>
      <c r="C722" t="s">
        <v>43</v>
      </c>
      <c r="D722" t="s">
        <v>449</v>
      </c>
      <c r="E722">
        <v>46147</v>
      </c>
      <c r="F722">
        <v>4863</v>
      </c>
      <c r="G722">
        <v>51010</v>
      </c>
      <c r="H722">
        <v>33366.559999999998</v>
      </c>
      <c r="I722" t="s">
        <v>455</v>
      </c>
      <c r="J722" t="s">
        <v>69</v>
      </c>
      <c r="K722" t="s">
        <v>74</v>
      </c>
      <c r="L722" t="s">
        <v>84</v>
      </c>
      <c r="M722" t="s">
        <v>74</v>
      </c>
      <c r="N722">
        <v>12</v>
      </c>
      <c r="O722">
        <v>12</v>
      </c>
      <c r="P722" t="s">
        <v>149</v>
      </c>
      <c r="Q722" t="s">
        <v>157</v>
      </c>
      <c r="R722" t="s">
        <v>413</v>
      </c>
    </row>
    <row r="723" spans="1:18" x14ac:dyDescent="0.25">
      <c r="A723" t="s">
        <v>20</v>
      </c>
      <c r="B723" t="s">
        <v>31</v>
      </c>
      <c r="C723" t="s">
        <v>52</v>
      </c>
      <c r="D723" t="s">
        <v>55</v>
      </c>
      <c r="E723">
        <v>47466</v>
      </c>
      <c r="F723">
        <v>3332</v>
      </c>
      <c r="G723">
        <v>50798</v>
      </c>
      <c r="H723">
        <v>33227.89</v>
      </c>
      <c r="I723" t="s">
        <v>455</v>
      </c>
      <c r="J723" t="s">
        <v>449</v>
      </c>
      <c r="K723" t="s">
        <v>74</v>
      </c>
      <c r="L723" t="s">
        <v>84</v>
      </c>
      <c r="M723" t="s">
        <v>74</v>
      </c>
      <c r="N723">
        <v>3</v>
      </c>
      <c r="O723">
        <v>3</v>
      </c>
      <c r="P723" t="s">
        <v>153</v>
      </c>
      <c r="Q723" t="s">
        <v>157</v>
      </c>
      <c r="R723" t="s">
        <v>210</v>
      </c>
    </row>
    <row r="724" spans="1:18" x14ac:dyDescent="0.25">
      <c r="A724" t="s">
        <v>17</v>
      </c>
      <c r="B724" t="s">
        <v>23</v>
      </c>
      <c r="C724" t="s">
        <v>43</v>
      </c>
      <c r="D724" t="s">
        <v>58</v>
      </c>
      <c r="E724">
        <v>24554</v>
      </c>
      <c r="F724">
        <v>598</v>
      </c>
      <c r="G724">
        <v>25152</v>
      </c>
      <c r="H724">
        <v>33081.03</v>
      </c>
      <c r="I724" t="s">
        <v>459</v>
      </c>
      <c r="J724" t="s">
        <v>70</v>
      </c>
      <c r="K724" t="s">
        <v>77</v>
      </c>
      <c r="L724" t="s">
        <v>111</v>
      </c>
      <c r="M724" t="s">
        <v>141</v>
      </c>
      <c r="N724">
        <v>10</v>
      </c>
      <c r="O724">
        <v>10</v>
      </c>
      <c r="P724" t="s">
        <v>151</v>
      </c>
      <c r="Q724" t="s">
        <v>154</v>
      </c>
      <c r="R724" t="s">
        <v>179</v>
      </c>
    </row>
    <row r="725" spans="1:18" x14ac:dyDescent="0.25">
      <c r="A725" t="s">
        <v>17</v>
      </c>
      <c r="B725" t="s">
        <v>34</v>
      </c>
      <c r="C725" t="s">
        <v>48</v>
      </c>
      <c r="D725" t="s">
        <v>59</v>
      </c>
      <c r="E725">
        <v>48574</v>
      </c>
      <c r="F725">
        <v>1976</v>
      </c>
      <c r="G725">
        <v>50550</v>
      </c>
      <c r="H725">
        <v>33065.67</v>
      </c>
      <c r="I725" t="s">
        <v>455</v>
      </c>
      <c r="J725" t="s">
        <v>69</v>
      </c>
      <c r="K725" t="s">
        <v>73</v>
      </c>
      <c r="L725" t="s">
        <v>83</v>
      </c>
      <c r="M725" t="s">
        <v>113</v>
      </c>
      <c r="N725">
        <v>20</v>
      </c>
      <c r="O725">
        <v>20</v>
      </c>
      <c r="P725" t="s">
        <v>151</v>
      </c>
      <c r="Q725" t="s">
        <v>156</v>
      </c>
      <c r="R725" t="s">
        <v>361</v>
      </c>
    </row>
    <row r="726" spans="1:18" x14ac:dyDescent="0.25">
      <c r="A726" t="s">
        <v>21</v>
      </c>
      <c r="B726" t="s">
        <v>31</v>
      </c>
      <c r="C726" t="s">
        <v>40</v>
      </c>
      <c r="D726" t="s">
        <v>61</v>
      </c>
      <c r="E726">
        <v>44502</v>
      </c>
      <c r="F726">
        <v>1188</v>
      </c>
      <c r="G726">
        <v>45690</v>
      </c>
      <c r="H726">
        <v>32587.55</v>
      </c>
      <c r="I726" t="s">
        <v>462</v>
      </c>
      <c r="J726" t="s">
        <v>71</v>
      </c>
      <c r="K726" t="s">
        <v>72</v>
      </c>
      <c r="L726" t="s">
        <v>82</v>
      </c>
      <c r="M726" t="s">
        <v>112</v>
      </c>
      <c r="N726">
        <v>12</v>
      </c>
      <c r="O726">
        <v>12</v>
      </c>
      <c r="P726" t="s">
        <v>149</v>
      </c>
      <c r="Q726" t="s">
        <v>155</v>
      </c>
      <c r="R726" t="s">
        <v>326</v>
      </c>
    </row>
    <row r="727" spans="1:18" x14ac:dyDescent="0.25">
      <c r="A727" t="s">
        <v>19</v>
      </c>
      <c r="B727" t="s">
        <v>31</v>
      </c>
      <c r="C727" t="s">
        <v>43</v>
      </c>
      <c r="D727" t="s">
        <v>58</v>
      </c>
      <c r="E727">
        <v>24304</v>
      </c>
      <c r="F727">
        <v>3388</v>
      </c>
      <c r="G727">
        <v>27692</v>
      </c>
      <c r="H727">
        <v>31995.23</v>
      </c>
      <c r="I727" t="s">
        <v>469</v>
      </c>
      <c r="J727" t="s">
        <v>56</v>
      </c>
      <c r="K727" t="s">
        <v>72</v>
      </c>
      <c r="L727" t="s">
        <v>82</v>
      </c>
      <c r="M727" t="s">
        <v>112</v>
      </c>
      <c r="N727">
        <v>9</v>
      </c>
      <c r="O727">
        <v>9</v>
      </c>
      <c r="P727" t="s">
        <v>151</v>
      </c>
      <c r="Q727" t="s">
        <v>156</v>
      </c>
      <c r="R727" t="s">
        <v>165</v>
      </c>
    </row>
    <row r="728" spans="1:18" x14ac:dyDescent="0.25">
      <c r="A728" t="s">
        <v>21</v>
      </c>
      <c r="B728" t="s">
        <v>28</v>
      </c>
      <c r="C728" t="s">
        <v>38</v>
      </c>
      <c r="D728" t="s">
        <v>57</v>
      </c>
      <c r="E728">
        <v>46301</v>
      </c>
      <c r="F728">
        <v>2565</v>
      </c>
      <c r="G728">
        <v>48866</v>
      </c>
      <c r="H728">
        <v>31964.13</v>
      </c>
      <c r="I728" t="s">
        <v>455</v>
      </c>
      <c r="J728" t="s">
        <v>70</v>
      </c>
      <c r="K728" t="s">
        <v>76</v>
      </c>
      <c r="L728" t="s">
        <v>100</v>
      </c>
      <c r="M728" t="s">
        <v>132</v>
      </c>
      <c r="N728">
        <v>25</v>
      </c>
      <c r="O728">
        <v>25</v>
      </c>
      <c r="P728" t="s">
        <v>149</v>
      </c>
      <c r="Q728" t="s">
        <v>155</v>
      </c>
      <c r="R728" t="s">
        <v>210</v>
      </c>
    </row>
    <row r="729" spans="1:18" x14ac:dyDescent="0.25">
      <c r="A729" t="s">
        <v>19</v>
      </c>
      <c r="B729" t="s">
        <v>26</v>
      </c>
      <c r="C729" t="s">
        <v>41</v>
      </c>
      <c r="D729" t="s">
        <v>55</v>
      </c>
      <c r="E729">
        <v>27332</v>
      </c>
      <c r="F729">
        <v>305</v>
      </c>
      <c r="G729">
        <v>27637</v>
      </c>
      <c r="H729">
        <v>31931.68</v>
      </c>
      <c r="I729" t="s">
        <v>469</v>
      </c>
      <c r="J729" t="s">
        <v>69</v>
      </c>
      <c r="K729" t="s">
        <v>78</v>
      </c>
      <c r="L729" t="s">
        <v>105</v>
      </c>
      <c r="M729" t="s">
        <v>142</v>
      </c>
      <c r="N729">
        <v>12</v>
      </c>
      <c r="O729">
        <v>9</v>
      </c>
      <c r="P729" t="s">
        <v>152</v>
      </c>
      <c r="Q729" t="s">
        <v>156</v>
      </c>
      <c r="R729" t="s">
        <v>227</v>
      </c>
    </row>
    <row r="730" spans="1:18" x14ac:dyDescent="0.25">
      <c r="A730" t="s">
        <v>20</v>
      </c>
      <c r="B730" t="s">
        <v>35</v>
      </c>
      <c r="C730" t="s">
        <v>40</v>
      </c>
      <c r="D730" t="s">
        <v>57</v>
      </c>
      <c r="E730">
        <v>27538</v>
      </c>
      <c r="F730">
        <v>0</v>
      </c>
      <c r="G730">
        <v>27538</v>
      </c>
      <c r="H730">
        <v>31817.3</v>
      </c>
      <c r="I730" t="s">
        <v>469</v>
      </c>
      <c r="J730" t="s">
        <v>69</v>
      </c>
      <c r="K730" t="s">
        <v>72</v>
      </c>
      <c r="L730" t="s">
        <v>95</v>
      </c>
      <c r="M730" t="s">
        <v>120</v>
      </c>
      <c r="N730">
        <v>1</v>
      </c>
      <c r="O730">
        <v>0</v>
      </c>
      <c r="P730" t="s">
        <v>151</v>
      </c>
      <c r="Q730" t="s">
        <v>155</v>
      </c>
      <c r="R730" t="s">
        <v>222</v>
      </c>
    </row>
    <row r="731" spans="1:18" x14ac:dyDescent="0.25">
      <c r="A731" t="s">
        <v>19</v>
      </c>
      <c r="B731" t="s">
        <v>31</v>
      </c>
      <c r="C731" t="s">
        <v>47</v>
      </c>
      <c r="D731" t="s">
        <v>54</v>
      </c>
      <c r="E731">
        <v>43516</v>
      </c>
      <c r="F731">
        <v>4984</v>
      </c>
      <c r="G731">
        <v>48500</v>
      </c>
      <c r="H731">
        <v>31724.73</v>
      </c>
      <c r="I731" t="s">
        <v>455</v>
      </c>
      <c r="J731" t="s">
        <v>449</v>
      </c>
      <c r="K731" t="s">
        <v>80</v>
      </c>
      <c r="L731" t="s">
        <v>106</v>
      </c>
      <c r="M731" t="s">
        <v>106</v>
      </c>
      <c r="N731">
        <v>4</v>
      </c>
      <c r="O731">
        <v>2</v>
      </c>
      <c r="P731" t="s">
        <v>153</v>
      </c>
      <c r="Q731" t="s">
        <v>155</v>
      </c>
      <c r="R731" t="s">
        <v>165</v>
      </c>
    </row>
    <row r="732" spans="1:18" x14ac:dyDescent="0.25">
      <c r="A732" t="s">
        <v>21</v>
      </c>
      <c r="B732" t="s">
        <v>29</v>
      </c>
      <c r="C732" t="s">
        <v>42</v>
      </c>
      <c r="D732" t="s">
        <v>57</v>
      </c>
      <c r="E732">
        <v>43669</v>
      </c>
      <c r="F732">
        <v>722</v>
      </c>
      <c r="G732">
        <v>44391</v>
      </c>
      <c r="H732">
        <v>31661.07</v>
      </c>
      <c r="I732" t="s">
        <v>462</v>
      </c>
      <c r="J732" t="s">
        <v>71</v>
      </c>
      <c r="K732" t="s">
        <v>72</v>
      </c>
      <c r="L732" t="s">
        <v>95</v>
      </c>
      <c r="M732" t="s">
        <v>120</v>
      </c>
      <c r="N732">
        <v>12</v>
      </c>
      <c r="O732">
        <v>10</v>
      </c>
      <c r="P732" t="s">
        <v>153</v>
      </c>
      <c r="Q732" t="s">
        <v>155</v>
      </c>
      <c r="R732" t="s">
        <v>189</v>
      </c>
    </row>
    <row r="733" spans="1:18" x14ac:dyDescent="0.25">
      <c r="A733" t="s">
        <v>20</v>
      </c>
      <c r="B733" t="s">
        <v>450</v>
      </c>
      <c r="C733" t="s">
        <v>41</v>
      </c>
      <c r="D733" t="s">
        <v>57</v>
      </c>
      <c r="E733">
        <v>44113</v>
      </c>
      <c r="F733">
        <v>101</v>
      </c>
      <c r="G733">
        <v>44214</v>
      </c>
      <c r="H733">
        <v>31534.82</v>
      </c>
      <c r="I733" t="s">
        <v>462</v>
      </c>
      <c r="J733" t="s">
        <v>71</v>
      </c>
      <c r="K733" t="s">
        <v>81</v>
      </c>
      <c r="L733" t="s">
        <v>101</v>
      </c>
      <c r="M733" t="s">
        <v>127</v>
      </c>
      <c r="N733">
        <v>4</v>
      </c>
      <c r="O733">
        <v>3</v>
      </c>
      <c r="P733" t="s">
        <v>153</v>
      </c>
      <c r="Q733" t="s">
        <v>156</v>
      </c>
      <c r="R733" t="s">
        <v>215</v>
      </c>
    </row>
    <row r="734" spans="1:18" x14ac:dyDescent="0.25">
      <c r="A734" t="s">
        <v>20</v>
      </c>
      <c r="B734" t="s">
        <v>35</v>
      </c>
      <c r="C734" t="s">
        <v>38</v>
      </c>
      <c r="D734" t="s">
        <v>56</v>
      </c>
      <c r="E734">
        <v>27257</v>
      </c>
      <c r="F734">
        <v>0</v>
      </c>
      <c r="G734">
        <v>27257</v>
      </c>
      <c r="H734">
        <v>31492.63</v>
      </c>
      <c r="I734" t="s">
        <v>469</v>
      </c>
      <c r="J734" t="s">
        <v>56</v>
      </c>
      <c r="K734" t="s">
        <v>74</v>
      </c>
      <c r="L734" t="s">
        <v>84</v>
      </c>
      <c r="M734" t="s">
        <v>74</v>
      </c>
      <c r="N734">
        <v>6</v>
      </c>
      <c r="O734">
        <v>3</v>
      </c>
      <c r="P734" t="s">
        <v>149</v>
      </c>
      <c r="Q734" t="s">
        <v>157</v>
      </c>
      <c r="R734" t="s">
        <v>206</v>
      </c>
    </row>
    <row r="735" spans="1:18" x14ac:dyDescent="0.25">
      <c r="A735" t="s">
        <v>19</v>
      </c>
      <c r="B735" t="s">
        <v>29</v>
      </c>
      <c r="C735" t="s">
        <v>38</v>
      </c>
      <c r="D735" t="s">
        <v>56</v>
      </c>
      <c r="E735">
        <v>27076</v>
      </c>
      <c r="F735">
        <v>87</v>
      </c>
      <c r="G735">
        <v>27163</v>
      </c>
      <c r="H735">
        <v>31384.03</v>
      </c>
      <c r="I735" t="s">
        <v>469</v>
      </c>
      <c r="J735" t="s">
        <v>449</v>
      </c>
      <c r="K735" t="s">
        <v>75</v>
      </c>
      <c r="L735" t="s">
        <v>108</v>
      </c>
      <c r="M735" t="s">
        <v>135</v>
      </c>
      <c r="N735">
        <v>2</v>
      </c>
      <c r="O735">
        <v>1</v>
      </c>
      <c r="P735" t="s">
        <v>149</v>
      </c>
      <c r="Q735" t="s">
        <v>157</v>
      </c>
      <c r="R735" t="s">
        <v>297</v>
      </c>
    </row>
    <row r="736" spans="1:18" x14ac:dyDescent="0.25">
      <c r="A736" t="s">
        <v>17</v>
      </c>
      <c r="B736" t="s">
        <v>35</v>
      </c>
      <c r="C736" t="s">
        <v>38</v>
      </c>
      <c r="D736" t="s">
        <v>56</v>
      </c>
      <c r="E736">
        <v>24418</v>
      </c>
      <c r="F736">
        <v>2665</v>
      </c>
      <c r="G736">
        <v>27083</v>
      </c>
      <c r="H736">
        <v>31291.59</v>
      </c>
      <c r="I736" t="s">
        <v>469</v>
      </c>
      <c r="J736" t="s">
        <v>71</v>
      </c>
      <c r="K736" t="s">
        <v>74</v>
      </c>
      <c r="L736" t="s">
        <v>84</v>
      </c>
      <c r="M736" t="s">
        <v>74</v>
      </c>
      <c r="N736">
        <v>10</v>
      </c>
      <c r="O736">
        <v>9</v>
      </c>
      <c r="P736" t="s">
        <v>150</v>
      </c>
      <c r="Q736" t="s">
        <v>154</v>
      </c>
      <c r="R736" t="s">
        <v>235</v>
      </c>
    </row>
    <row r="737" spans="1:18" x14ac:dyDescent="0.25">
      <c r="A737" t="s">
        <v>20</v>
      </c>
      <c r="B737" t="s">
        <v>26</v>
      </c>
      <c r="C737" t="s">
        <v>52</v>
      </c>
      <c r="D737" t="s">
        <v>62</v>
      </c>
      <c r="E737">
        <v>30856</v>
      </c>
      <c r="F737">
        <v>265</v>
      </c>
      <c r="G737">
        <v>31121</v>
      </c>
      <c r="H737">
        <v>31121</v>
      </c>
      <c r="I737" t="s">
        <v>67</v>
      </c>
      <c r="J737" t="s">
        <v>449</v>
      </c>
      <c r="K737" t="s">
        <v>79</v>
      </c>
      <c r="L737" t="s">
        <v>91</v>
      </c>
      <c r="M737" t="s">
        <v>118</v>
      </c>
      <c r="N737">
        <v>0</v>
      </c>
      <c r="O737">
        <v>0</v>
      </c>
      <c r="P737" t="s">
        <v>148</v>
      </c>
      <c r="Q737" t="s">
        <v>156</v>
      </c>
      <c r="R737" t="s">
        <v>188</v>
      </c>
    </row>
    <row r="738" spans="1:18" x14ac:dyDescent="0.25">
      <c r="A738" t="s">
        <v>20</v>
      </c>
      <c r="B738" t="s">
        <v>32</v>
      </c>
      <c r="C738" t="s">
        <v>38</v>
      </c>
      <c r="D738" t="s">
        <v>59</v>
      </c>
      <c r="E738">
        <v>26557</v>
      </c>
      <c r="F738">
        <v>215</v>
      </c>
      <c r="G738">
        <v>26772</v>
      </c>
      <c r="H738">
        <v>30932.27</v>
      </c>
      <c r="I738" t="s">
        <v>469</v>
      </c>
      <c r="J738" t="s">
        <v>69</v>
      </c>
      <c r="K738" t="s">
        <v>74</v>
      </c>
      <c r="L738" t="s">
        <v>84</v>
      </c>
      <c r="M738" t="s">
        <v>74</v>
      </c>
      <c r="N738">
        <v>2</v>
      </c>
      <c r="O738">
        <v>2</v>
      </c>
      <c r="P738" t="s">
        <v>150</v>
      </c>
      <c r="Q738" t="s">
        <v>157</v>
      </c>
      <c r="R738" t="s">
        <v>178</v>
      </c>
    </row>
    <row r="739" spans="1:18" x14ac:dyDescent="0.25">
      <c r="A739" t="s">
        <v>17</v>
      </c>
      <c r="B739" t="s">
        <v>29</v>
      </c>
      <c r="C739" t="s">
        <v>38</v>
      </c>
      <c r="D739" t="s">
        <v>55</v>
      </c>
      <c r="E739">
        <v>24544</v>
      </c>
      <c r="F739">
        <v>2175</v>
      </c>
      <c r="G739">
        <v>26719</v>
      </c>
      <c r="H739">
        <v>30871.03</v>
      </c>
      <c r="I739" t="s">
        <v>469</v>
      </c>
      <c r="J739" t="s">
        <v>449</v>
      </c>
      <c r="K739" t="s">
        <v>72</v>
      </c>
      <c r="L739" t="s">
        <v>82</v>
      </c>
      <c r="M739" t="s">
        <v>112</v>
      </c>
      <c r="N739">
        <v>15</v>
      </c>
      <c r="O739">
        <v>13</v>
      </c>
      <c r="P739" t="s">
        <v>152</v>
      </c>
      <c r="Q739" t="s">
        <v>154</v>
      </c>
      <c r="R739" t="s">
        <v>249</v>
      </c>
    </row>
    <row r="740" spans="1:18" x14ac:dyDescent="0.25">
      <c r="A740" t="s">
        <v>18</v>
      </c>
      <c r="B740" t="s">
        <v>28</v>
      </c>
      <c r="C740" t="s">
        <v>50</v>
      </c>
      <c r="D740" t="s">
        <v>55</v>
      </c>
      <c r="E740">
        <v>21094</v>
      </c>
      <c r="F740">
        <v>2338</v>
      </c>
      <c r="G740">
        <v>23432</v>
      </c>
      <c r="H740">
        <v>30818.81</v>
      </c>
      <c r="I740" t="s">
        <v>459</v>
      </c>
      <c r="J740" t="s">
        <v>69</v>
      </c>
      <c r="K740" t="s">
        <v>75</v>
      </c>
      <c r="L740" t="s">
        <v>85</v>
      </c>
      <c r="M740" t="s">
        <v>114</v>
      </c>
      <c r="N740">
        <v>1</v>
      </c>
      <c r="O740">
        <v>0</v>
      </c>
      <c r="P740" t="s">
        <v>152</v>
      </c>
      <c r="Q740" t="s">
        <v>156</v>
      </c>
      <c r="R740" t="s">
        <v>346</v>
      </c>
    </row>
    <row r="741" spans="1:18" x14ac:dyDescent="0.25">
      <c r="A741" t="s">
        <v>21</v>
      </c>
      <c r="B741" t="s">
        <v>32</v>
      </c>
      <c r="C741" t="s">
        <v>38</v>
      </c>
      <c r="D741" t="s">
        <v>58</v>
      </c>
      <c r="E741">
        <v>39666</v>
      </c>
      <c r="F741">
        <v>3531</v>
      </c>
      <c r="G741">
        <v>43197</v>
      </c>
      <c r="H741">
        <v>30809.47</v>
      </c>
      <c r="I741" t="s">
        <v>462</v>
      </c>
      <c r="J741" t="s">
        <v>71</v>
      </c>
      <c r="K741" t="s">
        <v>81</v>
      </c>
      <c r="L741" t="s">
        <v>98</v>
      </c>
      <c r="M741" t="s">
        <v>123</v>
      </c>
      <c r="N741">
        <v>18</v>
      </c>
      <c r="O741">
        <v>15</v>
      </c>
      <c r="P741" t="s">
        <v>148</v>
      </c>
      <c r="Q741" t="s">
        <v>155</v>
      </c>
      <c r="R741" t="s">
        <v>234</v>
      </c>
    </row>
    <row r="742" spans="1:18" x14ac:dyDescent="0.25">
      <c r="A742" t="s">
        <v>19</v>
      </c>
      <c r="B742" t="s">
        <v>29</v>
      </c>
      <c r="C742" t="s">
        <v>43</v>
      </c>
      <c r="D742" t="s">
        <v>54</v>
      </c>
      <c r="E742">
        <v>25644</v>
      </c>
      <c r="F742">
        <v>717</v>
      </c>
      <c r="G742">
        <v>26361</v>
      </c>
      <c r="H742">
        <v>30457.4</v>
      </c>
      <c r="I742" t="s">
        <v>469</v>
      </c>
      <c r="J742" t="s">
        <v>69</v>
      </c>
      <c r="K742" t="s">
        <v>72</v>
      </c>
      <c r="L742" t="s">
        <v>82</v>
      </c>
      <c r="M742" t="s">
        <v>112</v>
      </c>
      <c r="N742">
        <v>8</v>
      </c>
      <c r="O742">
        <v>6</v>
      </c>
      <c r="P742" t="s">
        <v>151</v>
      </c>
      <c r="Q742" t="s">
        <v>155</v>
      </c>
      <c r="R742" t="s">
        <v>169</v>
      </c>
    </row>
    <row r="743" spans="1:18" x14ac:dyDescent="0.25">
      <c r="A743" t="s">
        <v>17</v>
      </c>
      <c r="B743" t="s">
        <v>24</v>
      </c>
      <c r="C743" t="s">
        <v>39</v>
      </c>
      <c r="D743" t="s">
        <v>58</v>
      </c>
      <c r="E743">
        <v>29406</v>
      </c>
      <c r="F743">
        <v>308</v>
      </c>
      <c r="G743">
        <v>29714</v>
      </c>
      <c r="H743">
        <v>29714</v>
      </c>
      <c r="I743" t="s">
        <v>67</v>
      </c>
      <c r="J743" t="s">
        <v>56</v>
      </c>
      <c r="K743" t="s">
        <v>77</v>
      </c>
      <c r="L743" t="s">
        <v>89</v>
      </c>
      <c r="M743" t="s">
        <v>124</v>
      </c>
      <c r="N743">
        <v>12</v>
      </c>
      <c r="O743">
        <v>9</v>
      </c>
      <c r="P743" t="s">
        <v>149</v>
      </c>
      <c r="Q743" t="s">
        <v>156</v>
      </c>
      <c r="R743" t="s">
        <v>188</v>
      </c>
    </row>
    <row r="744" spans="1:18" x14ac:dyDescent="0.25">
      <c r="A744" t="s">
        <v>19</v>
      </c>
      <c r="B744" t="s">
        <v>35</v>
      </c>
      <c r="C744" t="s">
        <v>50</v>
      </c>
      <c r="D744" t="s">
        <v>449</v>
      </c>
      <c r="E744">
        <v>36924</v>
      </c>
      <c r="F744">
        <v>4645</v>
      </c>
      <c r="G744">
        <v>41569</v>
      </c>
      <c r="H744">
        <v>29648.33</v>
      </c>
      <c r="I744" t="s">
        <v>462</v>
      </c>
      <c r="J744" t="s">
        <v>449</v>
      </c>
      <c r="K744" t="s">
        <v>80</v>
      </c>
      <c r="L744" t="s">
        <v>93</v>
      </c>
      <c r="M744" t="s">
        <v>93</v>
      </c>
      <c r="N744">
        <v>25</v>
      </c>
      <c r="O744">
        <v>23</v>
      </c>
      <c r="P744" t="s">
        <v>149</v>
      </c>
      <c r="Q744" t="s">
        <v>155</v>
      </c>
      <c r="R744" t="s">
        <v>162</v>
      </c>
    </row>
    <row r="745" spans="1:18" x14ac:dyDescent="0.25">
      <c r="A745" t="s">
        <v>19</v>
      </c>
      <c r="B745" t="s">
        <v>35</v>
      </c>
      <c r="C745" t="s">
        <v>51</v>
      </c>
      <c r="D745" t="s">
        <v>57</v>
      </c>
      <c r="E745">
        <v>44449</v>
      </c>
      <c r="F745">
        <v>0</v>
      </c>
      <c r="G745">
        <v>44449</v>
      </c>
      <c r="H745">
        <v>29074.89</v>
      </c>
      <c r="I745" t="s">
        <v>455</v>
      </c>
      <c r="J745" t="s">
        <v>69</v>
      </c>
      <c r="K745" t="s">
        <v>77</v>
      </c>
      <c r="L745" t="s">
        <v>87</v>
      </c>
      <c r="M745" t="s">
        <v>143</v>
      </c>
      <c r="N745">
        <v>25</v>
      </c>
      <c r="O745">
        <v>25</v>
      </c>
      <c r="P745" t="s">
        <v>149</v>
      </c>
      <c r="Q745" t="s">
        <v>155</v>
      </c>
      <c r="R745" t="s">
        <v>178</v>
      </c>
    </row>
    <row r="746" spans="1:18" x14ac:dyDescent="0.25">
      <c r="A746" t="s">
        <v>17</v>
      </c>
      <c r="B746" t="s">
        <v>28</v>
      </c>
      <c r="C746" t="s">
        <v>37</v>
      </c>
      <c r="D746" t="s">
        <v>449</v>
      </c>
      <c r="E746">
        <v>42746</v>
      </c>
      <c r="F746">
        <v>1674</v>
      </c>
      <c r="G746">
        <v>44420</v>
      </c>
      <c r="H746">
        <v>29055.919999999998</v>
      </c>
      <c r="I746" t="s">
        <v>455</v>
      </c>
      <c r="J746" t="s">
        <v>69</v>
      </c>
      <c r="K746" t="s">
        <v>81</v>
      </c>
      <c r="L746" t="s">
        <v>103</v>
      </c>
      <c r="M746" t="s">
        <v>140</v>
      </c>
      <c r="N746">
        <v>20</v>
      </c>
      <c r="O746">
        <v>17</v>
      </c>
      <c r="P746" t="s">
        <v>152</v>
      </c>
      <c r="Q746" t="s">
        <v>155</v>
      </c>
      <c r="R746" t="s">
        <v>385</v>
      </c>
    </row>
    <row r="747" spans="1:18" x14ac:dyDescent="0.25">
      <c r="A747" t="s">
        <v>17</v>
      </c>
      <c r="B747" t="s">
        <v>35</v>
      </c>
      <c r="C747" t="s">
        <v>53</v>
      </c>
      <c r="D747" t="s">
        <v>54</v>
      </c>
      <c r="E747">
        <v>28978</v>
      </c>
      <c r="F747">
        <v>0</v>
      </c>
      <c r="G747">
        <v>28978</v>
      </c>
      <c r="H747">
        <v>28978</v>
      </c>
      <c r="I747" t="s">
        <v>67</v>
      </c>
      <c r="J747" t="s">
        <v>71</v>
      </c>
      <c r="K747" t="s">
        <v>80</v>
      </c>
      <c r="L747" t="s">
        <v>106</v>
      </c>
      <c r="M747" t="s">
        <v>106</v>
      </c>
      <c r="N747">
        <v>18</v>
      </c>
      <c r="O747">
        <v>16</v>
      </c>
      <c r="P747" t="s">
        <v>153</v>
      </c>
      <c r="Q747" t="s">
        <v>155</v>
      </c>
      <c r="R747" t="s">
        <v>193</v>
      </c>
    </row>
    <row r="748" spans="1:18" x14ac:dyDescent="0.25">
      <c r="A748" t="s">
        <v>17</v>
      </c>
      <c r="B748" t="s">
        <v>29</v>
      </c>
      <c r="C748" t="s">
        <v>39</v>
      </c>
      <c r="D748" t="s">
        <v>60</v>
      </c>
      <c r="E748">
        <v>42800</v>
      </c>
      <c r="F748">
        <v>752</v>
      </c>
      <c r="G748">
        <v>43552</v>
      </c>
      <c r="H748">
        <v>28488.15</v>
      </c>
      <c r="I748" t="s">
        <v>455</v>
      </c>
      <c r="J748" t="s">
        <v>70</v>
      </c>
      <c r="K748" t="s">
        <v>76</v>
      </c>
      <c r="L748" t="s">
        <v>86</v>
      </c>
      <c r="M748" t="s">
        <v>115</v>
      </c>
      <c r="N748">
        <v>10</v>
      </c>
      <c r="O748">
        <v>9</v>
      </c>
      <c r="P748" t="s">
        <v>150</v>
      </c>
      <c r="Q748" t="s">
        <v>154</v>
      </c>
      <c r="R748" t="s">
        <v>308</v>
      </c>
    </row>
    <row r="749" spans="1:18" x14ac:dyDescent="0.25">
      <c r="A749" t="s">
        <v>19</v>
      </c>
      <c r="B749" t="s">
        <v>32</v>
      </c>
      <c r="C749" t="s">
        <v>36</v>
      </c>
      <c r="D749" t="s">
        <v>61</v>
      </c>
      <c r="E749">
        <v>24527</v>
      </c>
      <c r="F749">
        <v>0</v>
      </c>
      <c r="G749">
        <v>24527</v>
      </c>
      <c r="H749">
        <v>28338.400000000001</v>
      </c>
      <c r="I749" t="s">
        <v>469</v>
      </c>
      <c r="J749" t="s">
        <v>71</v>
      </c>
      <c r="K749" t="s">
        <v>73</v>
      </c>
      <c r="L749" t="s">
        <v>99</v>
      </c>
      <c r="M749" t="s">
        <v>125</v>
      </c>
      <c r="N749">
        <v>2</v>
      </c>
      <c r="O749">
        <v>1</v>
      </c>
      <c r="P749" t="s">
        <v>150</v>
      </c>
      <c r="Q749" t="s">
        <v>154</v>
      </c>
      <c r="R749" t="s">
        <v>382</v>
      </c>
    </row>
    <row r="750" spans="1:18" x14ac:dyDescent="0.25">
      <c r="A750" t="s">
        <v>18</v>
      </c>
      <c r="B750" t="s">
        <v>35</v>
      </c>
      <c r="C750" t="s">
        <v>51</v>
      </c>
      <c r="D750" t="s">
        <v>58</v>
      </c>
      <c r="E750">
        <v>43042</v>
      </c>
      <c r="F750">
        <v>0</v>
      </c>
      <c r="G750">
        <v>43042</v>
      </c>
      <c r="H750">
        <v>28154.55</v>
      </c>
      <c r="I750" t="s">
        <v>455</v>
      </c>
      <c r="J750" t="s">
        <v>71</v>
      </c>
      <c r="K750" t="s">
        <v>80</v>
      </c>
      <c r="L750" t="s">
        <v>93</v>
      </c>
      <c r="M750" t="s">
        <v>93</v>
      </c>
      <c r="N750">
        <v>0</v>
      </c>
      <c r="O750">
        <v>0</v>
      </c>
      <c r="P750" t="s">
        <v>148</v>
      </c>
      <c r="Q750" t="s">
        <v>154</v>
      </c>
      <c r="R750" t="s">
        <v>178</v>
      </c>
    </row>
    <row r="751" spans="1:18" x14ac:dyDescent="0.25">
      <c r="A751" t="s">
        <v>21</v>
      </c>
      <c r="B751" t="s">
        <v>32</v>
      </c>
      <c r="C751" t="s">
        <v>44</v>
      </c>
      <c r="D751" t="s">
        <v>59</v>
      </c>
      <c r="E751">
        <v>42944</v>
      </c>
      <c r="F751">
        <v>0</v>
      </c>
      <c r="G751">
        <v>42944</v>
      </c>
      <c r="H751">
        <v>28090.45</v>
      </c>
      <c r="I751" t="s">
        <v>455</v>
      </c>
      <c r="J751" t="s">
        <v>71</v>
      </c>
      <c r="K751" t="s">
        <v>75</v>
      </c>
      <c r="L751" t="s">
        <v>96</v>
      </c>
      <c r="M751" t="s">
        <v>121</v>
      </c>
      <c r="N751">
        <v>9</v>
      </c>
      <c r="O751">
        <v>6</v>
      </c>
      <c r="P751" t="s">
        <v>148</v>
      </c>
      <c r="Q751" t="s">
        <v>155</v>
      </c>
      <c r="R751" t="s">
        <v>315</v>
      </c>
    </row>
    <row r="752" spans="1:18" x14ac:dyDescent="0.25">
      <c r="A752" t="s">
        <v>17</v>
      </c>
      <c r="B752" t="s">
        <v>35</v>
      </c>
      <c r="C752" t="s">
        <v>38</v>
      </c>
      <c r="D752" t="s">
        <v>55</v>
      </c>
      <c r="E752">
        <v>13459</v>
      </c>
      <c r="F752">
        <v>9827</v>
      </c>
      <c r="G752">
        <v>23286</v>
      </c>
      <c r="H752">
        <v>26904.560000000001</v>
      </c>
      <c r="I752" t="s">
        <v>469</v>
      </c>
      <c r="J752" t="s">
        <v>69</v>
      </c>
      <c r="K752" t="s">
        <v>81</v>
      </c>
      <c r="L752" t="s">
        <v>94</v>
      </c>
      <c r="M752" t="s">
        <v>129</v>
      </c>
      <c r="N752">
        <v>20</v>
      </c>
      <c r="O752">
        <v>20</v>
      </c>
      <c r="P752" t="s">
        <v>150</v>
      </c>
      <c r="Q752" t="s">
        <v>157</v>
      </c>
      <c r="R752" t="s">
        <v>162</v>
      </c>
    </row>
    <row r="753" spans="1:18" x14ac:dyDescent="0.25">
      <c r="A753" t="s">
        <v>20</v>
      </c>
      <c r="B753" t="s">
        <v>26</v>
      </c>
      <c r="C753" t="s">
        <v>40</v>
      </c>
      <c r="D753" t="s">
        <v>449</v>
      </c>
      <c r="E753">
        <v>21806</v>
      </c>
      <c r="F753">
        <v>1436</v>
      </c>
      <c r="G753">
        <v>23242</v>
      </c>
      <c r="H753">
        <v>26853.72</v>
      </c>
      <c r="I753" t="s">
        <v>469</v>
      </c>
      <c r="J753" t="s">
        <v>449</v>
      </c>
      <c r="K753" t="s">
        <v>77</v>
      </c>
      <c r="L753" t="s">
        <v>111</v>
      </c>
      <c r="M753" t="s">
        <v>141</v>
      </c>
      <c r="N753">
        <v>5</v>
      </c>
      <c r="O753">
        <v>2</v>
      </c>
      <c r="P753" t="s">
        <v>149</v>
      </c>
      <c r="Q753" t="s">
        <v>156</v>
      </c>
      <c r="R753" t="s">
        <v>174</v>
      </c>
    </row>
    <row r="754" spans="1:18" x14ac:dyDescent="0.25">
      <c r="A754" t="s">
        <v>17</v>
      </c>
      <c r="B754" t="s">
        <v>31</v>
      </c>
      <c r="C754" t="s">
        <v>38</v>
      </c>
      <c r="D754" t="s">
        <v>62</v>
      </c>
      <c r="E754">
        <v>37095</v>
      </c>
      <c r="F754">
        <v>0</v>
      </c>
      <c r="G754">
        <v>37095</v>
      </c>
      <c r="H754">
        <v>26457.33</v>
      </c>
      <c r="I754" t="s">
        <v>462</v>
      </c>
      <c r="J754" t="s">
        <v>71</v>
      </c>
      <c r="K754" t="s">
        <v>77</v>
      </c>
      <c r="L754" t="s">
        <v>87</v>
      </c>
      <c r="M754" t="s">
        <v>116</v>
      </c>
      <c r="N754">
        <v>9</v>
      </c>
      <c r="O754">
        <v>7</v>
      </c>
      <c r="P754" t="s">
        <v>150</v>
      </c>
      <c r="Q754" t="s">
        <v>156</v>
      </c>
      <c r="R754" t="s">
        <v>404</v>
      </c>
    </row>
    <row r="755" spans="1:18" x14ac:dyDescent="0.25">
      <c r="A755" t="s">
        <v>17</v>
      </c>
      <c r="B755" t="s">
        <v>24</v>
      </c>
      <c r="C755" t="s">
        <v>38</v>
      </c>
      <c r="D755" t="s">
        <v>56</v>
      </c>
      <c r="E755">
        <v>31173</v>
      </c>
      <c r="F755">
        <v>5738</v>
      </c>
      <c r="G755">
        <v>36911</v>
      </c>
      <c r="H755">
        <v>26326.09</v>
      </c>
      <c r="I755" t="s">
        <v>462</v>
      </c>
      <c r="J755" t="s">
        <v>70</v>
      </c>
      <c r="K755" t="s">
        <v>74</v>
      </c>
      <c r="L755" t="s">
        <v>84</v>
      </c>
      <c r="M755" t="s">
        <v>74</v>
      </c>
      <c r="N755">
        <v>15</v>
      </c>
      <c r="O755">
        <v>14</v>
      </c>
      <c r="P755" t="s">
        <v>150</v>
      </c>
      <c r="Q755" t="s">
        <v>156</v>
      </c>
      <c r="R755" t="s">
        <v>160</v>
      </c>
    </row>
    <row r="756" spans="1:18" x14ac:dyDescent="0.25">
      <c r="A756" t="s">
        <v>19</v>
      </c>
      <c r="B756" t="s">
        <v>450</v>
      </c>
      <c r="C756" t="s">
        <v>51</v>
      </c>
      <c r="D756" t="s">
        <v>58</v>
      </c>
      <c r="E756">
        <v>32482</v>
      </c>
      <c r="F756">
        <v>4339</v>
      </c>
      <c r="G756">
        <v>36821</v>
      </c>
      <c r="H756">
        <v>26261.9</v>
      </c>
      <c r="I756" t="s">
        <v>462</v>
      </c>
      <c r="J756" t="s">
        <v>449</v>
      </c>
      <c r="K756" t="s">
        <v>80</v>
      </c>
      <c r="L756" t="s">
        <v>93</v>
      </c>
      <c r="M756" t="s">
        <v>93</v>
      </c>
      <c r="N756">
        <v>10</v>
      </c>
      <c r="O756">
        <v>8</v>
      </c>
      <c r="P756" t="s">
        <v>148</v>
      </c>
      <c r="Q756" t="s">
        <v>155</v>
      </c>
      <c r="R756" t="s">
        <v>184</v>
      </c>
    </row>
    <row r="757" spans="1:18" x14ac:dyDescent="0.25">
      <c r="A757" t="s">
        <v>19</v>
      </c>
      <c r="B757" t="s">
        <v>29</v>
      </c>
      <c r="C757" t="s">
        <v>40</v>
      </c>
      <c r="D757" t="s">
        <v>61</v>
      </c>
      <c r="E757">
        <v>32167</v>
      </c>
      <c r="F757">
        <v>4069</v>
      </c>
      <c r="G757">
        <v>36236</v>
      </c>
      <c r="H757">
        <v>25844.66</v>
      </c>
      <c r="I757" t="s">
        <v>462</v>
      </c>
      <c r="J757" t="s">
        <v>449</v>
      </c>
      <c r="K757" t="s">
        <v>79</v>
      </c>
      <c r="L757" t="s">
        <v>107</v>
      </c>
      <c r="M757" t="s">
        <v>134</v>
      </c>
      <c r="N757">
        <v>12</v>
      </c>
      <c r="O757">
        <v>11</v>
      </c>
      <c r="P757" t="s">
        <v>152</v>
      </c>
      <c r="Q757" t="s">
        <v>155</v>
      </c>
      <c r="R757" t="s">
        <v>162</v>
      </c>
    </row>
    <row r="758" spans="1:18" x14ac:dyDescent="0.25">
      <c r="A758" t="s">
        <v>19</v>
      </c>
      <c r="B758" t="s">
        <v>28</v>
      </c>
      <c r="C758" t="s">
        <v>43</v>
      </c>
      <c r="D758" t="s">
        <v>57</v>
      </c>
      <c r="E758">
        <v>15092</v>
      </c>
      <c r="F758">
        <v>10318</v>
      </c>
      <c r="G758">
        <v>25410</v>
      </c>
      <c r="H758">
        <v>25410</v>
      </c>
      <c r="I758" t="s">
        <v>67</v>
      </c>
      <c r="J758" t="s">
        <v>70</v>
      </c>
      <c r="K758" t="s">
        <v>74</v>
      </c>
      <c r="L758" t="s">
        <v>84</v>
      </c>
      <c r="M758" t="s">
        <v>74</v>
      </c>
      <c r="N758">
        <v>9</v>
      </c>
      <c r="O758">
        <v>9</v>
      </c>
      <c r="P758" t="s">
        <v>153</v>
      </c>
      <c r="Q758" t="s">
        <v>156</v>
      </c>
      <c r="R758" t="s">
        <v>208</v>
      </c>
    </row>
    <row r="759" spans="1:18" x14ac:dyDescent="0.25">
      <c r="A759" t="s">
        <v>20</v>
      </c>
      <c r="B759" t="s">
        <v>26</v>
      </c>
      <c r="C759" t="s">
        <v>52</v>
      </c>
      <c r="D759" t="s">
        <v>57</v>
      </c>
      <c r="E759">
        <v>18694</v>
      </c>
      <c r="F759">
        <v>3123</v>
      </c>
      <c r="G759">
        <v>21817</v>
      </c>
      <c r="H759">
        <v>25207.279999999999</v>
      </c>
      <c r="I759" t="s">
        <v>469</v>
      </c>
      <c r="J759" t="s">
        <v>70</v>
      </c>
      <c r="K759" t="s">
        <v>72</v>
      </c>
      <c r="L759" t="s">
        <v>95</v>
      </c>
      <c r="M759" t="s">
        <v>120</v>
      </c>
      <c r="N759">
        <v>7</v>
      </c>
      <c r="O759">
        <v>4</v>
      </c>
      <c r="P759" t="s">
        <v>149</v>
      </c>
      <c r="Q759" t="s">
        <v>157</v>
      </c>
      <c r="R759" t="s">
        <v>167</v>
      </c>
    </row>
    <row r="760" spans="1:18" x14ac:dyDescent="0.25">
      <c r="A760" t="s">
        <v>20</v>
      </c>
      <c r="B760" t="s">
        <v>450</v>
      </c>
      <c r="C760" t="s">
        <v>44</v>
      </c>
      <c r="D760" t="s">
        <v>62</v>
      </c>
      <c r="E760">
        <v>21775</v>
      </c>
      <c r="F760">
        <v>0</v>
      </c>
      <c r="G760">
        <v>21775</v>
      </c>
      <c r="H760">
        <v>25158.75</v>
      </c>
      <c r="I760" t="s">
        <v>469</v>
      </c>
      <c r="J760" t="s">
        <v>449</v>
      </c>
      <c r="K760" t="s">
        <v>76</v>
      </c>
      <c r="L760" t="s">
        <v>100</v>
      </c>
      <c r="M760" t="s">
        <v>126</v>
      </c>
      <c r="N760">
        <v>3</v>
      </c>
      <c r="O760">
        <v>3</v>
      </c>
      <c r="P760" t="s">
        <v>148</v>
      </c>
      <c r="Q760" t="s">
        <v>154</v>
      </c>
      <c r="R760" t="s">
        <v>185</v>
      </c>
    </row>
    <row r="761" spans="1:18" x14ac:dyDescent="0.25">
      <c r="A761" t="s">
        <v>20</v>
      </c>
      <c r="B761" t="s">
        <v>34</v>
      </c>
      <c r="C761" t="s">
        <v>37</v>
      </c>
      <c r="D761" t="s">
        <v>56</v>
      </c>
      <c r="E761">
        <v>38301</v>
      </c>
      <c r="F761">
        <v>0</v>
      </c>
      <c r="G761">
        <v>38301</v>
      </c>
      <c r="H761">
        <v>25053.38</v>
      </c>
      <c r="I761" t="s">
        <v>455</v>
      </c>
      <c r="J761" t="s">
        <v>70</v>
      </c>
      <c r="K761" t="s">
        <v>75</v>
      </c>
      <c r="L761" t="s">
        <v>85</v>
      </c>
      <c r="M761" t="s">
        <v>114</v>
      </c>
      <c r="N761">
        <v>4</v>
      </c>
      <c r="O761">
        <v>1</v>
      </c>
      <c r="P761" t="s">
        <v>149</v>
      </c>
      <c r="Q761" t="s">
        <v>157</v>
      </c>
      <c r="R761" t="s">
        <v>189</v>
      </c>
    </row>
    <row r="762" spans="1:18" x14ac:dyDescent="0.25">
      <c r="A762" t="s">
        <v>19</v>
      </c>
      <c r="B762" t="s">
        <v>28</v>
      </c>
      <c r="C762" t="s">
        <v>48</v>
      </c>
      <c r="D762" t="s">
        <v>57</v>
      </c>
      <c r="E762">
        <v>8781</v>
      </c>
      <c r="F762">
        <v>10240</v>
      </c>
      <c r="G762">
        <v>19021</v>
      </c>
      <c r="H762">
        <v>25017.26</v>
      </c>
      <c r="I762" t="s">
        <v>459</v>
      </c>
      <c r="J762" t="s">
        <v>69</v>
      </c>
      <c r="K762" t="s">
        <v>74</v>
      </c>
      <c r="L762" t="s">
        <v>84</v>
      </c>
      <c r="M762" t="s">
        <v>74</v>
      </c>
      <c r="N762">
        <v>8</v>
      </c>
      <c r="O762">
        <v>5</v>
      </c>
      <c r="P762" t="s">
        <v>152</v>
      </c>
      <c r="Q762" t="s">
        <v>157</v>
      </c>
      <c r="R762" t="s">
        <v>202</v>
      </c>
    </row>
    <row r="763" spans="1:18" x14ac:dyDescent="0.25">
      <c r="A763" t="s">
        <v>19</v>
      </c>
      <c r="B763" t="s">
        <v>34</v>
      </c>
      <c r="C763" t="s">
        <v>46</v>
      </c>
      <c r="D763" t="s">
        <v>58</v>
      </c>
      <c r="E763">
        <v>33480</v>
      </c>
      <c r="F763">
        <v>747</v>
      </c>
      <c r="G763">
        <v>34227</v>
      </c>
      <c r="H763">
        <v>24411.78</v>
      </c>
      <c r="I763" t="s">
        <v>462</v>
      </c>
      <c r="J763" t="s">
        <v>56</v>
      </c>
      <c r="K763" t="s">
        <v>77</v>
      </c>
      <c r="L763" t="s">
        <v>87</v>
      </c>
      <c r="M763" t="s">
        <v>144</v>
      </c>
      <c r="N763">
        <v>4</v>
      </c>
      <c r="O763">
        <v>4</v>
      </c>
      <c r="P763" t="s">
        <v>150</v>
      </c>
      <c r="Q763" t="s">
        <v>156</v>
      </c>
      <c r="R763" t="s">
        <v>445</v>
      </c>
    </row>
    <row r="764" spans="1:18" x14ac:dyDescent="0.25">
      <c r="A764" t="s">
        <v>19</v>
      </c>
      <c r="B764" t="s">
        <v>23</v>
      </c>
      <c r="C764" t="s">
        <v>36</v>
      </c>
      <c r="D764" t="s">
        <v>59</v>
      </c>
      <c r="E764">
        <v>33898</v>
      </c>
      <c r="F764">
        <v>1276</v>
      </c>
      <c r="G764">
        <v>35174</v>
      </c>
      <c r="H764">
        <v>23007.95</v>
      </c>
      <c r="I764" t="s">
        <v>455</v>
      </c>
      <c r="J764" t="s">
        <v>449</v>
      </c>
      <c r="K764" t="s">
        <v>73</v>
      </c>
      <c r="L764" t="s">
        <v>99</v>
      </c>
      <c r="M764" t="s">
        <v>125</v>
      </c>
      <c r="N764">
        <v>7</v>
      </c>
      <c r="O764">
        <v>7</v>
      </c>
      <c r="P764" t="s">
        <v>152</v>
      </c>
      <c r="Q764" t="s">
        <v>156</v>
      </c>
      <c r="R764" t="s">
        <v>403</v>
      </c>
    </row>
    <row r="765" spans="1:18" x14ac:dyDescent="0.25">
      <c r="A765" t="s">
        <v>19</v>
      </c>
      <c r="B765" t="s">
        <v>450</v>
      </c>
      <c r="C765" t="s">
        <v>43</v>
      </c>
      <c r="D765" t="s">
        <v>60</v>
      </c>
      <c r="E765">
        <v>29226</v>
      </c>
      <c r="F765">
        <v>1262</v>
      </c>
      <c r="G765">
        <v>30488</v>
      </c>
      <c r="H765">
        <v>21745.01</v>
      </c>
      <c r="I765" t="s">
        <v>462</v>
      </c>
      <c r="J765" t="s">
        <v>56</v>
      </c>
      <c r="K765" t="s">
        <v>76</v>
      </c>
      <c r="L765" t="s">
        <v>100</v>
      </c>
      <c r="M765" t="s">
        <v>126</v>
      </c>
      <c r="N765">
        <v>12</v>
      </c>
      <c r="O765">
        <v>12</v>
      </c>
      <c r="P765" t="s">
        <v>149</v>
      </c>
      <c r="Q765" t="s">
        <v>156</v>
      </c>
      <c r="R765" t="s">
        <v>167</v>
      </c>
    </row>
    <row r="766" spans="1:18" x14ac:dyDescent="0.25">
      <c r="A766" t="s">
        <v>19</v>
      </c>
      <c r="B766" t="s">
        <v>24</v>
      </c>
      <c r="C766" t="s">
        <v>44</v>
      </c>
      <c r="D766" t="s">
        <v>57</v>
      </c>
      <c r="E766">
        <v>29917</v>
      </c>
      <c r="F766">
        <v>180</v>
      </c>
      <c r="G766">
        <v>30097</v>
      </c>
      <c r="H766">
        <v>21466.13</v>
      </c>
      <c r="I766" t="s">
        <v>462</v>
      </c>
      <c r="J766" t="s">
        <v>56</v>
      </c>
      <c r="K766" t="s">
        <v>74</v>
      </c>
      <c r="L766" t="s">
        <v>84</v>
      </c>
      <c r="M766" t="s">
        <v>74</v>
      </c>
      <c r="N766">
        <v>7</v>
      </c>
      <c r="O766">
        <v>6</v>
      </c>
      <c r="P766" t="s">
        <v>152</v>
      </c>
      <c r="Q766" t="s">
        <v>154</v>
      </c>
      <c r="R766" t="s">
        <v>180</v>
      </c>
    </row>
    <row r="767" spans="1:18" x14ac:dyDescent="0.25">
      <c r="A767" t="s">
        <v>17</v>
      </c>
      <c r="B767" t="s">
        <v>32</v>
      </c>
      <c r="C767" t="s">
        <v>39</v>
      </c>
      <c r="D767" t="s">
        <v>54</v>
      </c>
      <c r="E767">
        <v>1630160</v>
      </c>
      <c r="F767">
        <v>232652</v>
      </c>
      <c r="G767">
        <v>1862812</v>
      </c>
      <c r="H767">
        <v>20980.03</v>
      </c>
      <c r="I767" t="s">
        <v>473</v>
      </c>
      <c r="J767" t="s">
        <v>70</v>
      </c>
      <c r="K767" t="s">
        <v>76</v>
      </c>
      <c r="L767" t="s">
        <v>100</v>
      </c>
      <c r="M767" t="s">
        <v>132</v>
      </c>
      <c r="N767">
        <v>20</v>
      </c>
      <c r="O767">
        <v>18</v>
      </c>
      <c r="P767" t="s">
        <v>152</v>
      </c>
      <c r="Q767" t="s">
        <v>154</v>
      </c>
      <c r="R767" t="s">
        <v>400</v>
      </c>
    </row>
    <row r="768" spans="1:18" x14ac:dyDescent="0.25">
      <c r="A768" t="s">
        <v>19</v>
      </c>
      <c r="B768" t="s">
        <v>449</v>
      </c>
      <c r="C768" t="s">
        <v>449</v>
      </c>
      <c r="D768" t="s">
        <v>449</v>
      </c>
      <c r="E768">
        <v>0</v>
      </c>
      <c r="F768">
        <v>32069</v>
      </c>
      <c r="G768">
        <v>32069</v>
      </c>
      <c r="H768">
        <v>20976.91</v>
      </c>
      <c r="I768" t="s">
        <v>455</v>
      </c>
      <c r="J768" t="s">
        <v>70</v>
      </c>
      <c r="K768" t="s">
        <v>81</v>
      </c>
      <c r="L768" t="s">
        <v>94</v>
      </c>
      <c r="M768" t="s">
        <v>449</v>
      </c>
      <c r="N768">
        <v>0</v>
      </c>
      <c r="O768">
        <v>4</v>
      </c>
      <c r="P768" t="s">
        <v>149</v>
      </c>
      <c r="Q768" t="s">
        <v>449</v>
      </c>
      <c r="R768" t="s">
        <v>181</v>
      </c>
    </row>
    <row r="769" spans="1:18" x14ac:dyDescent="0.25">
      <c r="A769" t="s">
        <v>19</v>
      </c>
      <c r="B769" t="s">
        <v>35</v>
      </c>
      <c r="C769" t="s">
        <v>43</v>
      </c>
      <c r="D769" t="s">
        <v>61</v>
      </c>
      <c r="E769">
        <v>1604081</v>
      </c>
      <c r="F769">
        <v>244359</v>
      </c>
      <c r="G769">
        <v>1848440</v>
      </c>
      <c r="H769">
        <v>20818.169999999998</v>
      </c>
      <c r="I769" t="s">
        <v>473</v>
      </c>
      <c r="J769" t="s">
        <v>449</v>
      </c>
      <c r="K769" t="s">
        <v>78</v>
      </c>
      <c r="L769" t="s">
        <v>105</v>
      </c>
      <c r="M769" t="s">
        <v>133</v>
      </c>
      <c r="N769">
        <v>25</v>
      </c>
      <c r="O769">
        <v>24</v>
      </c>
      <c r="P769" t="s">
        <v>151</v>
      </c>
      <c r="Q769" t="s">
        <v>157</v>
      </c>
      <c r="R769" t="s">
        <v>161</v>
      </c>
    </row>
    <row r="770" spans="1:18" x14ac:dyDescent="0.25">
      <c r="A770" t="s">
        <v>20</v>
      </c>
      <c r="B770" t="s">
        <v>35</v>
      </c>
      <c r="C770" t="s">
        <v>49</v>
      </c>
      <c r="D770" t="s">
        <v>58</v>
      </c>
      <c r="E770">
        <v>15171</v>
      </c>
      <c r="F770">
        <v>598</v>
      </c>
      <c r="G770">
        <v>15769</v>
      </c>
      <c r="H770">
        <v>20740.09</v>
      </c>
      <c r="I770" t="s">
        <v>459</v>
      </c>
      <c r="J770" t="s">
        <v>449</v>
      </c>
      <c r="K770" t="s">
        <v>81</v>
      </c>
      <c r="L770" t="s">
        <v>98</v>
      </c>
      <c r="M770" t="s">
        <v>123</v>
      </c>
      <c r="N770">
        <v>4</v>
      </c>
      <c r="O770">
        <v>4</v>
      </c>
      <c r="P770" t="s">
        <v>152</v>
      </c>
      <c r="Q770" t="s">
        <v>157</v>
      </c>
      <c r="R770" t="s">
        <v>171</v>
      </c>
    </row>
    <row r="771" spans="1:18" x14ac:dyDescent="0.25">
      <c r="A771" t="s">
        <v>17</v>
      </c>
      <c r="B771" t="s">
        <v>35</v>
      </c>
      <c r="C771" t="s">
        <v>47</v>
      </c>
      <c r="D771" t="s">
        <v>54</v>
      </c>
      <c r="E771">
        <v>15354</v>
      </c>
      <c r="F771">
        <v>264</v>
      </c>
      <c r="G771">
        <v>15618</v>
      </c>
      <c r="H771">
        <v>20541.490000000002</v>
      </c>
      <c r="I771" t="s">
        <v>459</v>
      </c>
      <c r="J771" t="s">
        <v>56</v>
      </c>
      <c r="K771" t="s">
        <v>75</v>
      </c>
      <c r="L771" t="s">
        <v>96</v>
      </c>
      <c r="M771" t="s">
        <v>121</v>
      </c>
      <c r="N771">
        <v>15</v>
      </c>
      <c r="O771">
        <v>14</v>
      </c>
      <c r="P771" t="s">
        <v>150</v>
      </c>
      <c r="Q771" t="s">
        <v>154</v>
      </c>
      <c r="R771" t="s">
        <v>175</v>
      </c>
    </row>
    <row r="772" spans="1:18" x14ac:dyDescent="0.25">
      <c r="A772" t="s">
        <v>19</v>
      </c>
      <c r="B772" t="s">
        <v>28</v>
      </c>
      <c r="C772" t="s">
        <v>41</v>
      </c>
      <c r="D772" t="s">
        <v>54</v>
      </c>
      <c r="E772">
        <v>28605</v>
      </c>
      <c r="F772">
        <v>0</v>
      </c>
      <c r="G772">
        <v>28605</v>
      </c>
      <c r="H772">
        <v>20401.990000000002</v>
      </c>
      <c r="I772" t="s">
        <v>462</v>
      </c>
      <c r="J772" t="s">
        <v>71</v>
      </c>
      <c r="K772" t="s">
        <v>80</v>
      </c>
      <c r="L772" t="s">
        <v>106</v>
      </c>
      <c r="M772" t="s">
        <v>106</v>
      </c>
      <c r="N772">
        <v>5</v>
      </c>
      <c r="O772">
        <v>5</v>
      </c>
      <c r="P772" t="s">
        <v>153</v>
      </c>
      <c r="Q772" t="s">
        <v>157</v>
      </c>
      <c r="R772" t="s">
        <v>244</v>
      </c>
    </row>
    <row r="773" spans="1:18" x14ac:dyDescent="0.25">
      <c r="A773" t="s">
        <v>19</v>
      </c>
      <c r="B773" t="s">
        <v>26</v>
      </c>
      <c r="C773" t="s">
        <v>46</v>
      </c>
      <c r="D773" t="s">
        <v>61</v>
      </c>
      <c r="E773">
        <v>19650</v>
      </c>
      <c r="F773">
        <v>447</v>
      </c>
      <c r="G773">
        <v>20097</v>
      </c>
      <c r="H773">
        <v>20097</v>
      </c>
      <c r="I773" t="s">
        <v>67</v>
      </c>
      <c r="J773" t="s">
        <v>449</v>
      </c>
      <c r="K773" t="s">
        <v>80</v>
      </c>
      <c r="L773" t="s">
        <v>106</v>
      </c>
      <c r="M773" t="s">
        <v>106</v>
      </c>
      <c r="N773">
        <v>7</v>
      </c>
      <c r="O773">
        <v>4</v>
      </c>
      <c r="P773" t="s">
        <v>150</v>
      </c>
      <c r="Q773" t="s">
        <v>156</v>
      </c>
      <c r="R773" t="s">
        <v>171</v>
      </c>
    </row>
    <row r="774" spans="1:18" x14ac:dyDescent="0.25">
      <c r="A774" t="s">
        <v>20</v>
      </c>
      <c r="B774" t="s">
        <v>31</v>
      </c>
      <c r="C774" t="s">
        <v>38</v>
      </c>
      <c r="D774" t="s">
        <v>57</v>
      </c>
      <c r="E774">
        <v>1546309</v>
      </c>
      <c r="F774">
        <v>223999</v>
      </c>
      <c r="G774">
        <v>1770308</v>
      </c>
      <c r="H774">
        <v>19938.2</v>
      </c>
      <c r="I774" t="s">
        <v>473</v>
      </c>
      <c r="J774" t="s">
        <v>69</v>
      </c>
      <c r="K774" t="s">
        <v>76</v>
      </c>
      <c r="L774" t="s">
        <v>100</v>
      </c>
      <c r="M774" t="s">
        <v>126</v>
      </c>
      <c r="N774">
        <v>6</v>
      </c>
      <c r="O774">
        <v>5</v>
      </c>
      <c r="P774" t="s">
        <v>152</v>
      </c>
      <c r="Q774" t="s">
        <v>154</v>
      </c>
      <c r="R774" t="s">
        <v>175</v>
      </c>
    </row>
    <row r="775" spans="1:18" x14ac:dyDescent="0.25">
      <c r="A775" t="s">
        <v>19</v>
      </c>
      <c r="B775" t="s">
        <v>450</v>
      </c>
      <c r="C775" t="s">
        <v>38</v>
      </c>
      <c r="D775" t="s">
        <v>57</v>
      </c>
      <c r="E775">
        <v>1719559</v>
      </c>
      <c r="F775">
        <v>50731</v>
      </c>
      <c r="G775">
        <v>1770290</v>
      </c>
      <c r="H775">
        <v>19938</v>
      </c>
      <c r="I775" t="s">
        <v>473</v>
      </c>
      <c r="J775" t="s">
        <v>56</v>
      </c>
      <c r="K775" t="s">
        <v>77</v>
      </c>
      <c r="L775" t="s">
        <v>89</v>
      </c>
      <c r="M775" t="s">
        <v>124</v>
      </c>
      <c r="N775">
        <v>8</v>
      </c>
      <c r="O775">
        <v>8</v>
      </c>
      <c r="P775" t="s">
        <v>148</v>
      </c>
      <c r="Q775" t="s">
        <v>157</v>
      </c>
      <c r="R775" t="s">
        <v>271</v>
      </c>
    </row>
    <row r="776" spans="1:18" x14ac:dyDescent="0.25">
      <c r="A776" t="s">
        <v>20</v>
      </c>
      <c r="B776" t="s">
        <v>31</v>
      </c>
      <c r="C776" t="s">
        <v>47</v>
      </c>
      <c r="D776" t="s">
        <v>55</v>
      </c>
      <c r="E776">
        <v>17804</v>
      </c>
      <c r="F776">
        <v>2027</v>
      </c>
      <c r="G776">
        <v>19831</v>
      </c>
      <c r="H776">
        <v>19831</v>
      </c>
      <c r="I776" t="s">
        <v>67</v>
      </c>
      <c r="J776" t="s">
        <v>70</v>
      </c>
      <c r="K776" t="s">
        <v>78</v>
      </c>
      <c r="L776" t="s">
        <v>90</v>
      </c>
      <c r="M776" t="s">
        <v>138</v>
      </c>
      <c r="N776">
        <v>4</v>
      </c>
      <c r="O776">
        <v>2</v>
      </c>
      <c r="P776" t="s">
        <v>149</v>
      </c>
      <c r="Q776" t="s">
        <v>154</v>
      </c>
      <c r="R776" t="s">
        <v>190</v>
      </c>
    </row>
    <row r="777" spans="1:18" x14ac:dyDescent="0.25">
      <c r="A777" t="s">
        <v>19</v>
      </c>
      <c r="B777" t="s">
        <v>29</v>
      </c>
      <c r="C777" t="s">
        <v>52</v>
      </c>
      <c r="D777" t="s">
        <v>59</v>
      </c>
      <c r="E777">
        <v>1437274</v>
      </c>
      <c r="F777">
        <v>321317</v>
      </c>
      <c r="G777">
        <v>1758591</v>
      </c>
      <c r="H777">
        <v>19806.240000000002</v>
      </c>
      <c r="I777" t="s">
        <v>473</v>
      </c>
      <c r="J777" t="s">
        <v>449</v>
      </c>
      <c r="K777" t="s">
        <v>78</v>
      </c>
      <c r="L777" t="s">
        <v>105</v>
      </c>
      <c r="M777" t="s">
        <v>133</v>
      </c>
      <c r="N777">
        <v>2</v>
      </c>
      <c r="O777">
        <v>1</v>
      </c>
      <c r="P777" t="s">
        <v>152</v>
      </c>
      <c r="Q777" t="s">
        <v>156</v>
      </c>
      <c r="R777" t="s">
        <v>406</v>
      </c>
    </row>
    <row r="778" spans="1:18" x14ac:dyDescent="0.25">
      <c r="A778" t="s">
        <v>19</v>
      </c>
      <c r="B778" t="s">
        <v>35</v>
      </c>
      <c r="C778" t="s">
        <v>36</v>
      </c>
      <c r="D778" t="s">
        <v>54</v>
      </c>
      <c r="E778">
        <v>1466189</v>
      </c>
      <c r="F778">
        <v>280208</v>
      </c>
      <c r="G778">
        <v>1746397</v>
      </c>
      <c r="H778">
        <v>19668.900000000001</v>
      </c>
      <c r="I778" t="s">
        <v>473</v>
      </c>
      <c r="J778" t="s">
        <v>69</v>
      </c>
      <c r="K778" t="s">
        <v>78</v>
      </c>
      <c r="L778" t="s">
        <v>90</v>
      </c>
      <c r="M778" t="s">
        <v>147</v>
      </c>
      <c r="N778">
        <v>18</v>
      </c>
      <c r="O778">
        <v>17</v>
      </c>
      <c r="P778" t="s">
        <v>152</v>
      </c>
      <c r="Q778" t="s">
        <v>154</v>
      </c>
      <c r="R778" t="s">
        <v>219</v>
      </c>
    </row>
    <row r="779" spans="1:18" x14ac:dyDescent="0.25">
      <c r="A779" t="s">
        <v>19</v>
      </c>
      <c r="B779" t="s">
        <v>29</v>
      </c>
      <c r="C779" t="s">
        <v>36</v>
      </c>
      <c r="D779" t="s">
        <v>59</v>
      </c>
      <c r="E779">
        <v>1657577</v>
      </c>
      <c r="F779">
        <v>74305</v>
      </c>
      <c r="G779">
        <v>1731882</v>
      </c>
      <c r="H779">
        <v>19505.43</v>
      </c>
      <c r="I779" t="s">
        <v>473</v>
      </c>
      <c r="J779" t="s">
        <v>70</v>
      </c>
      <c r="K779" t="s">
        <v>77</v>
      </c>
      <c r="L779" t="s">
        <v>89</v>
      </c>
      <c r="M779" t="s">
        <v>124</v>
      </c>
      <c r="N779">
        <v>15</v>
      </c>
      <c r="O779">
        <v>12</v>
      </c>
      <c r="P779" t="s">
        <v>151</v>
      </c>
      <c r="Q779" t="s">
        <v>155</v>
      </c>
      <c r="R779" t="s">
        <v>189</v>
      </c>
    </row>
    <row r="780" spans="1:18" x14ac:dyDescent="0.25">
      <c r="A780" t="s">
        <v>20</v>
      </c>
      <c r="B780" t="s">
        <v>28</v>
      </c>
      <c r="C780" t="s">
        <v>53</v>
      </c>
      <c r="D780" t="s">
        <v>449</v>
      </c>
      <c r="E780">
        <v>1501917</v>
      </c>
      <c r="F780">
        <v>222793</v>
      </c>
      <c r="G780">
        <v>1724710</v>
      </c>
      <c r="H780">
        <v>19424.650000000001</v>
      </c>
      <c r="I780" t="s">
        <v>473</v>
      </c>
      <c r="J780" t="s">
        <v>56</v>
      </c>
      <c r="K780" t="s">
        <v>73</v>
      </c>
      <c r="L780" t="s">
        <v>102</v>
      </c>
      <c r="M780" t="s">
        <v>102</v>
      </c>
      <c r="N780">
        <v>3</v>
      </c>
      <c r="O780">
        <v>3</v>
      </c>
      <c r="P780" t="s">
        <v>151</v>
      </c>
      <c r="Q780" t="s">
        <v>157</v>
      </c>
      <c r="R780" t="s">
        <v>346</v>
      </c>
    </row>
    <row r="781" spans="1:18" x14ac:dyDescent="0.25">
      <c r="A781" t="s">
        <v>19</v>
      </c>
      <c r="B781" t="s">
        <v>35</v>
      </c>
      <c r="C781" t="s">
        <v>38</v>
      </c>
      <c r="D781" t="s">
        <v>449</v>
      </c>
      <c r="E781">
        <v>1540911</v>
      </c>
      <c r="F781">
        <v>141287</v>
      </c>
      <c r="G781">
        <v>1682198</v>
      </c>
      <c r="H781">
        <v>18945.86</v>
      </c>
      <c r="I781" t="s">
        <v>473</v>
      </c>
      <c r="J781" t="s">
        <v>70</v>
      </c>
      <c r="K781" t="s">
        <v>75</v>
      </c>
      <c r="L781" t="s">
        <v>85</v>
      </c>
      <c r="M781" t="s">
        <v>114</v>
      </c>
      <c r="N781">
        <v>2</v>
      </c>
      <c r="O781">
        <v>1</v>
      </c>
      <c r="P781" t="s">
        <v>149</v>
      </c>
      <c r="Q781" t="s">
        <v>155</v>
      </c>
      <c r="R781" t="s">
        <v>161</v>
      </c>
    </row>
    <row r="782" spans="1:18" x14ac:dyDescent="0.25">
      <c r="A782" t="s">
        <v>19</v>
      </c>
      <c r="B782" t="s">
        <v>449</v>
      </c>
      <c r="C782" t="s">
        <v>449</v>
      </c>
      <c r="D782" t="s">
        <v>54</v>
      </c>
      <c r="E782">
        <v>0</v>
      </c>
      <c r="F782">
        <v>14329</v>
      </c>
      <c r="G782">
        <v>14329</v>
      </c>
      <c r="H782">
        <v>18846.14</v>
      </c>
      <c r="I782" t="s">
        <v>459</v>
      </c>
      <c r="J782" t="s">
        <v>56</v>
      </c>
      <c r="K782" t="s">
        <v>76</v>
      </c>
      <c r="L782" t="s">
        <v>86</v>
      </c>
      <c r="M782" t="s">
        <v>449</v>
      </c>
      <c r="N782">
        <v>0</v>
      </c>
      <c r="O782">
        <v>2</v>
      </c>
      <c r="P782" t="s">
        <v>150</v>
      </c>
      <c r="Q782" t="s">
        <v>449</v>
      </c>
      <c r="R782" t="s">
        <v>336</v>
      </c>
    </row>
    <row r="783" spans="1:18" x14ac:dyDescent="0.25">
      <c r="A783" t="s">
        <v>20</v>
      </c>
      <c r="B783" t="s">
        <v>450</v>
      </c>
      <c r="C783" t="s">
        <v>53</v>
      </c>
      <c r="D783" t="s">
        <v>56</v>
      </c>
      <c r="E783">
        <v>1363738</v>
      </c>
      <c r="F783">
        <v>251202</v>
      </c>
      <c r="G783">
        <v>1614940</v>
      </c>
      <c r="H783">
        <v>18188.36</v>
      </c>
      <c r="I783" t="s">
        <v>473</v>
      </c>
      <c r="J783" t="s">
        <v>56</v>
      </c>
      <c r="K783" t="s">
        <v>77</v>
      </c>
      <c r="L783" t="s">
        <v>110</v>
      </c>
      <c r="M783" t="s">
        <v>139</v>
      </c>
      <c r="N783">
        <v>0</v>
      </c>
      <c r="O783">
        <v>0</v>
      </c>
      <c r="P783" t="s">
        <v>149</v>
      </c>
      <c r="Q783" t="s">
        <v>155</v>
      </c>
      <c r="R783" t="s">
        <v>430</v>
      </c>
    </row>
    <row r="784" spans="1:18" x14ac:dyDescent="0.25">
      <c r="A784" t="s">
        <v>20</v>
      </c>
      <c r="B784" t="s">
        <v>29</v>
      </c>
      <c r="C784" t="s">
        <v>52</v>
      </c>
      <c r="D784" t="s">
        <v>61</v>
      </c>
      <c r="E784">
        <v>1539582</v>
      </c>
      <c r="F784">
        <v>65597</v>
      </c>
      <c r="G784">
        <v>1605179</v>
      </c>
      <c r="H784">
        <v>18078.43</v>
      </c>
      <c r="I784" t="s">
        <v>473</v>
      </c>
      <c r="J784" t="s">
        <v>449</v>
      </c>
      <c r="K784" t="s">
        <v>77</v>
      </c>
      <c r="L784" t="s">
        <v>89</v>
      </c>
      <c r="M784" t="s">
        <v>124</v>
      </c>
      <c r="N784">
        <v>1</v>
      </c>
      <c r="O784">
        <v>0</v>
      </c>
      <c r="P784" t="s">
        <v>149</v>
      </c>
      <c r="Q784" t="s">
        <v>157</v>
      </c>
      <c r="R784" t="s">
        <v>228</v>
      </c>
    </row>
    <row r="785" spans="1:18" x14ac:dyDescent="0.25">
      <c r="A785" t="s">
        <v>20</v>
      </c>
      <c r="B785" t="s">
        <v>35</v>
      </c>
      <c r="C785" t="s">
        <v>51</v>
      </c>
      <c r="D785" t="s">
        <v>449</v>
      </c>
      <c r="E785">
        <v>1311380</v>
      </c>
      <c r="F785">
        <v>292934</v>
      </c>
      <c r="G785">
        <v>1604314</v>
      </c>
      <c r="H785">
        <v>18068.68</v>
      </c>
      <c r="I785" t="s">
        <v>473</v>
      </c>
      <c r="J785" t="s">
        <v>69</v>
      </c>
      <c r="K785" t="s">
        <v>81</v>
      </c>
      <c r="L785" t="s">
        <v>98</v>
      </c>
      <c r="M785" t="s">
        <v>123</v>
      </c>
      <c r="N785">
        <v>4</v>
      </c>
      <c r="O785">
        <v>2</v>
      </c>
      <c r="P785" t="s">
        <v>151</v>
      </c>
      <c r="Q785" t="s">
        <v>154</v>
      </c>
      <c r="R785" t="s">
        <v>309</v>
      </c>
    </row>
    <row r="786" spans="1:18" x14ac:dyDescent="0.25">
      <c r="A786" t="s">
        <v>19</v>
      </c>
      <c r="B786" t="s">
        <v>449</v>
      </c>
      <c r="C786" t="s">
        <v>449</v>
      </c>
      <c r="D786" t="s">
        <v>55</v>
      </c>
      <c r="E786">
        <v>0</v>
      </c>
      <c r="F786">
        <v>15612</v>
      </c>
      <c r="G786">
        <v>15612</v>
      </c>
      <c r="H786">
        <v>18038.04</v>
      </c>
      <c r="I786" t="s">
        <v>469</v>
      </c>
      <c r="J786" t="s">
        <v>56</v>
      </c>
      <c r="K786" t="s">
        <v>79</v>
      </c>
      <c r="L786" t="s">
        <v>91</v>
      </c>
      <c r="M786" t="s">
        <v>449</v>
      </c>
      <c r="N786">
        <v>0</v>
      </c>
      <c r="O786">
        <v>3</v>
      </c>
      <c r="P786" t="s">
        <v>153</v>
      </c>
      <c r="Q786" t="s">
        <v>449</v>
      </c>
      <c r="R786" t="s">
        <v>181</v>
      </c>
    </row>
    <row r="787" spans="1:18" x14ac:dyDescent="0.25">
      <c r="A787" t="s">
        <v>19</v>
      </c>
      <c r="B787" t="s">
        <v>23</v>
      </c>
      <c r="C787" t="s">
        <v>44</v>
      </c>
      <c r="D787" t="s">
        <v>56</v>
      </c>
      <c r="E787">
        <v>1517823</v>
      </c>
      <c r="F787">
        <v>71638</v>
      </c>
      <c r="G787">
        <v>1589461</v>
      </c>
      <c r="H787">
        <v>17901.400000000001</v>
      </c>
      <c r="I787" t="s">
        <v>473</v>
      </c>
      <c r="J787" t="s">
        <v>71</v>
      </c>
      <c r="K787" t="s">
        <v>81</v>
      </c>
      <c r="L787" t="s">
        <v>101</v>
      </c>
      <c r="M787" t="s">
        <v>127</v>
      </c>
      <c r="N787">
        <v>9</v>
      </c>
      <c r="O787">
        <v>9</v>
      </c>
      <c r="P787" t="s">
        <v>152</v>
      </c>
      <c r="Q787" t="s">
        <v>154</v>
      </c>
      <c r="R787" t="s">
        <v>179</v>
      </c>
    </row>
    <row r="788" spans="1:18" x14ac:dyDescent="0.25">
      <c r="A788" t="s">
        <v>19</v>
      </c>
      <c r="B788" t="s">
        <v>35</v>
      </c>
      <c r="C788" t="s">
        <v>38</v>
      </c>
      <c r="D788" t="s">
        <v>56</v>
      </c>
      <c r="E788">
        <v>13592</v>
      </c>
      <c r="F788">
        <v>0</v>
      </c>
      <c r="G788">
        <v>13592</v>
      </c>
      <c r="H788">
        <v>17876.8</v>
      </c>
      <c r="I788" t="s">
        <v>459</v>
      </c>
      <c r="J788" t="s">
        <v>70</v>
      </c>
      <c r="K788" t="s">
        <v>79</v>
      </c>
      <c r="L788" t="s">
        <v>107</v>
      </c>
      <c r="M788" t="s">
        <v>134</v>
      </c>
      <c r="N788">
        <v>4</v>
      </c>
      <c r="O788">
        <v>3</v>
      </c>
      <c r="P788" t="s">
        <v>152</v>
      </c>
      <c r="Q788" t="s">
        <v>156</v>
      </c>
      <c r="R788" t="s">
        <v>165</v>
      </c>
    </row>
    <row r="789" spans="1:18" x14ac:dyDescent="0.25">
      <c r="A789" t="s">
        <v>21</v>
      </c>
      <c r="B789" t="s">
        <v>29</v>
      </c>
      <c r="C789" t="s">
        <v>41</v>
      </c>
      <c r="D789" t="s">
        <v>60</v>
      </c>
      <c r="E789">
        <v>13876</v>
      </c>
      <c r="F789">
        <v>1556</v>
      </c>
      <c r="G789">
        <v>15432</v>
      </c>
      <c r="H789">
        <v>17830.07</v>
      </c>
      <c r="I789" t="s">
        <v>469</v>
      </c>
      <c r="J789" t="s">
        <v>56</v>
      </c>
      <c r="K789" t="s">
        <v>79</v>
      </c>
      <c r="L789" t="s">
        <v>91</v>
      </c>
      <c r="M789" t="s">
        <v>118</v>
      </c>
      <c r="N789">
        <v>25</v>
      </c>
      <c r="O789">
        <v>22</v>
      </c>
      <c r="P789" t="s">
        <v>148</v>
      </c>
      <c r="Q789" t="s">
        <v>154</v>
      </c>
      <c r="R789" t="s">
        <v>168</v>
      </c>
    </row>
    <row r="790" spans="1:18" x14ac:dyDescent="0.25">
      <c r="A790" t="s">
        <v>19</v>
      </c>
      <c r="B790" t="s">
        <v>29</v>
      </c>
      <c r="C790" t="s">
        <v>41</v>
      </c>
      <c r="D790" t="s">
        <v>60</v>
      </c>
      <c r="E790">
        <v>13252</v>
      </c>
      <c r="F790">
        <v>184</v>
      </c>
      <c r="G790">
        <v>13436</v>
      </c>
      <c r="H790">
        <v>17671.62</v>
      </c>
      <c r="I790" t="s">
        <v>459</v>
      </c>
      <c r="J790" t="s">
        <v>56</v>
      </c>
      <c r="K790" t="s">
        <v>76</v>
      </c>
      <c r="L790" t="s">
        <v>100</v>
      </c>
      <c r="M790" t="s">
        <v>132</v>
      </c>
      <c r="N790">
        <v>7</v>
      </c>
      <c r="O790">
        <v>7</v>
      </c>
      <c r="P790" t="s">
        <v>151</v>
      </c>
      <c r="Q790" t="s">
        <v>157</v>
      </c>
      <c r="R790" t="s">
        <v>173</v>
      </c>
    </row>
    <row r="791" spans="1:18" x14ac:dyDescent="0.25">
      <c r="A791" t="s">
        <v>20</v>
      </c>
      <c r="B791" t="s">
        <v>450</v>
      </c>
      <c r="C791" t="s">
        <v>43</v>
      </c>
      <c r="D791" t="s">
        <v>59</v>
      </c>
      <c r="E791">
        <v>1409249</v>
      </c>
      <c r="F791">
        <v>102411</v>
      </c>
      <c r="G791">
        <v>1511660</v>
      </c>
      <c r="H791">
        <v>17025.16</v>
      </c>
      <c r="I791" t="s">
        <v>473</v>
      </c>
      <c r="J791" t="s">
        <v>71</v>
      </c>
      <c r="K791" t="s">
        <v>79</v>
      </c>
      <c r="L791" t="s">
        <v>107</v>
      </c>
      <c r="M791" t="s">
        <v>134</v>
      </c>
      <c r="N791">
        <v>6</v>
      </c>
      <c r="O791">
        <v>5</v>
      </c>
      <c r="P791" t="s">
        <v>148</v>
      </c>
      <c r="Q791" t="s">
        <v>155</v>
      </c>
      <c r="R791" t="s">
        <v>174</v>
      </c>
    </row>
    <row r="792" spans="1:18" x14ac:dyDescent="0.25">
      <c r="A792" t="s">
        <v>19</v>
      </c>
      <c r="B792" t="s">
        <v>32</v>
      </c>
      <c r="C792" t="s">
        <v>49</v>
      </c>
      <c r="D792" t="s">
        <v>54</v>
      </c>
      <c r="E792">
        <v>1322857</v>
      </c>
      <c r="F792">
        <v>182123</v>
      </c>
      <c r="G792">
        <v>1504980</v>
      </c>
      <c r="H792">
        <v>16949.93</v>
      </c>
      <c r="I792" t="s">
        <v>473</v>
      </c>
      <c r="J792" t="s">
        <v>56</v>
      </c>
      <c r="K792" t="s">
        <v>72</v>
      </c>
      <c r="L792" t="s">
        <v>82</v>
      </c>
      <c r="M792" t="s">
        <v>112</v>
      </c>
      <c r="N792">
        <v>8</v>
      </c>
      <c r="O792">
        <v>5</v>
      </c>
      <c r="P792" t="s">
        <v>153</v>
      </c>
      <c r="Q792" t="s">
        <v>154</v>
      </c>
      <c r="R792" t="s">
        <v>283</v>
      </c>
    </row>
    <row r="793" spans="1:18" x14ac:dyDescent="0.25">
      <c r="A793" t="s">
        <v>19</v>
      </c>
      <c r="B793" t="s">
        <v>449</v>
      </c>
      <c r="C793" t="s">
        <v>449</v>
      </c>
      <c r="D793" t="s">
        <v>449</v>
      </c>
      <c r="E793">
        <v>0</v>
      </c>
      <c r="F793">
        <v>14340</v>
      </c>
      <c r="G793">
        <v>14340</v>
      </c>
      <c r="H793">
        <v>16568.38</v>
      </c>
      <c r="I793" t="s">
        <v>469</v>
      </c>
      <c r="J793" t="s">
        <v>69</v>
      </c>
      <c r="K793" t="s">
        <v>73</v>
      </c>
      <c r="L793" t="s">
        <v>99</v>
      </c>
      <c r="M793" t="s">
        <v>449</v>
      </c>
      <c r="N793">
        <v>0</v>
      </c>
      <c r="O793">
        <v>12</v>
      </c>
      <c r="P793" t="s">
        <v>151</v>
      </c>
      <c r="Q793" t="s">
        <v>449</v>
      </c>
      <c r="R793" t="s">
        <v>171</v>
      </c>
    </row>
    <row r="794" spans="1:18" x14ac:dyDescent="0.25">
      <c r="A794" t="s">
        <v>21</v>
      </c>
      <c r="B794" t="s">
        <v>35</v>
      </c>
      <c r="C794" t="s">
        <v>42</v>
      </c>
      <c r="D794" t="s">
        <v>57</v>
      </c>
      <c r="E794">
        <v>16038</v>
      </c>
      <c r="F794">
        <v>484</v>
      </c>
      <c r="G794">
        <v>16522</v>
      </c>
      <c r="H794">
        <v>16522</v>
      </c>
      <c r="I794" t="s">
        <v>67</v>
      </c>
      <c r="J794" t="s">
        <v>69</v>
      </c>
      <c r="K794" t="s">
        <v>73</v>
      </c>
      <c r="L794" t="s">
        <v>99</v>
      </c>
      <c r="M794" t="s">
        <v>125</v>
      </c>
      <c r="N794">
        <v>18</v>
      </c>
      <c r="O794">
        <v>16</v>
      </c>
      <c r="P794" t="s">
        <v>151</v>
      </c>
      <c r="Q794" t="s">
        <v>155</v>
      </c>
      <c r="R794" t="s">
        <v>349</v>
      </c>
    </row>
    <row r="795" spans="1:18" x14ac:dyDescent="0.25">
      <c r="A795" t="s">
        <v>21</v>
      </c>
      <c r="B795" t="s">
        <v>31</v>
      </c>
      <c r="C795" t="s">
        <v>43</v>
      </c>
      <c r="D795" t="s">
        <v>449</v>
      </c>
      <c r="E795">
        <v>1215015</v>
      </c>
      <c r="F795">
        <v>218001</v>
      </c>
      <c r="G795">
        <v>1433016</v>
      </c>
      <c r="H795">
        <v>16139.43</v>
      </c>
      <c r="I795" t="s">
        <v>473</v>
      </c>
      <c r="J795" t="s">
        <v>449</v>
      </c>
      <c r="K795" t="s">
        <v>75</v>
      </c>
      <c r="L795" t="s">
        <v>85</v>
      </c>
      <c r="M795" t="s">
        <v>114</v>
      </c>
      <c r="N795">
        <v>20</v>
      </c>
      <c r="O795">
        <v>17</v>
      </c>
      <c r="P795" t="s">
        <v>150</v>
      </c>
      <c r="Q795" t="s">
        <v>154</v>
      </c>
      <c r="R795" t="s">
        <v>317</v>
      </c>
    </row>
    <row r="796" spans="1:18" x14ac:dyDescent="0.25">
      <c r="A796" t="s">
        <v>21</v>
      </c>
      <c r="B796" t="s">
        <v>450</v>
      </c>
      <c r="C796" t="s">
        <v>52</v>
      </c>
      <c r="D796" t="s">
        <v>449</v>
      </c>
      <c r="E796">
        <v>1295126</v>
      </c>
      <c r="F796">
        <v>136419</v>
      </c>
      <c r="G796">
        <v>1431545</v>
      </c>
      <c r="H796">
        <v>16122.86</v>
      </c>
      <c r="I796" t="s">
        <v>473</v>
      </c>
      <c r="J796" t="s">
        <v>70</v>
      </c>
      <c r="K796" t="s">
        <v>74</v>
      </c>
      <c r="L796" t="s">
        <v>84</v>
      </c>
      <c r="M796" t="s">
        <v>74</v>
      </c>
      <c r="N796">
        <v>15</v>
      </c>
      <c r="O796">
        <v>12</v>
      </c>
      <c r="P796" t="s">
        <v>149</v>
      </c>
      <c r="Q796" t="s">
        <v>156</v>
      </c>
      <c r="R796" t="s">
        <v>371</v>
      </c>
    </row>
    <row r="797" spans="1:18" x14ac:dyDescent="0.25">
      <c r="A797" t="s">
        <v>19</v>
      </c>
      <c r="B797" t="s">
        <v>26</v>
      </c>
      <c r="C797" t="s">
        <v>53</v>
      </c>
      <c r="D797" t="s">
        <v>55</v>
      </c>
      <c r="E797">
        <v>23856</v>
      </c>
      <c r="F797">
        <v>758</v>
      </c>
      <c r="G797">
        <v>24614</v>
      </c>
      <c r="H797">
        <v>16100.46</v>
      </c>
      <c r="I797" t="s">
        <v>455</v>
      </c>
      <c r="J797" t="s">
        <v>71</v>
      </c>
      <c r="K797" t="s">
        <v>81</v>
      </c>
      <c r="L797" t="s">
        <v>94</v>
      </c>
      <c r="M797" t="s">
        <v>129</v>
      </c>
      <c r="N797">
        <v>18</v>
      </c>
      <c r="O797">
        <v>15</v>
      </c>
      <c r="P797" t="s">
        <v>153</v>
      </c>
      <c r="Q797" t="s">
        <v>155</v>
      </c>
      <c r="R797" t="s">
        <v>436</v>
      </c>
    </row>
    <row r="798" spans="1:18" x14ac:dyDescent="0.25">
      <c r="A798" t="s">
        <v>17</v>
      </c>
      <c r="B798" t="s">
        <v>450</v>
      </c>
      <c r="C798" t="s">
        <v>41</v>
      </c>
      <c r="D798" t="s">
        <v>60</v>
      </c>
      <c r="E798">
        <v>1368201</v>
      </c>
      <c r="F798">
        <v>59189</v>
      </c>
      <c r="G798">
        <v>1427390</v>
      </c>
      <c r="H798">
        <v>16076.07</v>
      </c>
      <c r="I798" t="s">
        <v>473</v>
      </c>
      <c r="J798" t="s">
        <v>56</v>
      </c>
      <c r="K798" t="s">
        <v>72</v>
      </c>
      <c r="L798" t="s">
        <v>82</v>
      </c>
      <c r="M798" t="s">
        <v>112</v>
      </c>
      <c r="N798">
        <v>10</v>
      </c>
      <c r="O798">
        <v>9</v>
      </c>
      <c r="P798" t="s">
        <v>150</v>
      </c>
      <c r="Q798" t="s">
        <v>157</v>
      </c>
      <c r="R798" t="s">
        <v>170</v>
      </c>
    </row>
    <row r="799" spans="1:18" x14ac:dyDescent="0.25">
      <c r="A799" t="s">
        <v>19</v>
      </c>
      <c r="B799" t="s">
        <v>35</v>
      </c>
      <c r="C799" t="s">
        <v>38</v>
      </c>
      <c r="D799" t="s">
        <v>56</v>
      </c>
      <c r="E799">
        <v>12108</v>
      </c>
      <c r="F799">
        <v>0</v>
      </c>
      <c r="G799">
        <v>12108</v>
      </c>
      <c r="H799">
        <v>15924.98</v>
      </c>
      <c r="I799" t="s">
        <v>459</v>
      </c>
      <c r="J799" t="s">
        <v>69</v>
      </c>
      <c r="K799" t="s">
        <v>72</v>
      </c>
      <c r="L799" t="s">
        <v>82</v>
      </c>
      <c r="M799" t="s">
        <v>112</v>
      </c>
      <c r="N799">
        <v>15</v>
      </c>
      <c r="O799">
        <v>14</v>
      </c>
      <c r="P799" t="s">
        <v>151</v>
      </c>
      <c r="Q799" t="s">
        <v>157</v>
      </c>
      <c r="R799" t="s">
        <v>165</v>
      </c>
    </row>
    <row r="800" spans="1:18" x14ac:dyDescent="0.25">
      <c r="A800" t="s">
        <v>19</v>
      </c>
      <c r="B800" t="s">
        <v>35</v>
      </c>
      <c r="C800" t="s">
        <v>41</v>
      </c>
      <c r="D800" t="s">
        <v>54</v>
      </c>
      <c r="E800">
        <v>1390142</v>
      </c>
      <c r="F800">
        <v>18418</v>
      </c>
      <c r="G800">
        <v>1408560</v>
      </c>
      <c r="H800">
        <v>15863.99</v>
      </c>
      <c r="I800" t="s">
        <v>473</v>
      </c>
      <c r="J800" t="s">
        <v>56</v>
      </c>
      <c r="K800" t="s">
        <v>80</v>
      </c>
      <c r="L800" t="s">
        <v>93</v>
      </c>
      <c r="M800" t="s">
        <v>93</v>
      </c>
      <c r="N800">
        <v>7</v>
      </c>
      <c r="O800">
        <v>7</v>
      </c>
      <c r="P800" t="s">
        <v>152</v>
      </c>
      <c r="Q800" t="s">
        <v>157</v>
      </c>
      <c r="R800" t="s">
        <v>275</v>
      </c>
    </row>
    <row r="801" spans="1:18" x14ac:dyDescent="0.25">
      <c r="A801" t="s">
        <v>20</v>
      </c>
      <c r="B801" t="s">
        <v>35</v>
      </c>
      <c r="C801" t="s">
        <v>43</v>
      </c>
      <c r="D801" t="s">
        <v>59</v>
      </c>
      <c r="E801">
        <v>1128824</v>
      </c>
      <c r="F801">
        <v>277996</v>
      </c>
      <c r="G801">
        <v>1406820</v>
      </c>
      <c r="H801">
        <v>15844.39</v>
      </c>
      <c r="I801" t="s">
        <v>473</v>
      </c>
      <c r="J801" t="s">
        <v>56</v>
      </c>
      <c r="K801" t="s">
        <v>77</v>
      </c>
      <c r="L801" t="s">
        <v>111</v>
      </c>
      <c r="M801" t="s">
        <v>146</v>
      </c>
      <c r="N801">
        <v>2</v>
      </c>
      <c r="O801">
        <v>2</v>
      </c>
      <c r="P801" t="s">
        <v>151</v>
      </c>
      <c r="Q801" t="s">
        <v>155</v>
      </c>
      <c r="R801" t="s">
        <v>262</v>
      </c>
    </row>
    <row r="802" spans="1:18" x14ac:dyDescent="0.25">
      <c r="A802" t="s">
        <v>19</v>
      </c>
      <c r="B802" t="s">
        <v>35</v>
      </c>
      <c r="C802" t="s">
        <v>46</v>
      </c>
      <c r="D802" t="s">
        <v>56</v>
      </c>
      <c r="E802">
        <v>1391977</v>
      </c>
      <c r="F802">
        <v>0</v>
      </c>
      <c r="G802">
        <v>1391977</v>
      </c>
      <c r="H802">
        <v>15677.22</v>
      </c>
      <c r="I802" t="s">
        <v>473</v>
      </c>
      <c r="J802" t="s">
        <v>449</v>
      </c>
      <c r="K802" t="s">
        <v>72</v>
      </c>
      <c r="L802" t="s">
        <v>95</v>
      </c>
      <c r="M802" t="s">
        <v>120</v>
      </c>
      <c r="N802">
        <v>5</v>
      </c>
      <c r="O802">
        <v>4</v>
      </c>
      <c r="P802" t="s">
        <v>151</v>
      </c>
      <c r="Q802" t="s">
        <v>155</v>
      </c>
      <c r="R802" t="s">
        <v>174</v>
      </c>
    </row>
    <row r="803" spans="1:18" x14ac:dyDescent="0.25">
      <c r="A803" t="s">
        <v>19</v>
      </c>
      <c r="B803" t="s">
        <v>31</v>
      </c>
      <c r="C803" t="s">
        <v>36</v>
      </c>
      <c r="D803" t="s">
        <v>60</v>
      </c>
      <c r="E803">
        <v>1347452</v>
      </c>
      <c r="F803">
        <v>43106</v>
      </c>
      <c r="G803">
        <v>1390558</v>
      </c>
      <c r="H803">
        <v>15661.24</v>
      </c>
      <c r="I803" t="s">
        <v>473</v>
      </c>
      <c r="J803" t="s">
        <v>70</v>
      </c>
      <c r="K803" t="s">
        <v>78</v>
      </c>
      <c r="L803" t="s">
        <v>104</v>
      </c>
      <c r="M803" t="s">
        <v>131</v>
      </c>
      <c r="N803">
        <v>20</v>
      </c>
      <c r="O803">
        <v>19</v>
      </c>
      <c r="P803" t="s">
        <v>150</v>
      </c>
      <c r="Q803" t="s">
        <v>157</v>
      </c>
      <c r="R803" t="s">
        <v>181</v>
      </c>
    </row>
    <row r="804" spans="1:18" x14ac:dyDescent="0.25">
      <c r="A804" t="s">
        <v>20</v>
      </c>
      <c r="B804" t="s">
        <v>29</v>
      </c>
      <c r="C804" t="s">
        <v>46</v>
      </c>
      <c r="D804" t="s">
        <v>56</v>
      </c>
      <c r="E804">
        <v>19245</v>
      </c>
      <c r="F804">
        <v>2647</v>
      </c>
      <c r="G804">
        <v>21892</v>
      </c>
      <c r="H804">
        <v>15614.07</v>
      </c>
      <c r="I804" t="s">
        <v>462</v>
      </c>
      <c r="J804" t="s">
        <v>69</v>
      </c>
      <c r="K804" t="s">
        <v>78</v>
      </c>
      <c r="L804" t="s">
        <v>109</v>
      </c>
      <c r="M804" t="s">
        <v>137</v>
      </c>
      <c r="N804">
        <v>0</v>
      </c>
      <c r="O804">
        <v>0</v>
      </c>
      <c r="P804" t="s">
        <v>153</v>
      </c>
      <c r="Q804" t="s">
        <v>156</v>
      </c>
      <c r="R804" t="s">
        <v>165</v>
      </c>
    </row>
    <row r="805" spans="1:18" x14ac:dyDescent="0.25">
      <c r="A805" t="s">
        <v>20</v>
      </c>
      <c r="B805" t="s">
        <v>31</v>
      </c>
      <c r="C805" t="s">
        <v>36</v>
      </c>
      <c r="D805" t="s">
        <v>449</v>
      </c>
      <c r="E805">
        <v>1254226</v>
      </c>
      <c r="F805">
        <v>105289</v>
      </c>
      <c r="G805">
        <v>1359515</v>
      </c>
      <c r="H805">
        <v>15311.62</v>
      </c>
      <c r="I805" t="s">
        <v>473</v>
      </c>
      <c r="J805" t="s">
        <v>449</v>
      </c>
      <c r="K805" t="s">
        <v>76</v>
      </c>
      <c r="L805" t="s">
        <v>92</v>
      </c>
      <c r="M805" t="s">
        <v>119</v>
      </c>
      <c r="N805">
        <v>1</v>
      </c>
      <c r="O805">
        <v>1</v>
      </c>
      <c r="P805" t="s">
        <v>149</v>
      </c>
      <c r="Q805" t="s">
        <v>154</v>
      </c>
      <c r="R805" t="s">
        <v>301</v>
      </c>
    </row>
    <row r="806" spans="1:18" x14ac:dyDescent="0.25">
      <c r="A806" t="s">
        <v>20</v>
      </c>
      <c r="B806" t="s">
        <v>35</v>
      </c>
      <c r="C806" t="s">
        <v>51</v>
      </c>
      <c r="D806" t="s">
        <v>60</v>
      </c>
      <c r="E806">
        <v>1189021</v>
      </c>
      <c r="F806">
        <v>155994</v>
      </c>
      <c r="G806">
        <v>1345015</v>
      </c>
      <c r="H806">
        <v>15148.31</v>
      </c>
      <c r="I806" t="s">
        <v>473</v>
      </c>
      <c r="J806" t="s">
        <v>449</v>
      </c>
      <c r="K806" t="s">
        <v>75</v>
      </c>
      <c r="L806" t="s">
        <v>108</v>
      </c>
      <c r="M806" t="s">
        <v>135</v>
      </c>
      <c r="N806">
        <v>7</v>
      </c>
      <c r="O806">
        <v>7</v>
      </c>
      <c r="P806" t="s">
        <v>150</v>
      </c>
      <c r="Q806" t="s">
        <v>156</v>
      </c>
      <c r="R806" t="s">
        <v>359</v>
      </c>
    </row>
    <row r="807" spans="1:18" x14ac:dyDescent="0.25">
      <c r="A807" t="s">
        <v>20</v>
      </c>
      <c r="B807" t="s">
        <v>450</v>
      </c>
      <c r="C807" t="s">
        <v>47</v>
      </c>
      <c r="D807" t="s">
        <v>55</v>
      </c>
      <c r="E807">
        <v>1267718</v>
      </c>
      <c r="F807">
        <v>59347</v>
      </c>
      <c r="G807">
        <v>1327065</v>
      </c>
      <c r="H807">
        <v>14946.15</v>
      </c>
      <c r="I807" t="s">
        <v>473</v>
      </c>
      <c r="J807" t="s">
        <v>449</v>
      </c>
      <c r="K807" t="s">
        <v>73</v>
      </c>
      <c r="L807" t="s">
        <v>83</v>
      </c>
      <c r="M807" t="s">
        <v>113</v>
      </c>
      <c r="N807">
        <v>4</v>
      </c>
      <c r="O807">
        <v>1</v>
      </c>
      <c r="P807" t="s">
        <v>152</v>
      </c>
      <c r="Q807" t="s">
        <v>157</v>
      </c>
      <c r="R807" t="s">
        <v>188</v>
      </c>
    </row>
    <row r="808" spans="1:18" x14ac:dyDescent="0.25">
      <c r="A808" t="s">
        <v>17</v>
      </c>
      <c r="B808" t="s">
        <v>34</v>
      </c>
      <c r="C808" t="s">
        <v>39</v>
      </c>
      <c r="D808" t="s">
        <v>55</v>
      </c>
      <c r="E808">
        <v>1257501</v>
      </c>
      <c r="F808">
        <v>54729</v>
      </c>
      <c r="G808">
        <v>1312230</v>
      </c>
      <c r="H808">
        <v>14779.07</v>
      </c>
      <c r="I808" t="s">
        <v>473</v>
      </c>
      <c r="J808" t="s">
        <v>56</v>
      </c>
      <c r="K808" t="s">
        <v>81</v>
      </c>
      <c r="L808" t="s">
        <v>98</v>
      </c>
      <c r="M808" t="s">
        <v>123</v>
      </c>
      <c r="N808">
        <v>9</v>
      </c>
      <c r="O808">
        <v>8</v>
      </c>
      <c r="P808" t="s">
        <v>149</v>
      </c>
      <c r="Q808" t="s">
        <v>156</v>
      </c>
      <c r="R808" t="s">
        <v>188</v>
      </c>
    </row>
    <row r="809" spans="1:18" x14ac:dyDescent="0.25">
      <c r="A809" t="s">
        <v>20</v>
      </c>
      <c r="B809" t="s">
        <v>29</v>
      </c>
      <c r="C809" t="s">
        <v>48</v>
      </c>
      <c r="D809" t="s">
        <v>57</v>
      </c>
      <c r="E809">
        <v>1232312</v>
      </c>
      <c r="F809">
        <v>60789</v>
      </c>
      <c r="G809">
        <v>1293101</v>
      </c>
      <c r="H809">
        <v>14563.63</v>
      </c>
      <c r="I809" t="s">
        <v>473</v>
      </c>
      <c r="J809" t="s">
        <v>71</v>
      </c>
      <c r="K809" t="s">
        <v>73</v>
      </c>
      <c r="L809" t="s">
        <v>102</v>
      </c>
      <c r="M809" t="s">
        <v>102</v>
      </c>
      <c r="N809">
        <v>1</v>
      </c>
      <c r="O809">
        <v>0</v>
      </c>
      <c r="P809" t="s">
        <v>152</v>
      </c>
      <c r="Q809" t="s">
        <v>154</v>
      </c>
      <c r="R809" t="s">
        <v>276</v>
      </c>
    </row>
    <row r="810" spans="1:18" x14ac:dyDescent="0.25">
      <c r="A810" t="s">
        <v>19</v>
      </c>
      <c r="B810" t="s">
        <v>26</v>
      </c>
      <c r="C810" t="s">
        <v>47</v>
      </c>
      <c r="D810" t="s">
        <v>61</v>
      </c>
      <c r="E810">
        <v>1063417</v>
      </c>
      <c r="F810">
        <v>228862</v>
      </c>
      <c r="G810">
        <v>1292279</v>
      </c>
      <c r="H810">
        <v>14554.37</v>
      </c>
      <c r="I810" t="s">
        <v>473</v>
      </c>
      <c r="J810" t="s">
        <v>69</v>
      </c>
      <c r="K810" t="s">
        <v>80</v>
      </c>
      <c r="L810" t="s">
        <v>93</v>
      </c>
      <c r="M810" t="s">
        <v>93</v>
      </c>
      <c r="N810">
        <v>5</v>
      </c>
      <c r="O810">
        <v>5</v>
      </c>
      <c r="P810" t="s">
        <v>151</v>
      </c>
      <c r="Q810" t="s">
        <v>154</v>
      </c>
      <c r="R810" t="s">
        <v>169</v>
      </c>
    </row>
    <row r="811" spans="1:18" x14ac:dyDescent="0.25">
      <c r="A811" t="s">
        <v>17</v>
      </c>
      <c r="B811" t="s">
        <v>29</v>
      </c>
      <c r="C811" t="s">
        <v>50</v>
      </c>
      <c r="D811" t="s">
        <v>61</v>
      </c>
      <c r="E811">
        <v>20372</v>
      </c>
      <c r="F811">
        <v>0</v>
      </c>
      <c r="G811">
        <v>20372</v>
      </c>
      <c r="H811">
        <v>14529.96</v>
      </c>
      <c r="I811" t="s">
        <v>462</v>
      </c>
      <c r="J811" t="s">
        <v>70</v>
      </c>
      <c r="K811" t="s">
        <v>73</v>
      </c>
      <c r="L811" t="s">
        <v>83</v>
      </c>
      <c r="M811" t="s">
        <v>113</v>
      </c>
      <c r="N811">
        <v>9</v>
      </c>
      <c r="O811">
        <v>8</v>
      </c>
      <c r="P811" t="s">
        <v>153</v>
      </c>
      <c r="Q811" t="s">
        <v>157</v>
      </c>
      <c r="R811" t="s">
        <v>313</v>
      </c>
    </row>
    <row r="812" spans="1:18" x14ac:dyDescent="0.25">
      <c r="A812" t="s">
        <v>19</v>
      </c>
      <c r="B812" t="s">
        <v>34</v>
      </c>
      <c r="C812" t="s">
        <v>46</v>
      </c>
      <c r="D812" t="s">
        <v>58</v>
      </c>
      <c r="E812">
        <v>1143063</v>
      </c>
      <c r="F812">
        <v>141574</v>
      </c>
      <c r="G812">
        <v>1284637</v>
      </c>
      <c r="H812">
        <v>14468.3</v>
      </c>
      <c r="I812" t="s">
        <v>473</v>
      </c>
      <c r="J812" t="s">
        <v>449</v>
      </c>
      <c r="K812" t="s">
        <v>76</v>
      </c>
      <c r="L812" t="s">
        <v>92</v>
      </c>
      <c r="M812" t="s">
        <v>119</v>
      </c>
      <c r="N812">
        <v>3</v>
      </c>
      <c r="O812">
        <v>1</v>
      </c>
      <c r="P812" t="s">
        <v>153</v>
      </c>
      <c r="Q812" t="s">
        <v>156</v>
      </c>
      <c r="R812" t="s">
        <v>169</v>
      </c>
    </row>
    <row r="813" spans="1:18" x14ac:dyDescent="0.25">
      <c r="A813" t="s">
        <v>19</v>
      </c>
      <c r="B813" t="s">
        <v>23</v>
      </c>
      <c r="C813" t="s">
        <v>53</v>
      </c>
      <c r="D813" t="s">
        <v>61</v>
      </c>
      <c r="E813">
        <v>1221456</v>
      </c>
      <c r="F813">
        <v>59986</v>
      </c>
      <c r="G813">
        <v>1281442</v>
      </c>
      <c r="H813">
        <v>14432.32</v>
      </c>
      <c r="I813" t="s">
        <v>473</v>
      </c>
      <c r="J813" t="s">
        <v>56</v>
      </c>
      <c r="K813" t="s">
        <v>72</v>
      </c>
      <c r="L813" t="s">
        <v>82</v>
      </c>
      <c r="M813" t="s">
        <v>112</v>
      </c>
      <c r="N813">
        <v>9</v>
      </c>
      <c r="O813">
        <v>9</v>
      </c>
      <c r="P813" t="s">
        <v>149</v>
      </c>
      <c r="Q813" t="s">
        <v>155</v>
      </c>
      <c r="R813" t="s">
        <v>231</v>
      </c>
    </row>
    <row r="814" spans="1:18" x14ac:dyDescent="0.25">
      <c r="A814" t="s">
        <v>19</v>
      </c>
      <c r="B814" t="s">
        <v>35</v>
      </c>
      <c r="C814" t="s">
        <v>41</v>
      </c>
      <c r="D814" t="s">
        <v>449</v>
      </c>
      <c r="E814">
        <v>12436</v>
      </c>
      <c r="F814">
        <v>27</v>
      </c>
      <c r="G814">
        <v>12463</v>
      </c>
      <c r="H814">
        <v>14399.7</v>
      </c>
      <c r="I814" t="s">
        <v>469</v>
      </c>
      <c r="J814" t="s">
        <v>70</v>
      </c>
      <c r="K814" t="s">
        <v>72</v>
      </c>
      <c r="L814" t="s">
        <v>95</v>
      </c>
      <c r="M814" t="s">
        <v>120</v>
      </c>
      <c r="N814">
        <v>6</v>
      </c>
      <c r="O814">
        <v>6</v>
      </c>
      <c r="P814" t="s">
        <v>152</v>
      </c>
      <c r="Q814" t="s">
        <v>156</v>
      </c>
      <c r="R814" t="s">
        <v>165</v>
      </c>
    </row>
    <row r="815" spans="1:18" x14ac:dyDescent="0.25">
      <c r="A815" t="s">
        <v>19</v>
      </c>
      <c r="B815" t="s">
        <v>35</v>
      </c>
      <c r="C815" t="s">
        <v>48</v>
      </c>
      <c r="D815" t="s">
        <v>57</v>
      </c>
      <c r="E815">
        <v>1134276</v>
      </c>
      <c r="F815">
        <v>108001</v>
      </c>
      <c r="G815">
        <v>1242277</v>
      </c>
      <c r="H815">
        <v>13991.22</v>
      </c>
      <c r="I815" t="s">
        <v>473</v>
      </c>
      <c r="J815" t="s">
        <v>71</v>
      </c>
      <c r="K815" t="s">
        <v>81</v>
      </c>
      <c r="L815" t="s">
        <v>101</v>
      </c>
      <c r="M815" t="s">
        <v>127</v>
      </c>
      <c r="N815">
        <v>5</v>
      </c>
      <c r="O815">
        <v>5</v>
      </c>
      <c r="P815" t="s">
        <v>150</v>
      </c>
      <c r="Q815" t="s">
        <v>157</v>
      </c>
      <c r="R815" t="s">
        <v>173</v>
      </c>
    </row>
    <row r="816" spans="1:18" x14ac:dyDescent="0.25">
      <c r="A816" t="s">
        <v>19</v>
      </c>
      <c r="B816" t="s">
        <v>31</v>
      </c>
      <c r="C816" t="s">
        <v>36</v>
      </c>
      <c r="D816" t="s">
        <v>55</v>
      </c>
      <c r="E816">
        <v>17798</v>
      </c>
      <c r="F816">
        <v>1780</v>
      </c>
      <c r="G816">
        <v>19578</v>
      </c>
      <c r="H816">
        <v>13963.65</v>
      </c>
      <c r="I816" t="s">
        <v>462</v>
      </c>
      <c r="J816" t="s">
        <v>56</v>
      </c>
      <c r="K816" t="s">
        <v>73</v>
      </c>
      <c r="L816" t="s">
        <v>102</v>
      </c>
      <c r="M816" t="s">
        <v>102</v>
      </c>
      <c r="N816">
        <v>7</v>
      </c>
      <c r="O816">
        <v>6</v>
      </c>
      <c r="P816" t="s">
        <v>151</v>
      </c>
      <c r="Q816" t="s">
        <v>156</v>
      </c>
      <c r="R816" t="s">
        <v>348</v>
      </c>
    </row>
    <row r="817" spans="1:18" x14ac:dyDescent="0.25">
      <c r="A817" t="s">
        <v>19</v>
      </c>
      <c r="B817" t="s">
        <v>35</v>
      </c>
      <c r="C817" t="s">
        <v>40</v>
      </c>
      <c r="D817" t="s">
        <v>61</v>
      </c>
      <c r="E817">
        <v>1226669</v>
      </c>
      <c r="F817">
        <v>2275</v>
      </c>
      <c r="G817">
        <v>1228944</v>
      </c>
      <c r="H817">
        <v>13841.06</v>
      </c>
      <c r="I817" t="s">
        <v>473</v>
      </c>
      <c r="J817" t="s">
        <v>71</v>
      </c>
      <c r="K817" t="s">
        <v>75</v>
      </c>
      <c r="L817" t="s">
        <v>96</v>
      </c>
      <c r="M817" t="s">
        <v>121</v>
      </c>
      <c r="N817">
        <v>4</v>
      </c>
      <c r="O817">
        <v>4</v>
      </c>
      <c r="P817" t="s">
        <v>153</v>
      </c>
      <c r="Q817" t="s">
        <v>157</v>
      </c>
      <c r="R817" t="s">
        <v>166</v>
      </c>
    </row>
    <row r="818" spans="1:18" x14ac:dyDescent="0.25">
      <c r="A818" t="s">
        <v>19</v>
      </c>
      <c r="B818" t="s">
        <v>29</v>
      </c>
      <c r="C818" t="s">
        <v>48</v>
      </c>
      <c r="D818" t="s">
        <v>54</v>
      </c>
      <c r="E818">
        <v>1095386</v>
      </c>
      <c r="F818">
        <v>133034</v>
      </c>
      <c r="G818">
        <v>1228420</v>
      </c>
      <c r="H818">
        <v>13835.15</v>
      </c>
      <c r="I818" t="s">
        <v>473</v>
      </c>
      <c r="J818" t="s">
        <v>56</v>
      </c>
      <c r="K818" t="s">
        <v>72</v>
      </c>
      <c r="L818" t="s">
        <v>95</v>
      </c>
      <c r="M818" t="s">
        <v>120</v>
      </c>
      <c r="N818">
        <v>3</v>
      </c>
      <c r="O818">
        <v>3</v>
      </c>
      <c r="P818" t="s">
        <v>153</v>
      </c>
      <c r="Q818" t="s">
        <v>157</v>
      </c>
      <c r="R818" t="s">
        <v>165</v>
      </c>
    </row>
    <row r="819" spans="1:18" x14ac:dyDescent="0.25">
      <c r="A819" t="s">
        <v>19</v>
      </c>
      <c r="B819" t="s">
        <v>29</v>
      </c>
      <c r="C819" t="s">
        <v>38</v>
      </c>
      <c r="D819" t="s">
        <v>61</v>
      </c>
      <c r="E819">
        <v>965112</v>
      </c>
      <c r="F819">
        <v>256976</v>
      </c>
      <c r="G819">
        <v>1222088</v>
      </c>
      <c r="H819">
        <v>13763.84</v>
      </c>
      <c r="I819" t="s">
        <v>473</v>
      </c>
      <c r="J819" t="s">
        <v>56</v>
      </c>
      <c r="K819" t="s">
        <v>79</v>
      </c>
      <c r="L819" t="s">
        <v>91</v>
      </c>
      <c r="M819" t="s">
        <v>118</v>
      </c>
      <c r="N819">
        <v>25</v>
      </c>
      <c r="O819">
        <v>25</v>
      </c>
      <c r="P819" t="s">
        <v>153</v>
      </c>
      <c r="Q819" t="s">
        <v>154</v>
      </c>
      <c r="R819" t="s">
        <v>258</v>
      </c>
    </row>
    <row r="820" spans="1:18" x14ac:dyDescent="0.25">
      <c r="A820" t="s">
        <v>20</v>
      </c>
      <c r="B820" t="s">
        <v>26</v>
      </c>
      <c r="C820" t="s">
        <v>47</v>
      </c>
      <c r="D820" t="s">
        <v>449</v>
      </c>
      <c r="E820">
        <v>1212737</v>
      </c>
      <c r="F820">
        <v>5538</v>
      </c>
      <c r="G820">
        <v>1218275</v>
      </c>
      <c r="H820">
        <v>13720.9</v>
      </c>
      <c r="I820" t="s">
        <v>473</v>
      </c>
      <c r="J820" t="s">
        <v>449</v>
      </c>
      <c r="K820" t="s">
        <v>80</v>
      </c>
      <c r="L820" t="s">
        <v>106</v>
      </c>
      <c r="M820" t="s">
        <v>106</v>
      </c>
      <c r="N820">
        <v>4</v>
      </c>
      <c r="O820">
        <v>4</v>
      </c>
      <c r="P820" t="s">
        <v>148</v>
      </c>
      <c r="Q820" t="s">
        <v>157</v>
      </c>
      <c r="R820" t="s">
        <v>311</v>
      </c>
    </row>
    <row r="821" spans="1:18" x14ac:dyDescent="0.25">
      <c r="A821" t="s">
        <v>19</v>
      </c>
      <c r="B821" t="s">
        <v>35</v>
      </c>
      <c r="C821" t="s">
        <v>46</v>
      </c>
      <c r="D821" t="s">
        <v>62</v>
      </c>
      <c r="E821">
        <v>1212986</v>
      </c>
      <c r="F821">
        <v>0</v>
      </c>
      <c r="G821">
        <v>1212986</v>
      </c>
      <c r="H821">
        <v>13661.33</v>
      </c>
      <c r="I821" t="s">
        <v>473</v>
      </c>
      <c r="J821" t="s">
        <v>70</v>
      </c>
      <c r="K821" t="s">
        <v>76</v>
      </c>
      <c r="L821" t="s">
        <v>92</v>
      </c>
      <c r="M821" t="s">
        <v>119</v>
      </c>
      <c r="N821">
        <v>7</v>
      </c>
      <c r="O821">
        <v>7</v>
      </c>
      <c r="P821" t="s">
        <v>152</v>
      </c>
      <c r="Q821" t="s">
        <v>155</v>
      </c>
      <c r="R821" t="s">
        <v>178</v>
      </c>
    </row>
    <row r="822" spans="1:18" x14ac:dyDescent="0.25">
      <c r="A822" t="s">
        <v>20</v>
      </c>
      <c r="B822" t="s">
        <v>26</v>
      </c>
      <c r="C822" t="s">
        <v>38</v>
      </c>
      <c r="D822" t="s">
        <v>54</v>
      </c>
      <c r="E822">
        <v>1128761</v>
      </c>
      <c r="F822">
        <v>75293</v>
      </c>
      <c r="G822">
        <v>1204054</v>
      </c>
      <c r="H822">
        <v>13560.73</v>
      </c>
      <c r="I822" t="s">
        <v>473</v>
      </c>
      <c r="J822" t="s">
        <v>71</v>
      </c>
      <c r="K822" t="s">
        <v>78</v>
      </c>
      <c r="L822" t="s">
        <v>109</v>
      </c>
      <c r="M822" t="s">
        <v>137</v>
      </c>
      <c r="N822">
        <v>7</v>
      </c>
      <c r="O822">
        <v>7</v>
      </c>
      <c r="P822" t="s">
        <v>149</v>
      </c>
      <c r="Q822" t="s">
        <v>154</v>
      </c>
      <c r="R822" t="s">
        <v>363</v>
      </c>
    </row>
    <row r="823" spans="1:18" x14ac:dyDescent="0.25">
      <c r="A823" t="s">
        <v>19</v>
      </c>
      <c r="B823" t="s">
        <v>29</v>
      </c>
      <c r="C823" t="s">
        <v>36</v>
      </c>
      <c r="D823" t="s">
        <v>60</v>
      </c>
      <c r="E823">
        <v>10906</v>
      </c>
      <c r="F823">
        <v>820</v>
      </c>
      <c r="G823">
        <v>11726</v>
      </c>
      <c r="H823">
        <v>13548.18</v>
      </c>
      <c r="I823" t="s">
        <v>469</v>
      </c>
      <c r="J823" t="s">
        <v>69</v>
      </c>
      <c r="K823" t="s">
        <v>78</v>
      </c>
      <c r="L823" t="s">
        <v>109</v>
      </c>
      <c r="M823" t="s">
        <v>137</v>
      </c>
      <c r="N823">
        <v>15</v>
      </c>
      <c r="O823">
        <v>15</v>
      </c>
      <c r="P823" t="s">
        <v>153</v>
      </c>
      <c r="Q823" t="s">
        <v>157</v>
      </c>
      <c r="R823" t="s">
        <v>162</v>
      </c>
    </row>
    <row r="824" spans="1:18" x14ac:dyDescent="0.25">
      <c r="A824" t="s">
        <v>21</v>
      </c>
      <c r="B824" t="s">
        <v>35</v>
      </c>
      <c r="C824" t="s">
        <v>44</v>
      </c>
      <c r="D824" t="s">
        <v>58</v>
      </c>
      <c r="E824">
        <v>1038062</v>
      </c>
      <c r="F824">
        <v>161005</v>
      </c>
      <c r="G824">
        <v>1199067</v>
      </c>
      <c r="H824">
        <v>13504.56</v>
      </c>
      <c r="I824" t="s">
        <v>473</v>
      </c>
      <c r="J824" t="s">
        <v>449</v>
      </c>
      <c r="K824" t="s">
        <v>81</v>
      </c>
      <c r="L824" t="s">
        <v>98</v>
      </c>
      <c r="M824" t="s">
        <v>123</v>
      </c>
      <c r="N824">
        <v>10</v>
      </c>
      <c r="O824">
        <v>9</v>
      </c>
      <c r="P824" t="s">
        <v>152</v>
      </c>
      <c r="Q824" t="s">
        <v>157</v>
      </c>
      <c r="R824" t="s">
        <v>287</v>
      </c>
    </row>
    <row r="825" spans="1:18" x14ac:dyDescent="0.25">
      <c r="A825" t="s">
        <v>18</v>
      </c>
      <c r="B825" t="s">
        <v>35</v>
      </c>
      <c r="C825" t="s">
        <v>38</v>
      </c>
      <c r="D825" t="s">
        <v>56</v>
      </c>
      <c r="E825">
        <v>1007738</v>
      </c>
      <c r="F825">
        <v>186823</v>
      </c>
      <c r="G825">
        <v>1194561</v>
      </c>
      <c r="H825">
        <v>13453.82</v>
      </c>
      <c r="I825" t="s">
        <v>473</v>
      </c>
      <c r="J825" t="s">
        <v>71</v>
      </c>
      <c r="K825" t="s">
        <v>80</v>
      </c>
      <c r="L825" t="s">
        <v>93</v>
      </c>
      <c r="M825" t="s">
        <v>93</v>
      </c>
      <c r="N825">
        <v>1</v>
      </c>
      <c r="O825">
        <v>0</v>
      </c>
      <c r="P825" t="s">
        <v>153</v>
      </c>
      <c r="Q825" t="s">
        <v>156</v>
      </c>
      <c r="R825" t="s">
        <v>190</v>
      </c>
    </row>
    <row r="826" spans="1:18" x14ac:dyDescent="0.25">
      <c r="A826" t="s">
        <v>17</v>
      </c>
      <c r="B826" t="s">
        <v>29</v>
      </c>
      <c r="C826" t="s">
        <v>41</v>
      </c>
      <c r="D826" t="s">
        <v>59</v>
      </c>
      <c r="E826">
        <v>1182056</v>
      </c>
      <c r="F826">
        <v>10993</v>
      </c>
      <c r="G826">
        <v>1193049</v>
      </c>
      <c r="H826">
        <v>13436.79</v>
      </c>
      <c r="I826" t="s">
        <v>473</v>
      </c>
      <c r="J826" t="s">
        <v>56</v>
      </c>
      <c r="K826" t="s">
        <v>75</v>
      </c>
      <c r="L826" t="s">
        <v>108</v>
      </c>
      <c r="M826" t="s">
        <v>135</v>
      </c>
      <c r="N826">
        <v>15</v>
      </c>
      <c r="O826">
        <v>15</v>
      </c>
      <c r="P826" t="s">
        <v>148</v>
      </c>
      <c r="Q826" t="s">
        <v>157</v>
      </c>
      <c r="R826" t="s">
        <v>277</v>
      </c>
    </row>
    <row r="827" spans="1:18" x14ac:dyDescent="0.25">
      <c r="A827" t="s">
        <v>20</v>
      </c>
      <c r="B827" t="s">
        <v>35</v>
      </c>
      <c r="C827" t="s">
        <v>39</v>
      </c>
      <c r="D827" t="s">
        <v>449</v>
      </c>
      <c r="E827">
        <v>1007063</v>
      </c>
      <c r="F827">
        <v>177222</v>
      </c>
      <c r="G827">
        <v>1184285</v>
      </c>
      <c r="H827">
        <v>13338.08</v>
      </c>
      <c r="I827" t="s">
        <v>473</v>
      </c>
      <c r="J827" t="s">
        <v>56</v>
      </c>
      <c r="K827" t="s">
        <v>77</v>
      </c>
      <c r="L827" t="s">
        <v>89</v>
      </c>
      <c r="M827" t="s">
        <v>124</v>
      </c>
      <c r="N827">
        <v>3</v>
      </c>
      <c r="O827">
        <v>3</v>
      </c>
      <c r="P827" t="s">
        <v>153</v>
      </c>
      <c r="Q827" t="s">
        <v>156</v>
      </c>
      <c r="R827" t="s">
        <v>174</v>
      </c>
    </row>
    <row r="828" spans="1:18" x14ac:dyDescent="0.25">
      <c r="A828" t="s">
        <v>19</v>
      </c>
      <c r="B828" t="s">
        <v>26</v>
      </c>
      <c r="C828" t="s">
        <v>40</v>
      </c>
      <c r="D828" t="s">
        <v>60</v>
      </c>
      <c r="E828">
        <v>1142559</v>
      </c>
      <c r="F828">
        <v>40640</v>
      </c>
      <c r="G828">
        <v>1183199</v>
      </c>
      <c r="H828">
        <v>13325.85</v>
      </c>
      <c r="I828" t="s">
        <v>473</v>
      </c>
      <c r="J828" t="s">
        <v>70</v>
      </c>
      <c r="K828" t="s">
        <v>81</v>
      </c>
      <c r="L828" t="s">
        <v>98</v>
      </c>
      <c r="M828" t="s">
        <v>123</v>
      </c>
      <c r="N828">
        <v>7</v>
      </c>
      <c r="O828">
        <v>4</v>
      </c>
      <c r="P828" t="s">
        <v>148</v>
      </c>
      <c r="Q828" t="s">
        <v>155</v>
      </c>
      <c r="R828" t="s">
        <v>224</v>
      </c>
    </row>
    <row r="829" spans="1:18" x14ac:dyDescent="0.25">
      <c r="A829" t="s">
        <v>20</v>
      </c>
      <c r="B829" t="s">
        <v>28</v>
      </c>
      <c r="C829" t="s">
        <v>40</v>
      </c>
      <c r="D829" t="s">
        <v>59</v>
      </c>
      <c r="E829">
        <v>1074504</v>
      </c>
      <c r="F829">
        <v>87377</v>
      </c>
      <c r="G829">
        <v>1161881</v>
      </c>
      <c r="H829">
        <v>13085.75</v>
      </c>
      <c r="I829" t="s">
        <v>473</v>
      </c>
      <c r="J829" t="s">
        <v>56</v>
      </c>
      <c r="K829" t="s">
        <v>80</v>
      </c>
      <c r="L829" t="s">
        <v>93</v>
      </c>
      <c r="M829" t="s">
        <v>93</v>
      </c>
      <c r="N829">
        <v>5</v>
      </c>
      <c r="O829">
        <v>4</v>
      </c>
      <c r="P829" t="s">
        <v>153</v>
      </c>
      <c r="Q829" t="s">
        <v>157</v>
      </c>
      <c r="R829" t="s">
        <v>171</v>
      </c>
    </row>
    <row r="830" spans="1:18" x14ac:dyDescent="0.25">
      <c r="A830" t="s">
        <v>17</v>
      </c>
      <c r="B830" t="s">
        <v>35</v>
      </c>
      <c r="C830" t="s">
        <v>49</v>
      </c>
      <c r="D830" t="s">
        <v>57</v>
      </c>
      <c r="E830">
        <v>1148982</v>
      </c>
      <c r="F830">
        <v>11461</v>
      </c>
      <c r="G830">
        <v>1160443</v>
      </c>
      <c r="H830">
        <v>13069.56</v>
      </c>
      <c r="I830" t="s">
        <v>473</v>
      </c>
      <c r="J830" t="s">
        <v>56</v>
      </c>
      <c r="K830" t="s">
        <v>72</v>
      </c>
      <c r="L830" t="s">
        <v>95</v>
      </c>
      <c r="M830" t="s">
        <v>120</v>
      </c>
      <c r="N830">
        <v>10</v>
      </c>
      <c r="O830">
        <v>10</v>
      </c>
      <c r="P830" t="s">
        <v>152</v>
      </c>
      <c r="Q830" t="s">
        <v>156</v>
      </c>
      <c r="R830" t="s">
        <v>306</v>
      </c>
    </row>
    <row r="831" spans="1:18" x14ac:dyDescent="0.25">
      <c r="A831" t="s">
        <v>21</v>
      </c>
      <c r="B831" t="s">
        <v>450</v>
      </c>
      <c r="C831" t="s">
        <v>36</v>
      </c>
      <c r="D831" t="s">
        <v>57</v>
      </c>
      <c r="E831">
        <v>1140973</v>
      </c>
      <c r="F831">
        <v>17142</v>
      </c>
      <c r="G831">
        <v>1158115</v>
      </c>
      <c r="H831">
        <v>13043.34</v>
      </c>
      <c r="I831" t="s">
        <v>473</v>
      </c>
      <c r="J831" t="s">
        <v>69</v>
      </c>
      <c r="K831" t="s">
        <v>75</v>
      </c>
      <c r="L831" t="s">
        <v>108</v>
      </c>
      <c r="M831" t="s">
        <v>135</v>
      </c>
      <c r="N831">
        <v>20</v>
      </c>
      <c r="O831">
        <v>20</v>
      </c>
      <c r="P831" t="s">
        <v>149</v>
      </c>
      <c r="Q831" t="s">
        <v>156</v>
      </c>
      <c r="R831" t="s">
        <v>169</v>
      </c>
    </row>
    <row r="832" spans="1:18" x14ac:dyDescent="0.25">
      <c r="A832" t="s">
        <v>19</v>
      </c>
      <c r="B832" t="s">
        <v>449</v>
      </c>
      <c r="C832" t="s">
        <v>449</v>
      </c>
      <c r="D832" t="s">
        <v>57</v>
      </c>
      <c r="E832">
        <v>0</v>
      </c>
      <c r="F832">
        <v>12992</v>
      </c>
      <c r="G832">
        <v>12992</v>
      </c>
      <c r="H832">
        <v>12992</v>
      </c>
      <c r="I832" t="s">
        <v>67</v>
      </c>
      <c r="J832" t="s">
        <v>56</v>
      </c>
      <c r="K832" t="s">
        <v>74</v>
      </c>
      <c r="L832" t="s">
        <v>84</v>
      </c>
      <c r="M832" t="s">
        <v>449</v>
      </c>
      <c r="N832">
        <v>0</v>
      </c>
      <c r="O832">
        <v>4</v>
      </c>
      <c r="P832" t="s">
        <v>148</v>
      </c>
      <c r="Q832" t="s">
        <v>449</v>
      </c>
      <c r="R832" t="s">
        <v>169</v>
      </c>
    </row>
    <row r="833" spans="1:18" x14ac:dyDescent="0.25">
      <c r="A833" t="s">
        <v>20</v>
      </c>
      <c r="B833" t="s">
        <v>24</v>
      </c>
      <c r="C833" t="s">
        <v>40</v>
      </c>
      <c r="D833" t="s">
        <v>58</v>
      </c>
      <c r="E833">
        <v>1102795</v>
      </c>
      <c r="F833">
        <v>50515</v>
      </c>
      <c r="G833">
        <v>1153310</v>
      </c>
      <c r="H833">
        <v>12989.22</v>
      </c>
      <c r="I833" t="s">
        <v>473</v>
      </c>
      <c r="J833" t="s">
        <v>70</v>
      </c>
      <c r="K833" t="s">
        <v>79</v>
      </c>
      <c r="L833" t="s">
        <v>91</v>
      </c>
      <c r="M833" t="s">
        <v>118</v>
      </c>
      <c r="N833">
        <v>0</v>
      </c>
      <c r="O833">
        <v>0</v>
      </c>
      <c r="P833" t="s">
        <v>148</v>
      </c>
      <c r="Q833" t="s">
        <v>156</v>
      </c>
      <c r="R833" t="s">
        <v>434</v>
      </c>
    </row>
    <row r="834" spans="1:18" x14ac:dyDescent="0.25">
      <c r="A834" t="s">
        <v>18</v>
      </c>
      <c r="B834" t="s">
        <v>32</v>
      </c>
      <c r="C834" t="s">
        <v>48</v>
      </c>
      <c r="D834" t="s">
        <v>61</v>
      </c>
      <c r="E834">
        <v>1150944</v>
      </c>
      <c r="F834">
        <v>0</v>
      </c>
      <c r="G834">
        <v>1150944</v>
      </c>
      <c r="H834">
        <v>12962.58</v>
      </c>
      <c r="I834" t="s">
        <v>473</v>
      </c>
      <c r="J834" t="s">
        <v>69</v>
      </c>
      <c r="K834" t="s">
        <v>72</v>
      </c>
      <c r="L834" t="s">
        <v>95</v>
      </c>
      <c r="M834" t="s">
        <v>120</v>
      </c>
      <c r="N834">
        <v>0</v>
      </c>
      <c r="O834">
        <v>0</v>
      </c>
      <c r="P834" t="s">
        <v>148</v>
      </c>
      <c r="Q834" t="s">
        <v>157</v>
      </c>
      <c r="R834" t="s">
        <v>180</v>
      </c>
    </row>
    <row r="835" spans="1:18" x14ac:dyDescent="0.25">
      <c r="A835" t="s">
        <v>20</v>
      </c>
      <c r="B835" t="s">
        <v>29</v>
      </c>
      <c r="C835" t="s">
        <v>38</v>
      </c>
      <c r="D835" t="s">
        <v>58</v>
      </c>
      <c r="E835">
        <v>1148449</v>
      </c>
      <c r="F835">
        <v>0</v>
      </c>
      <c r="G835">
        <v>1148449</v>
      </c>
      <c r="H835">
        <v>12934.48</v>
      </c>
      <c r="I835" t="s">
        <v>473</v>
      </c>
      <c r="J835" t="s">
        <v>70</v>
      </c>
      <c r="K835" t="s">
        <v>73</v>
      </c>
      <c r="L835" t="s">
        <v>99</v>
      </c>
      <c r="M835" t="s">
        <v>125</v>
      </c>
      <c r="N835">
        <v>7</v>
      </c>
      <c r="O835">
        <v>6</v>
      </c>
      <c r="P835" t="s">
        <v>150</v>
      </c>
      <c r="Q835" t="s">
        <v>156</v>
      </c>
      <c r="R835" t="s">
        <v>271</v>
      </c>
    </row>
    <row r="836" spans="1:18" x14ac:dyDescent="0.25">
      <c r="A836" t="s">
        <v>21</v>
      </c>
      <c r="B836" t="s">
        <v>26</v>
      </c>
      <c r="C836" t="s">
        <v>52</v>
      </c>
      <c r="D836" t="s">
        <v>59</v>
      </c>
      <c r="E836">
        <v>11916</v>
      </c>
      <c r="F836">
        <v>911</v>
      </c>
      <c r="G836">
        <v>12827</v>
      </c>
      <c r="H836">
        <v>12827</v>
      </c>
      <c r="I836" t="s">
        <v>67</v>
      </c>
      <c r="J836" t="s">
        <v>69</v>
      </c>
      <c r="K836" t="s">
        <v>73</v>
      </c>
      <c r="L836" t="s">
        <v>83</v>
      </c>
      <c r="M836" t="s">
        <v>113</v>
      </c>
      <c r="N836">
        <v>20</v>
      </c>
      <c r="O836">
        <v>19</v>
      </c>
      <c r="P836" t="s">
        <v>149</v>
      </c>
      <c r="Q836" t="s">
        <v>157</v>
      </c>
      <c r="R836" t="s">
        <v>221</v>
      </c>
    </row>
    <row r="837" spans="1:18" x14ac:dyDescent="0.25">
      <c r="A837" t="s">
        <v>21</v>
      </c>
      <c r="B837" t="s">
        <v>26</v>
      </c>
      <c r="C837" t="s">
        <v>50</v>
      </c>
      <c r="D837" t="s">
        <v>62</v>
      </c>
      <c r="E837">
        <v>915667</v>
      </c>
      <c r="F837">
        <v>219472</v>
      </c>
      <c r="G837">
        <v>1135139</v>
      </c>
      <c r="H837">
        <v>12784.57</v>
      </c>
      <c r="I837" t="s">
        <v>473</v>
      </c>
      <c r="J837" t="s">
        <v>69</v>
      </c>
      <c r="K837" t="s">
        <v>78</v>
      </c>
      <c r="L837" t="s">
        <v>105</v>
      </c>
      <c r="M837" t="s">
        <v>133</v>
      </c>
      <c r="N837">
        <v>12</v>
      </c>
      <c r="O837">
        <v>10</v>
      </c>
      <c r="P837" t="s">
        <v>150</v>
      </c>
      <c r="Q837" t="s">
        <v>156</v>
      </c>
      <c r="R837" t="s">
        <v>307</v>
      </c>
    </row>
    <row r="838" spans="1:18" x14ac:dyDescent="0.25">
      <c r="A838" t="s">
        <v>20</v>
      </c>
      <c r="B838" t="s">
        <v>24</v>
      </c>
      <c r="C838" t="s">
        <v>48</v>
      </c>
      <c r="D838" t="s">
        <v>62</v>
      </c>
      <c r="E838">
        <v>1083601</v>
      </c>
      <c r="F838">
        <v>45777</v>
      </c>
      <c r="G838">
        <v>1129378</v>
      </c>
      <c r="H838">
        <v>12719.69</v>
      </c>
      <c r="I838" t="s">
        <v>473</v>
      </c>
      <c r="J838" t="s">
        <v>449</v>
      </c>
      <c r="K838" t="s">
        <v>79</v>
      </c>
      <c r="L838" t="s">
        <v>91</v>
      </c>
      <c r="M838" t="s">
        <v>118</v>
      </c>
      <c r="N838">
        <v>2</v>
      </c>
      <c r="O838">
        <v>1</v>
      </c>
      <c r="P838" t="s">
        <v>149</v>
      </c>
      <c r="Q838" t="s">
        <v>154</v>
      </c>
      <c r="R838" t="s">
        <v>389</v>
      </c>
    </row>
    <row r="839" spans="1:18" x14ac:dyDescent="0.25">
      <c r="A839" t="s">
        <v>19</v>
      </c>
      <c r="B839" t="s">
        <v>35</v>
      </c>
      <c r="C839" t="s">
        <v>51</v>
      </c>
      <c r="D839" t="s">
        <v>56</v>
      </c>
      <c r="E839">
        <v>1098501</v>
      </c>
      <c r="F839">
        <v>20345</v>
      </c>
      <c r="G839">
        <v>1118846</v>
      </c>
      <c r="H839">
        <v>12601.07</v>
      </c>
      <c r="I839" t="s">
        <v>473</v>
      </c>
      <c r="J839" t="s">
        <v>449</v>
      </c>
      <c r="K839" t="s">
        <v>76</v>
      </c>
      <c r="L839" t="s">
        <v>100</v>
      </c>
      <c r="M839" t="s">
        <v>126</v>
      </c>
      <c r="N839">
        <v>4</v>
      </c>
      <c r="O839">
        <v>4</v>
      </c>
      <c r="P839" t="s">
        <v>150</v>
      </c>
      <c r="Q839" t="s">
        <v>154</v>
      </c>
      <c r="R839" t="s">
        <v>416</v>
      </c>
    </row>
    <row r="840" spans="1:18" x14ac:dyDescent="0.25">
      <c r="A840" t="s">
        <v>19</v>
      </c>
      <c r="B840" t="s">
        <v>26</v>
      </c>
      <c r="C840" t="s">
        <v>52</v>
      </c>
      <c r="D840" t="s">
        <v>62</v>
      </c>
      <c r="E840">
        <v>16283</v>
      </c>
      <c r="F840">
        <v>1248</v>
      </c>
      <c r="G840">
        <v>17531</v>
      </c>
      <c r="H840">
        <v>12503.66</v>
      </c>
      <c r="I840" t="s">
        <v>462</v>
      </c>
      <c r="J840" t="s">
        <v>69</v>
      </c>
      <c r="K840" t="s">
        <v>75</v>
      </c>
      <c r="L840" t="s">
        <v>108</v>
      </c>
      <c r="M840" t="s">
        <v>135</v>
      </c>
      <c r="N840">
        <v>3</v>
      </c>
      <c r="O840">
        <v>0</v>
      </c>
      <c r="P840" t="s">
        <v>152</v>
      </c>
      <c r="Q840" t="s">
        <v>156</v>
      </c>
      <c r="R840" t="s">
        <v>174</v>
      </c>
    </row>
    <row r="841" spans="1:18" x14ac:dyDescent="0.25">
      <c r="A841" t="s">
        <v>17</v>
      </c>
      <c r="B841" t="s">
        <v>26</v>
      </c>
      <c r="C841" t="s">
        <v>47</v>
      </c>
      <c r="D841" t="s">
        <v>62</v>
      </c>
      <c r="E841">
        <v>1072600</v>
      </c>
      <c r="F841">
        <v>35497</v>
      </c>
      <c r="G841">
        <v>1108097</v>
      </c>
      <c r="H841">
        <v>12480.01</v>
      </c>
      <c r="I841" t="s">
        <v>473</v>
      </c>
      <c r="J841" t="s">
        <v>70</v>
      </c>
      <c r="K841" t="s">
        <v>75</v>
      </c>
      <c r="L841" t="s">
        <v>108</v>
      </c>
      <c r="M841" t="s">
        <v>135</v>
      </c>
      <c r="N841">
        <v>10</v>
      </c>
      <c r="O841">
        <v>10</v>
      </c>
      <c r="P841" t="s">
        <v>151</v>
      </c>
      <c r="Q841" t="s">
        <v>157</v>
      </c>
      <c r="R841" t="s">
        <v>174</v>
      </c>
    </row>
    <row r="842" spans="1:18" x14ac:dyDescent="0.25">
      <c r="A842" t="s">
        <v>19</v>
      </c>
      <c r="B842" t="s">
        <v>24</v>
      </c>
      <c r="C842" t="s">
        <v>40</v>
      </c>
      <c r="D842" t="s">
        <v>56</v>
      </c>
      <c r="E842">
        <v>992403</v>
      </c>
      <c r="F842">
        <v>101222</v>
      </c>
      <c r="G842">
        <v>1093625</v>
      </c>
      <c r="H842">
        <v>12317.02</v>
      </c>
      <c r="I842" t="s">
        <v>473</v>
      </c>
      <c r="J842" t="s">
        <v>71</v>
      </c>
      <c r="K842" t="s">
        <v>77</v>
      </c>
      <c r="L842" t="s">
        <v>97</v>
      </c>
      <c r="M842" t="s">
        <v>122</v>
      </c>
      <c r="N842">
        <v>4</v>
      </c>
      <c r="O842">
        <v>2</v>
      </c>
      <c r="P842" t="s">
        <v>150</v>
      </c>
      <c r="Q842" t="s">
        <v>157</v>
      </c>
      <c r="R842" t="s">
        <v>227</v>
      </c>
    </row>
    <row r="843" spans="1:18" x14ac:dyDescent="0.25">
      <c r="A843" t="s">
        <v>19</v>
      </c>
      <c r="B843" t="s">
        <v>28</v>
      </c>
      <c r="C843" t="s">
        <v>40</v>
      </c>
      <c r="D843" t="s">
        <v>56</v>
      </c>
      <c r="E843">
        <v>18665</v>
      </c>
      <c r="F843">
        <v>0</v>
      </c>
      <c r="G843">
        <v>18665</v>
      </c>
      <c r="H843">
        <v>12209.11</v>
      </c>
      <c r="I843" t="s">
        <v>455</v>
      </c>
      <c r="J843" t="s">
        <v>56</v>
      </c>
      <c r="K843" t="s">
        <v>77</v>
      </c>
      <c r="L843" t="s">
        <v>110</v>
      </c>
      <c r="M843" t="s">
        <v>139</v>
      </c>
      <c r="N843">
        <v>12</v>
      </c>
      <c r="O843">
        <v>12</v>
      </c>
      <c r="P843" t="s">
        <v>148</v>
      </c>
      <c r="Q843" t="s">
        <v>156</v>
      </c>
      <c r="R843" t="s">
        <v>214</v>
      </c>
    </row>
    <row r="844" spans="1:18" x14ac:dyDescent="0.25">
      <c r="A844" t="s">
        <v>20</v>
      </c>
      <c r="B844" t="s">
        <v>29</v>
      </c>
      <c r="C844" t="s">
        <v>47</v>
      </c>
      <c r="D844" t="s">
        <v>54</v>
      </c>
      <c r="E844">
        <v>1006014</v>
      </c>
      <c r="F844">
        <v>77797</v>
      </c>
      <c r="G844">
        <v>1083811</v>
      </c>
      <c r="H844">
        <v>12206.49</v>
      </c>
      <c r="I844" t="s">
        <v>473</v>
      </c>
      <c r="J844" t="s">
        <v>449</v>
      </c>
      <c r="K844" t="s">
        <v>74</v>
      </c>
      <c r="L844" t="s">
        <v>84</v>
      </c>
      <c r="M844" t="s">
        <v>74</v>
      </c>
      <c r="N844">
        <v>3</v>
      </c>
      <c r="O844">
        <v>3</v>
      </c>
      <c r="P844" t="s">
        <v>153</v>
      </c>
      <c r="Q844" t="s">
        <v>157</v>
      </c>
      <c r="R844" t="s">
        <v>224</v>
      </c>
    </row>
    <row r="845" spans="1:18" x14ac:dyDescent="0.25">
      <c r="A845" t="s">
        <v>19</v>
      </c>
      <c r="B845" t="s">
        <v>26</v>
      </c>
      <c r="C845" t="s">
        <v>39</v>
      </c>
      <c r="D845" t="s">
        <v>61</v>
      </c>
      <c r="E845">
        <v>1060556</v>
      </c>
      <c r="F845">
        <v>23114</v>
      </c>
      <c r="G845">
        <v>1083670</v>
      </c>
      <c r="H845">
        <v>12204.9</v>
      </c>
      <c r="I845" t="s">
        <v>473</v>
      </c>
      <c r="J845" t="s">
        <v>449</v>
      </c>
      <c r="K845" t="s">
        <v>73</v>
      </c>
      <c r="L845" t="s">
        <v>102</v>
      </c>
      <c r="M845" t="s">
        <v>102</v>
      </c>
      <c r="N845">
        <v>3</v>
      </c>
      <c r="O845">
        <v>3</v>
      </c>
      <c r="P845" t="s">
        <v>148</v>
      </c>
      <c r="Q845" t="s">
        <v>154</v>
      </c>
      <c r="R845" t="s">
        <v>191</v>
      </c>
    </row>
    <row r="846" spans="1:18" x14ac:dyDescent="0.25">
      <c r="A846" t="s">
        <v>19</v>
      </c>
      <c r="B846" t="s">
        <v>24</v>
      </c>
      <c r="C846" t="s">
        <v>41</v>
      </c>
      <c r="D846" t="s">
        <v>59</v>
      </c>
      <c r="E846">
        <v>866580</v>
      </c>
      <c r="F846">
        <v>213304</v>
      </c>
      <c r="G846">
        <v>1079884</v>
      </c>
      <c r="H846">
        <v>12162.26</v>
      </c>
      <c r="I846" t="s">
        <v>473</v>
      </c>
      <c r="J846" t="s">
        <v>69</v>
      </c>
      <c r="K846" t="s">
        <v>72</v>
      </c>
      <c r="L846" t="s">
        <v>82</v>
      </c>
      <c r="M846" t="s">
        <v>112</v>
      </c>
      <c r="N846">
        <v>20</v>
      </c>
      <c r="O846">
        <v>20</v>
      </c>
      <c r="P846" t="s">
        <v>152</v>
      </c>
      <c r="Q846" t="s">
        <v>154</v>
      </c>
      <c r="R846" t="s">
        <v>180</v>
      </c>
    </row>
    <row r="847" spans="1:18" x14ac:dyDescent="0.25">
      <c r="A847" t="s">
        <v>19</v>
      </c>
      <c r="B847" t="s">
        <v>26</v>
      </c>
      <c r="C847" t="s">
        <v>39</v>
      </c>
      <c r="D847" t="s">
        <v>449</v>
      </c>
      <c r="E847">
        <v>988566</v>
      </c>
      <c r="F847">
        <v>91181</v>
      </c>
      <c r="G847">
        <v>1079747</v>
      </c>
      <c r="H847">
        <v>12160.72</v>
      </c>
      <c r="I847" t="s">
        <v>473</v>
      </c>
      <c r="J847" t="s">
        <v>56</v>
      </c>
      <c r="K847" t="s">
        <v>76</v>
      </c>
      <c r="L847" t="s">
        <v>86</v>
      </c>
      <c r="M847" t="s">
        <v>115</v>
      </c>
      <c r="N847">
        <v>7</v>
      </c>
      <c r="O847">
        <v>4</v>
      </c>
      <c r="P847" t="s">
        <v>150</v>
      </c>
      <c r="Q847" t="s">
        <v>155</v>
      </c>
      <c r="R847" t="s">
        <v>165</v>
      </c>
    </row>
    <row r="848" spans="1:18" x14ac:dyDescent="0.25">
      <c r="A848" t="s">
        <v>19</v>
      </c>
      <c r="B848" t="s">
        <v>35</v>
      </c>
      <c r="C848" t="s">
        <v>49</v>
      </c>
      <c r="D848" t="s">
        <v>55</v>
      </c>
      <c r="E848">
        <v>1060080</v>
      </c>
      <c r="F848">
        <v>0</v>
      </c>
      <c r="G848">
        <v>1060080</v>
      </c>
      <c r="H848">
        <v>11939.21</v>
      </c>
      <c r="I848" t="s">
        <v>473</v>
      </c>
      <c r="J848" t="s">
        <v>70</v>
      </c>
      <c r="K848" t="s">
        <v>75</v>
      </c>
      <c r="L848" t="s">
        <v>108</v>
      </c>
      <c r="M848" t="s">
        <v>135</v>
      </c>
      <c r="N848">
        <v>25</v>
      </c>
      <c r="O848">
        <v>25</v>
      </c>
      <c r="P848" t="s">
        <v>151</v>
      </c>
      <c r="Q848" t="s">
        <v>157</v>
      </c>
      <c r="R848" t="s">
        <v>264</v>
      </c>
    </row>
    <row r="849" spans="1:18" x14ac:dyDescent="0.25">
      <c r="A849" t="s">
        <v>19</v>
      </c>
      <c r="B849" t="s">
        <v>32</v>
      </c>
      <c r="C849" t="s">
        <v>50</v>
      </c>
      <c r="D849" t="s">
        <v>60</v>
      </c>
      <c r="E849">
        <v>1059483</v>
      </c>
      <c r="F849">
        <v>0</v>
      </c>
      <c r="G849">
        <v>1059483</v>
      </c>
      <c r="H849">
        <v>11932.49</v>
      </c>
      <c r="I849" t="s">
        <v>473</v>
      </c>
      <c r="J849" t="s">
        <v>70</v>
      </c>
      <c r="K849" t="s">
        <v>77</v>
      </c>
      <c r="L849" t="s">
        <v>97</v>
      </c>
      <c r="M849" t="s">
        <v>122</v>
      </c>
      <c r="N849">
        <v>7</v>
      </c>
      <c r="O849">
        <v>7</v>
      </c>
      <c r="P849" t="s">
        <v>153</v>
      </c>
      <c r="Q849" t="s">
        <v>157</v>
      </c>
      <c r="R849" t="s">
        <v>273</v>
      </c>
    </row>
    <row r="850" spans="1:18" x14ac:dyDescent="0.25">
      <c r="A850" t="s">
        <v>21</v>
      </c>
      <c r="B850" t="s">
        <v>26</v>
      </c>
      <c r="C850" t="s">
        <v>42</v>
      </c>
      <c r="D850" t="s">
        <v>449</v>
      </c>
      <c r="E850">
        <v>1036261</v>
      </c>
      <c r="F850">
        <v>19136</v>
      </c>
      <c r="G850">
        <v>1055397</v>
      </c>
      <c r="H850">
        <v>11886.47</v>
      </c>
      <c r="I850" t="s">
        <v>473</v>
      </c>
      <c r="J850" t="s">
        <v>449</v>
      </c>
      <c r="K850" t="s">
        <v>79</v>
      </c>
      <c r="L850" t="s">
        <v>91</v>
      </c>
      <c r="M850" t="s">
        <v>118</v>
      </c>
      <c r="N850">
        <v>15</v>
      </c>
      <c r="O850">
        <v>15</v>
      </c>
      <c r="P850" t="s">
        <v>149</v>
      </c>
      <c r="Q850" t="s">
        <v>155</v>
      </c>
      <c r="R850" t="s">
        <v>223</v>
      </c>
    </row>
    <row r="851" spans="1:18" x14ac:dyDescent="0.25">
      <c r="A851" t="s">
        <v>20</v>
      </c>
      <c r="B851" t="s">
        <v>28</v>
      </c>
      <c r="C851" t="s">
        <v>49</v>
      </c>
      <c r="D851" t="s">
        <v>56</v>
      </c>
      <c r="E851">
        <v>933464</v>
      </c>
      <c r="F851">
        <v>119996</v>
      </c>
      <c r="G851">
        <v>1053460</v>
      </c>
      <c r="H851">
        <v>11864.66</v>
      </c>
      <c r="I851" t="s">
        <v>473</v>
      </c>
      <c r="J851" t="s">
        <v>70</v>
      </c>
      <c r="K851" t="s">
        <v>77</v>
      </c>
      <c r="L851" t="s">
        <v>111</v>
      </c>
      <c r="M851" t="s">
        <v>141</v>
      </c>
      <c r="N851">
        <v>7</v>
      </c>
      <c r="O851">
        <v>5</v>
      </c>
      <c r="P851" t="s">
        <v>153</v>
      </c>
      <c r="Q851" t="s">
        <v>155</v>
      </c>
      <c r="R851" t="s">
        <v>266</v>
      </c>
    </row>
    <row r="852" spans="1:18" x14ac:dyDescent="0.25">
      <c r="A852" t="s">
        <v>20</v>
      </c>
      <c r="B852" t="s">
        <v>23</v>
      </c>
      <c r="C852" t="s">
        <v>44</v>
      </c>
      <c r="D852" t="s">
        <v>449</v>
      </c>
      <c r="E852">
        <v>1051851</v>
      </c>
      <c r="F852">
        <v>0</v>
      </c>
      <c r="G852">
        <v>1051851</v>
      </c>
      <c r="H852">
        <v>11846.54</v>
      </c>
      <c r="I852" t="s">
        <v>473</v>
      </c>
      <c r="J852" t="s">
        <v>69</v>
      </c>
      <c r="K852" t="s">
        <v>76</v>
      </c>
      <c r="L852" t="s">
        <v>92</v>
      </c>
      <c r="M852" t="s">
        <v>119</v>
      </c>
      <c r="N852">
        <v>5</v>
      </c>
      <c r="O852">
        <v>5</v>
      </c>
      <c r="P852" t="s">
        <v>151</v>
      </c>
      <c r="Q852" t="s">
        <v>155</v>
      </c>
      <c r="R852" t="s">
        <v>173</v>
      </c>
    </row>
    <row r="853" spans="1:18" x14ac:dyDescent="0.25">
      <c r="A853" t="s">
        <v>21</v>
      </c>
      <c r="B853" t="s">
        <v>449</v>
      </c>
      <c r="C853" t="s">
        <v>449</v>
      </c>
      <c r="D853" t="s">
        <v>57</v>
      </c>
      <c r="E853">
        <v>0</v>
      </c>
      <c r="F853">
        <v>9002</v>
      </c>
      <c r="G853">
        <v>9002</v>
      </c>
      <c r="H853">
        <v>11839.83</v>
      </c>
      <c r="I853" t="s">
        <v>459</v>
      </c>
      <c r="J853" t="s">
        <v>69</v>
      </c>
      <c r="K853" t="s">
        <v>73</v>
      </c>
      <c r="L853" t="s">
        <v>102</v>
      </c>
      <c r="M853" t="s">
        <v>449</v>
      </c>
      <c r="N853">
        <v>0</v>
      </c>
      <c r="O853">
        <v>15</v>
      </c>
      <c r="P853" t="s">
        <v>149</v>
      </c>
      <c r="Q853" t="s">
        <v>449</v>
      </c>
      <c r="R853" t="s">
        <v>169</v>
      </c>
    </row>
    <row r="854" spans="1:18" x14ac:dyDescent="0.25">
      <c r="A854" t="s">
        <v>17</v>
      </c>
      <c r="B854" t="s">
        <v>24</v>
      </c>
      <c r="C854" t="s">
        <v>52</v>
      </c>
      <c r="D854" t="s">
        <v>56</v>
      </c>
      <c r="E854">
        <v>1049139</v>
      </c>
      <c r="F854">
        <v>0</v>
      </c>
      <c r="G854">
        <v>1049139</v>
      </c>
      <c r="H854">
        <v>11815.99</v>
      </c>
      <c r="I854" t="s">
        <v>473</v>
      </c>
      <c r="J854" t="s">
        <v>56</v>
      </c>
      <c r="K854" t="s">
        <v>80</v>
      </c>
      <c r="L854" t="s">
        <v>106</v>
      </c>
      <c r="M854" t="s">
        <v>106</v>
      </c>
      <c r="N854">
        <v>9</v>
      </c>
      <c r="O854">
        <v>6</v>
      </c>
      <c r="P854" t="s">
        <v>152</v>
      </c>
      <c r="Q854" t="s">
        <v>157</v>
      </c>
      <c r="R854" t="s">
        <v>257</v>
      </c>
    </row>
    <row r="855" spans="1:18" x14ac:dyDescent="0.25">
      <c r="A855" t="s">
        <v>18</v>
      </c>
      <c r="B855" t="s">
        <v>35</v>
      </c>
      <c r="C855" t="s">
        <v>50</v>
      </c>
      <c r="D855" t="s">
        <v>449</v>
      </c>
      <c r="E855">
        <v>1006019</v>
      </c>
      <c r="F855">
        <v>40458</v>
      </c>
      <c r="G855">
        <v>1046477</v>
      </c>
      <c r="H855">
        <v>11786.01</v>
      </c>
      <c r="I855" t="s">
        <v>473</v>
      </c>
      <c r="J855" t="s">
        <v>71</v>
      </c>
      <c r="K855" t="s">
        <v>78</v>
      </c>
      <c r="L855" t="s">
        <v>104</v>
      </c>
      <c r="M855" t="s">
        <v>131</v>
      </c>
      <c r="N855">
        <v>1</v>
      </c>
      <c r="O855">
        <v>0</v>
      </c>
      <c r="P855" t="s">
        <v>148</v>
      </c>
      <c r="Q855" t="s">
        <v>154</v>
      </c>
      <c r="R855" t="s">
        <v>248</v>
      </c>
    </row>
    <row r="856" spans="1:18" x14ac:dyDescent="0.25">
      <c r="A856" t="s">
        <v>21</v>
      </c>
      <c r="B856" t="s">
        <v>28</v>
      </c>
      <c r="C856" t="s">
        <v>38</v>
      </c>
      <c r="D856" t="s">
        <v>59</v>
      </c>
      <c r="E856">
        <v>920618</v>
      </c>
      <c r="F856">
        <v>124262</v>
      </c>
      <c r="G856">
        <v>1044880</v>
      </c>
      <c r="H856">
        <v>11768.02</v>
      </c>
      <c r="I856" t="s">
        <v>473</v>
      </c>
      <c r="J856" t="s">
        <v>71</v>
      </c>
      <c r="K856" t="s">
        <v>73</v>
      </c>
      <c r="L856" t="s">
        <v>102</v>
      </c>
      <c r="M856" t="s">
        <v>102</v>
      </c>
      <c r="N856">
        <v>12</v>
      </c>
      <c r="O856">
        <v>12</v>
      </c>
      <c r="P856" t="s">
        <v>153</v>
      </c>
      <c r="Q856" t="s">
        <v>155</v>
      </c>
      <c r="R856" t="s">
        <v>190</v>
      </c>
    </row>
    <row r="857" spans="1:18" x14ac:dyDescent="0.25">
      <c r="A857" t="s">
        <v>17</v>
      </c>
      <c r="B857" t="s">
        <v>23</v>
      </c>
      <c r="C857" t="s">
        <v>40</v>
      </c>
      <c r="D857" t="s">
        <v>56</v>
      </c>
      <c r="E857">
        <v>1044670</v>
      </c>
      <c r="F857">
        <v>0</v>
      </c>
      <c r="G857">
        <v>1044670</v>
      </c>
      <c r="H857">
        <v>11765.66</v>
      </c>
      <c r="I857" t="s">
        <v>473</v>
      </c>
      <c r="J857" t="s">
        <v>449</v>
      </c>
      <c r="K857" t="s">
        <v>78</v>
      </c>
      <c r="L857" t="s">
        <v>104</v>
      </c>
      <c r="M857" t="s">
        <v>131</v>
      </c>
      <c r="N857">
        <v>9</v>
      </c>
      <c r="O857">
        <v>7</v>
      </c>
      <c r="P857" t="s">
        <v>151</v>
      </c>
      <c r="Q857" t="s">
        <v>154</v>
      </c>
      <c r="R857" t="s">
        <v>506</v>
      </c>
    </row>
    <row r="858" spans="1:18" x14ac:dyDescent="0.25">
      <c r="A858" t="s">
        <v>21</v>
      </c>
      <c r="B858" t="s">
        <v>35</v>
      </c>
      <c r="C858" t="s">
        <v>52</v>
      </c>
      <c r="D858" t="s">
        <v>56</v>
      </c>
      <c r="E858">
        <v>1042403</v>
      </c>
      <c r="F858">
        <v>0</v>
      </c>
      <c r="G858">
        <v>1042403</v>
      </c>
      <c r="H858">
        <v>11740.13</v>
      </c>
      <c r="I858" t="s">
        <v>473</v>
      </c>
      <c r="J858" t="s">
        <v>70</v>
      </c>
      <c r="K858" t="s">
        <v>80</v>
      </c>
      <c r="L858" t="s">
        <v>93</v>
      </c>
      <c r="M858" t="s">
        <v>93</v>
      </c>
      <c r="N858">
        <v>12</v>
      </c>
      <c r="O858">
        <v>12</v>
      </c>
      <c r="P858" t="s">
        <v>153</v>
      </c>
      <c r="Q858" t="s">
        <v>156</v>
      </c>
      <c r="R858" t="s">
        <v>174</v>
      </c>
    </row>
    <row r="859" spans="1:18" x14ac:dyDescent="0.25">
      <c r="A859" t="s">
        <v>17</v>
      </c>
      <c r="B859" t="s">
        <v>35</v>
      </c>
      <c r="C859" t="s">
        <v>53</v>
      </c>
      <c r="D859" t="s">
        <v>59</v>
      </c>
      <c r="E859">
        <v>873934</v>
      </c>
      <c r="F859">
        <v>162867</v>
      </c>
      <c r="G859">
        <v>1036801</v>
      </c>
      <c r="H859">
        <v>11677.03</v>
      </c>
      <c r="I859" t="s">
        <v>473</v>
      </c>
      <c r="J859" t="s">
        <v>71</v>
      </c>
      <c r="K859" t="s">
        <v>78</v>
      </c>
      <c r="L859" t="s">
        <v>105</v>
      </c>
      <c r="M859" t="s">
        <v>133</v>
      </c>
      <c r="N859">
        <v>9</v>
      </c>
      <c r="O859">
        <v>8</v>
      </c>
      <c r="P859" t="s">
        <v>153</v>
      </c>
      <c r="Q859" t="s">
        <v>157</v>
      </c>
      <c r="R859" t="s">
        <v>225</v>
      </c>
    </row>
    <row r="860" spans="1:18" x14ac:dyDescent="0.25">
      <c r="A860" t="s">
        <v>19</v>
      </c>
      <c r="B860" t="s">
        <v>26</v>
      </c>
      <c r="C860" t="s">
        <v>52</v>
      </c>
      <c r="D860" t="s">
        <v>61</v>
      </c>
      <c r="E860">
        <v>1005306</v>
      </c>
      <c r="F860">
        <v>29098</v>
      </c>
      <c r="G860">
        <v>1034404</v>
      </c>
      <c r="H860">
        <v>11650.04</v>
      </c>
      <c r="I860" t="s">
        <v>473</v>
      </c>
      <c r="J860" t="s">
        <v>69</v>
      </c>
      <c r="K860" t="s">
        <v>79</v>
      </c>
      <c r="L860" t="s">
        <v>107</v>
      </c>
      <c r="M860" t="s">
        <v>134</v>
      </c>
      <c r="N860">
        <v>3</v>
      </c>
      <c r="O860">
        <v>3</v>
      </c>
      <c r="P860" t="s">
        <v>149</v>
      </c>
      <c r="Q860" t="s">
        <v>156</v>
      </c>
      <c r="R860" t="s">
        <v>181</v>
      </c>
    </row>
    <row r="861" spans="1:18" x14ac:dyDescent="0.25">
      <c r="A861" t="s">
        <v>19</v>
      </c>
      <c r="B861" t="s">
        <v>26</v>
      </c>
      <c r="C861" t="s">
        <v>51</v>
      </c>
      <c r="D861" t="s">
        <v>61</v>
      </c>
      <c r="E861">
        <v>998685</v>
      </c>
      <c r="F861">
        <v>30708</v>
      </c>
      <c r="G861">
        <v>1029393</v>
      </c>
      <c r="H861">
        <v>11593.6</v>
      </c>
      <c r="I861" t="s">
        <v>473</v>
      </c>
      <c r="J861" t="s">
        <v>69</v>
      </c>
      <c r="K861" t="s">
        <v>78</v>
      </c>
      <c r="L861" t="s">
        <v>88</v>
      </c>
      <c r="M861" t="s">
        <v>136</v>
      </c>
      <c r="N861">
        <v>2</v>
      </c>
      <c r="O861">
        <v>0</v>
      </c>
      <c r="P861" t="s">
        <v>153</v>
      </c>
      <c r="Q861" t="s">
        <v>157</v>
      </c>
      <c r="R861" t="s">
        <v>169</v>
      </c>
    </row>
    <row r="862" spans="1:18" x14ac:dyDescent="0.25">
      <c r="A862" t="s">
        <v>17</v>
      </c>
      <c r="B862" t="s">
        <v>29</v>
      </c>
      <c r="C862" t="s">
        <v>37</v>
      </c>
      <c r="D862" t="s">
        <v>58</v>
      </c>
      <c r="E862">
        <v>1027906</v>
      </c>
      <c r="F862">
        <v>0</v>
      </c>
      <c r="G862">
        <v>1027906</v>
      </c>
      <c r="H862">
        <v>11576.85</v>
      </c>
      <c r="I862" t="s">
        <v>473</v>
      </c>
      <c r="J862" t="s">
        <v>449</v>
      </c>
      <c r="K862" t="s">
        <v>77</v>
      </c>
      <c r="L862" t="s">
        <v>111</v>
      </c>
      <c r="M862" t="s">
        <v>146</v>
      </c>
      <c r="N862">
        <v>12</v>
      </c>
      <c r="O862">
        <v>11</v>
      </c>
      <c r="P862" t="s">
        <v>151</v>
      </c>
      <c r="Q862" t="s">
        <v>155</v>
      </c>
      <c r="R862" t="s">
        <v>170</v>
      </c>
    </row>
    <row r="863" spans="1:18" x14ac:dyDescent="0.25">
      <c r="A863" t="s">
        <v>19</v>
      </c>
      <c r="B863" t="s">
        <v>35</v>
      </c>
      <c r="C863" t="s">
        <v>42</v>
      </c>
      <c r="D863" t="s">
        <v>57</v>
      </c>
      <c r="E863">
        <v>979083</v>
      </c>
      <c r="F863">
        <v>30548</v>
      </c>
      <c r="G863">
        <v>1009631</v>
      </c>
      <c r="H863">
        <v>11371.03</v>
      </c>
      <c r="I863" t="s">
        <v>473</v>
      </c>
      <c r="J863" t="s">
        <v>71</v>
      </c>
      <c r="K863" t="s">
        <v>72</v>
      </c>
      <c r="L863" t="s">
        <v>82</v>
      </c>
      <c r="M863" t="s">
        <v>112</v>
      </c>
      <c r="N863">
        <v>15</v>
      </c>
      <c r="O863">
        <v>15</v>
      </c>
      <c r="P863" t="s">
        <v>149</v>
      </c>
      <c r="Q863" t="s">
        <v>155</v>
      </c>
      <c r="R863" t="s">
        <v>250</v>
      </c>
    </row>
    <row r="864" spans="1:18" x14ac:dyDescent="0.25">
      <c r="A864" t="s">
        <v>19</v>
      </c>
      <c r="B864" t="s">
        <v>35</v>
      </c>
      <c r="C864" t="s">
        <v>49</v>
      </c>
      <c r="D864" t="s">
        <v>58</v>
      </c>
      <c r="E864">
        <v>997327</v>
      </c>
      <c r="F864">
        <v>0</v>
      </c>
      <c r="G864">
        <v>997327</v>
      </c>
      <c r="H864">
        <v>11232.46</v>
      </c>
      <c r="I864" t="s">
        <v>473</v>
      </c>
      <c r="J864" t="s">
        <v>71</v>
      </c>
      <c r="K864" t="s">
        <v>78</v>
      </c>
      <c r="L864" t="s">
        <v>105</v>
      </c>
      <c r="M864" t="s">
        <v>133</v>
      </c>
      <c r="N864">
        <v>10</v>
      </c>
      <c r="O864">
        <v>10</v>
      </c>
      <c r="P864" t="s">
        <v>152</v>
      </c>
      <c r="Q864" t="s">
        <v>154</v>
      </c>
      <c r="R864" t="s">
        <v>303</v>
      </c>
    </row>
    <row r="865" spans="1:18" x14ac:dyDescent="0.25">
      <c r="A865" t="s">
        <v>19</v>
      </c>
      <c r="B865" t="s">
        <v>32</v>
      </c>
      <c r="C865" t="s">
        <v>44</v>
      </c>
      <c r="D865" t="s">
        <v>55</v>
      </c>
      <c r="E865">
        <v>848118</v>
      </c>
      <c r="F865">
        <v>111998</v>
      </c>
      <c r="G865">
        <v>960116</v>
      </c>
      <c r="H865">
        <v>10813.36</v>
      </c>
      <c r="I865" t="s">
        <v>473</v>
      </c>
      <c r="J865" t="s">
        <v>449</v>
      </c>
      <c r="K865" t="s">
        <v>81</v>
      </c>
      <c r="L865" t="s">
        <v>94</v>
      </c>
      <c r="M865" t="s">
        <v>129</v>
      </c>
      <c r="N865">
        <v>5</v>
      </c>
      <c r="O865">
        <v>5</v>
      </c>
      <c r="P865" t="s">
        <v>153</v>
      </c>
      <c r="Q865" t="s">
        <v>154</v>
      </c>
      <c r="R865" t="s">
        <v>189</v>
      </c>
    </row>
    <row r="866" spans="1:18" x14ac:dyDescent="0.25">
      <c r="A866" t="s">
        <v>18</v>
      </c>
      <c r="B866" t="s">
        <v>35</v>
      </c>
      <c r="C866" t="s">
        <v>44</v>
      </c>
      <c r="D866" t="s">
        <v>54</v>
      </c>
      <c r="E866">
        <v>7601</v>
      </c>
      <c r="F866">
        <v>532</v>
      </c>
      <c r="G866">
        <v>8133</v>
      </c>
      <c r="H866">
        <v>10696.88</v>
      </c>
      <c r="I866" t="s">
        <v>459</v>
      </c>
      <c r="J866" t="s">
        <v>449</v>
      </c>
      <c r="K866" t="s">
        <v>79</v>
      </c>
      <c r="L866" t="s">
        <v>107</v>
      </c>
      <c r="M866" t="s">
        <v>134</v>
      </c>
      <c r="N866">
        <v>1</v>
      </c>
      <c r="O866">
        <v>0</v>
      </c>
      <c r="P866" t="s">
        <v>153</v>
      </c>
      <c r="Q866" t="s">
        <v>156</v>
      </c>
      <c r="R866" t="s">
        <v>243</v>
      </c>
    </row>
    <row r="867" spans="1:18" x14ac:dyDescent="0.25">
      <c r="A867" t="s">
        <v>19</v>
      </c>
      <c r="B867" t="s">
        <v>29</v>
      </c>
      <c r="C867" t="s">
        <v>39</v>
      </c>
      <c r="D867" t="s">
        <v>59</v>
      </c>
      <c r="E867">
        <v>906820</v>
      </c>
      <c r="F867">
        <v>42869</v>
      </c>
      <c r="G867">
        <v>949689</v>
      </c>
      <c r="H867">
        <v>10695.93</v>
      </c>
      <c r="I867" t="s">
        <v>473</v>
      </c>
      <c r="J867" t="s">
        <v>71</v>
      </c>
      <c r="K867" t="s">
        <v>75</v>
      </c>
      <c r="L867" t="s">
        <v>96</v>
      </c>
      <c r="M867" t="s">
        <v>121</v>
      </c>
      <c r="N867">
        <v>8</v>
      </c>
      <c r="O867">
        <v>5</v>
      </c>
      <c r="P867" t="s">
        <v>148</v>
      </c>
      <c r="Q867" t="s">
        <v>156</v>
      </c>
      <c r="R867" t="s">
        <v>245</v>
      </c>
    </row>
    <row r="868" spans="1:18" x14ac:dyDescent="0.25">
      <c r="A868" t="s">
        <v>21</v>
      </c>
      <c r="B868" t="s">
        <v>24</v>
      </c>
      <c r="C868" t="s">
        <v>38</v>
      </c>
      <c r="D868" t="s">
        <v>62</v>
      </c>
      <c r="E868">
        <v>930770</v>
      </c>
      <c r="F868">
        <v>18303</v>
      </c>
      <c r="G868">
        <v>949073</v>
      </c>
      <c r="H868">
        <v>10688.99</v>
      </c>
      <c r="I868" t="s">
        <v>473</v>
      </c>
      <c r="J868" t="s">
        <v>56</v>
      </c>
      <c r="K868" t="s">
        <v>78</v>
      </c>
      <c r="L868" t="s">
        <v>88</v>
      </c>
      <c r="M868" t="s">
        <v>128</v>
      </c>
      <c r="N868">
        <v>10</v>
      </c>
      <c r="O868">
        <v>10</v>
      </c>
      <c r="P868" t="s">
        <v>149</v>
      </c>
      <c r="Q868" t="s">
        <v>154</v>
      </c>
      <c r="R868" t="s">
        <v>212</v>
      </c>
    </row>
    <row r="869" spans="1:18" x14ac:dyDescent="0.25">
      <c r="A869" t="s">
        <v>19</v>
      </c>
      <c r="B869" t="s">
        <v>28</v>
      </c>
      <c r="C869" t="s">
        <v>38</v>
      </c>
      <c r="D869" t="s">
        <v>60</v>
      </c>
      <c r="E869">
        <v>894245</v>
      </c>
      <c r="F869">
        <v>50810</v>
      </c>
      <c r="G869">
        <v>945055</v>
      </c>
      <c r="H869">
        <v>10643.74</v>
      </c>
      <c r="I869" t="s">
        <v>473</v>
      </c>
      <c r="J869" t="s">
        <v>70</v>
      </c>
      <c r="K869" t="s">
        <v>75</v>
      </c>
      <c r="L869" t="s">
        <v>108</v>
      </c>
      <c r="M869" t="s">
        <v>135</v>
      </c>
      <c r="N869">
        <v>15</v>
      </c>
      <c r="O869">
        <v>14</v>
      </c>
      <c r="P869" t="s">
        <v>148</v>
      </c>
      <c r="Q869" t="s">
        <v>157</v>
      </c>
      <c r="R869" t="s">
        <v>333</v>
      </c>
    </row>
    <row r="870" spans="1:18" x14ac:dyDescent="0.25">
      <c r="A870" t="s">
        <v>21</v>
      </c>
      <c r="B870" t="s">
        <v>29</v>
      </c>
      <c r="C870" t="s">
        <v>41</v>
      </c>
      <c r="D870" t="s">
        <v>56</v>
      </c>
      <c r="E870">
        <v>935398</v>
      </c>
      <c r="F870">
        <v>0</v>
      </c>
      <c r="G870">
        <v>935398</v>
      </c>
      <c r="H870">
        <v>10534.98</v>
      </c>
      <c r="I870" t="s">
        <v>473</v>
      </c>
      <c r="J870" t="s">
        <v>71</v>
      </c>
      <c r="K870" t="s">
        <v>80</v>
      </c>
      <c r="L870" t="s">
        <v>106</v>
      </c>
      <c r="M870" t="s">
        <v>106</v>
      </c>
      <c r="N870">
        <v>20</v>
      </c>
      <c r="O870">
        <v>20</v>
      </c>
      <c r="P870" t="s">
        <v>151</v>
      </c>
      <c r="Q870" t="s">
        <v>155</v>
      </c>
      <c r="R870" t="s">
        <v>193</v>
      </c>
    </row>
    <row r="871" spans="1:18" x14ac:dyDescent="0.25">
      <c r="A871" t="s">
        <v>20</v>
      </c>
      <c r="B871" t="s">
        <v>34</v>
      </c>
      <c r="C871" t="s">
        <v>46</v>
      </c>
      <c r="D871" t="s">
        <v>56</v>
      </c>
      <c r="E871">
        <v>932925</v>
      </c>
      <c r="F871">
        <v>0</v>
      </c>
      <c r="G871">
        <v>932925</v>
      </c>
      <c r="H871">
        <v>10507.12</v>
      </c>
      <c r="I871" t="s">
        <v>473</v>
      </c>
      <c r="J871" t="s">
        <v>71</v>
      </c>
      <c r="K871" t="s">
        <v>72</v>
      </c>
      <c r="L871" t="s">
        <v>82</v>
      </c>
      <c r="M871" t="s">
        <v>112</v>
      </c>
      <c r="N871">
        <v>1</v>
      </c>
      <c r="O871">
        <v>0</v>
      </c>
      <c r="P871" t="s">
        <v>152</v>
      </c>
      <c r="Q871" t="s">
        <v>157</v>
      </c>
      <c r="R871" t="s">
        <v>395</v>
      </c>
    </row>
    <row r="872" spans="1:18" x14ac:dyDescent="0.25">
      <c r="A872" t="s">
        <v>19</v>
      </c>
      <c r="B872" t="s">
        <v>34</v>
      </c>
      <c r="C872" t="s">
        <v>43</v>
      </c>
      <c r="D872" t="s">
        <v>62</v>
      </c>
      <c r="E872">
        <v>810436</v>
      </c>
      <c r="F872">
        <v>120013</v>
      </c>
      <c r="G872">
        <v>930449</v>
      </c>
      <c r="H872">
        <v>10479.24</v>
      </c>
      <c r="I872" t="s">
        <v>473</v>
      </c>
      <c r="J872" t="s">
        <v>71</v>
      </c>
      <c r="K872" t="s">
        <v>78</v>
      </c>
      <c r="L872" t="s">
        <v>104</v>
      </c>
      <c r="M872" t="s">
        <v>131</v>
      </c>
      <c r="N872">
        <v>25</v>
      </c>
      <c r="O872">
        <v>25</v>
      </c>
      <c r="P872" t="s">
        <v>149</v>
      </c>
      <c r="Q872" t="s">
        <v>155</v>
      </c>
      <c r="R872" t="s">
        <v>268</v>
      </c>
    </row>
    <row r="873" spans="1:18" x14ac:dyDescent="0.25">
      <c r="A873" t="s">
        <v>17</v>
      </c>
      <c r="B873" t="s">
        <v>31</v>
      </c>
      <c r="C873" t="s">
        <v>42</v>
      </c>
      <c r="D873" t="s">
        <v>57</v>
      </c>
      <c r="E873">
        <v>846930</v>
      </c>
      <c r="F873">
        <v>82775</v>
      </c>
      <c r="G873">
        <v>929705</v>
      </c>
      <c r="H873">
        <v>10470.86</v>
      </c>
      <c r="I873" t="s">
        <v>473</v>
      </c>
      <c r="J873" t="s">
        <v>70</v>
      </c>
      <c r="K873" t="s">
        <v>79</v>
      </c>
      <c r="L873" t="s">
        <v>107</v>
      </c>
      <c r="M873" t="s">
        <v>134</v>
      </c>
      <c r="N873">
        <v>8</v>
      </c>
      <c r="O873">
        <v>8</v>
      </c>
      <c r="P873" t="s">
        <v>148</v>
      </c>
      <c r="Q873" t="s">
        <v>154</v>
      </c>
      <c r="R873" t="s">
        <v>208</v>
      </c>
    </row>
    <row r="874" spans="1:18" x14ac:dyDescent="0.25">
      <c r="A874" t="s">
        <v>20</v>
      </c>
      <c r="B874" t="s">
        <v>24</v>
      </c>
      <c r="C874" t="s">
        <v>51</v>
      </c>
      <c r="D874" t="s">
        <v>56</v>
      </c>
      <c r="E874">
        <v>914346</v>
      </c>
      <c r="F874">
        <v>6861</v>
      </c>
      <c r="G874">
        <v>921207</v>
      </c>
      <c r="H874">
        <v>10375.15</v>
      </c>
      <c r="I874" t="s">
        <v>473</v>
      </c>
      <c r="J874" t="s">
        <v>56</v>
      </c>
      <c r="K874" t="s">
        <v>79</v>
      </c>
      <c r="L874" t="s">
        <v>107</v>
      </c>
      <c r="M874" t="s">
        <v>134</v>
      </c>
      <c r="N874">
        <v>3</v>
      </c>
      <c r="O874">
        <v>0</v>
      </c>
      <c r="P874" t="s">
        <v>152</v>
      </c>
      <c r="Q874" t="s">
        <v>156</v>
      </c>
      <c r="R874" t="s">
        <v>240</v>
      </c>
    </row>
    <row r="875" spans="1:18" x14ac:dyDescent="0.25">
      <c r="A875" t="s">
        <v>21</v>
      </c>
      <c r="B875" t="s">
        <v>35</v>
      </c>
      <c r="C875" t="s">
        <v>41</v>
      </c>
      <c r="D875" t="s">
        <v>60</v>
      </c>
      <c r="E875">
        <v>908182</v>
      </c>
      <c r="F875">
        <v>6165</v>
      </c>
      <c r="G875">
        <v>914347</v>
      </c>
      <c r="H875">
        <v>10297.89</v>
      </c>
      <c r="I875" t="s">
        <v>473</v>
      </c>
      <c r="J875" t="s">
        <v>56</v>
      </c>
      <c r="K875" t="s">
        <v>80</v>
      </c>
      <c r="L875" t="s">
        <v>93</v>
      </c>
      <c r="M875" t="s">
        <v>93</v>
      </c>
      <c r="N875">
        <v>18</v>
      </c>
      <c r="O875">
        <v>15</v>
      </c>
      <c r="P875" t="s">
        <v>152</v>
      </c>
      <c r="Q875" t="s">
        <v>156</v>
      </c>
      <c r="R875" t="s">
        <v>190</v>
      </c>
    </row>
    <row r="876" spans="1:18" x14ac:dyDescent="0.25">
      <c r="A876" t="s">
        <v>19</v>
      </c>
      <c r="B876" t="s">
        <v>24</v>
      </c>
      <c r="C876" t="s">
        <v>52</v>
      </c>
      <c r="D876" t="s">
        <v>58</v>
      </c>
      <c r="E876">
        <v>764351</v>
      </c>
      <c r="F876">
        <v>141272</v>
      </c>
      <c r="G876">
        <v>905623</v>
      </c>
      <c r="H876">
        <v>10199.629999999999</v>
      </c>
      <c r="I876" t="s">
        <v>473</v>
      </c>
      <c r="J876" t="s">
        <v>69</v>
      </c>
      <c r="K876" t="s">
        <v>75</v>
      </c>
      <c r="L876" t="s">
        <v>85</v>
      </c>
      <c r="M876" t="s">
        <v>114</v>
      </c>
      <c r="N876">
        <v>9</v>
      </c>
      <c r="O876">
        <v>9</v>
      </c>
      <c r="P876" t="s">
        <v>149</v>
      </c>
      <c r="Q876" t="s">
        <v>155</v>
      </c>
      <c r="R876" t="s">
        <v>188</v>
      </c>
    </row>
    <row r="877" spans="1:18" x14ac:dyDescent="0.25">
      <c r="A877" t="s">
        <v>19</v>
      </c>
      <c r="B877" t="s">
        <v>29</v>
      </c>
      <c r="C877" t="s">
        <v>41</v>
      </c>
      <c r="D877" t="s">
        <v>449</v>
      </c>
      <c r="E877">
        <v>8865</v>
      </c>
      <c r="F877">
        <v>1278</v>
      </c>
      <c r="G877">
        <v>10143</v>
      </c>
      <c r="H877">
        <v>10143</v>
      </c>
      <c r="I877" t="s">
        <v>67</v>
      </c>
      <c r="J877" t="s">
        <v>71</v>
      </c>
      <c r="K877" t="s">
        <v>76</v>
      </c>
      <c r="L877" t="s">
        <v>92</v>
      </c>
      <c r="M877" t="s">
        <v>119</v>
      </c>
      <c r="N877">
        <v>9</v>
      </c>
      <c r="O877">
        <v>6</v>
      </c>
      <c r="P877" t="s">
        <v>153</v>
      </c>
      <c r="Q877" t="s">
        <v>157</v>
      </c>
      <c r="R877" t="s">
        <v>320</v>
      </c>
    </row>
    <row r="878" spans="1:18" x14ac:dyDescent="0.25">
      <c r="A878" t="s">
        <v>19</v>
      </c>
      <c r="B878" t="s">
        <v>35</v>
      </c>
      <c r="C878" t="s">
        <v>52</v>
      </c>
      <c r="D878" t="s">
        <v>59</v>
      </c>
      <c r="E878">
        <v>786749</v>
      </c>
      <c r="F878">
        <v>105721</v>
      </c>
      <c r="G878">
        <v>892470</v>
      </c>
      <c r="H878">
        <v>10051.5</v>
      </c>
      <c r="I878" t="s">
        <v>473</v>
      </c>
      <c r="J878" t="s">
        <v>56</v>
      </c>
      <c r="K878" t="s">
        <v>75</v>
      </c>
      <c r="L878" t="s">
        <v>108</v>
      </c>
      <c r="M878" t="s">
        <v>135</v>
      </c>
      <c r="N878">
        <v>10</v>
      </c>
      <c r="O878">
        <v>10</v>
      </c>
      <c r="P878" t="s">
        <v>148</v>
      </c>
      <c r="Q878" t="s">
        <v>155</v>
      </c>
      <c r="R878" t="s">
        <v>188</v>
      </c>
    </row>
    <row r="879" spans="1:18" x14ac:dyDescent="0.25">
      <c r="A879" t="s">
        <v>19</v>
      </c>
      <c r="B879" t="s">
        <v>28</v>
      </c>
      <c r="C879" t="s">
        <v>38</v>
      </c>
      <c r="D879" t="s">
        <v>61</v>
      </c>
      <c r="E879">
        <v>810754</v>
      </c>
      <c r="F879">
        <v>79691</v>
      </c>
      <c r="G879">
        <v>890445</v>
      </c>
      <c r="H879">
        <v>10028.69</v>
      </c>
      <c r="I879" t="s">
        <v>473</v>
      </c>
      <c r="J879" t="s">
        <v>69</v>
      </c>
      <c r="K879" t="s">
        <v>78</v>
      </c>
      <c r="L879" t="s">
        <v>88</v>
      </c>
      <c r="M879" t="s">
        <v>128</v>
      </c>
      <c r="N879">
        <v>12</v>
      </c>
      <c r="O879">
        <v>9</v>
      </c>
      <c r="P879" t="s">
        <v>151</v>
      </c>
      <c r="Q879" t="s">
        <v>154</v>
      </c>
      <c r="R879" t="s">
        <v>243</v>
      </c>
    </row>
    <row r="880" spans="1:18" x14ac:dyDescent="0.25">
      <c r="A880" t="s">
        <v>19</v>
      </c>
      <c r="B880" t="s">
        <v>34</v>
      </c>
      <c r="C880" t="s">
        <v>40</v>
      </c>
      <c r="D880" t="s">
        <v>449</v>
      </c>
      <c r="E880">
        <v>786004</v>
      </c>
      <c r="F880">
        <v>103817</v>
      </c>
      <c r="G880">
        <v>889821</v>
      </c>
      <c r="H880">
        <v>10021.66</v>
      </c>
      <c r="I880" t="s">
        <v>473</v>
      </c>
      <c r="J880" t="s">
        <v>71</v>
      </c>
      <c r="K880" t="s">
        <v>76</v>
      </c>
      <c r="L880" t="s">
        <v>100</v>
      </c>
      <c r="M880" t="s">
        <v>126</v>
      </c>
      <c r="N880">
        <v>20</v>
      </c>
      <c r="O880">
        <v>20</v>
      </c>
      <c r="P880" t="s">
        <v>148</v>
      </c>
      <c r="Q880" t="s">
        <v>157</v>
      </c>
      <c r="R880" t="s">
        <v>190</v>
      </c>
    </row>
    <row r="881" spans="1:18" x14ac:dyDescent="0.25">
      <c r="A881" t="s">
        <v>20</v>
      </c>
      <c r="B881" t="s">
        <v>34</v>
      </c>
      <c r="C881" t="s">
        <v>48</v>
      </c>
      <c r="D881" t="s">
        <v>60</v>
      </c>
      <c r="E881">
        <v>889636</v>
      </c>
      <c r="F881">
        <v>0</v>
      </c>
      <c r="G881">
        <v>889636</v>
      </c>
      <c r="H881">
        <v>10019.58</v>
      </c>
      <c r="I881" t="s">
        <v>473</v>
      </c>
      <c r="J881" t="s">
        <v>69</v>
      </c>
      <c r="K881" t="s">
        <v>79</v>
      </c>
      <c r="L881" t="s">
        <v>91</v>
      </c>
      <c r="M881" t="s">
        <v>118</v>
      </c>
      <c r="N881">
        <v>0</v>
      </c>
      <c r="O881">
        <v>0</v>
      </c>
      <c r="P881" t="s">
        <v>151</v>
      </c>
      <c r="Q881" t="s">
        <v>155</v>
      </c>
      <c r="R881" t="s">
        <v>171</v>
      </c>
    </row>
    <row r="882" spans="1:18" x14ac:dyDescent="0.25">
      <c r="A882" t="s">
        <v>20</v>
      </c>
      <c r="B882" t="s">
        <v>450</v>
      </c>
      <c r="C882" t="s">
        <v>36</v>
      </c>
      <c r="D882" t="s">
        <v>61</v>
      </c>
      <c r="E882">
        <v>844369</v>
      </c>
      <c r="F882">
        <v>44286</v>
      </c>
      <c r="G882">
        <v>888655</v>
      </c>
      <c r="H882">
        <v>10008.530000000001</v>
      </c>
      <c r="I882" t="s">
        <v>473</v>
      </c>
      <c r="J882" t="s">
        <v>71</v>
      </c>
      <c r="K882" t="s">
        <v>78</v>
      </c>
      <c r="L882" t="s">
        <v>109</v>
      </c>
      <c r="M882" t="s">
        <v>137</v>
      </c>
      <c r="N882">
        <v>7</v>
      </c>
      <c r="O882">
        <v>7</v>
      </c>
      <c r="P882" t="s">
        <v>149</v>
      </c>
      <c r="Q882" t="s">
        <v>155</v>
      </c>
      <c r="R882" t="s">
        <v>245</v>
      </c>
    </row>
    <row r="883" spans="1:18" x14ac:dyDescent="0.25">
      <c r="A883" t="s">
        <v>19</v>
      </c>
      <c r="B883" t="s">
        <v>23</v>
      </c>
      <c r="C883" t="s">
        <v>49</v>
      </c>
      <c r="D883" t="s">
        <v>58</v>
      </c>
      <c r="E883">
        <v>825712</v>
      </c>
      <c r="F883">
        <v>61543</v>
      </c>
      <c r="G883">
        <v>887255</v>
      </c>
      <c r="H883">
        <v>9992.76</v>
      </c>
      <c r="I883" t="s">
        <v>473</v>
      </c>
      <c r="J883" t="s">
        <v>70</v>
      </c>
      <c r="K883" t="s">
        <v>80</v>
      </c>
      <c r="L883" t="s">
        <v>106</v>
      </c>
      <c r="M883" t="s">
        <v>106</v>
      </c>
      <c r="N883">
        <v>7</v>
      </c>
      <c r="O883">
        <v>7</v>
      </c>
      <c r="P883" t="s">
        <v>150</v>
      </c>
      <c r="Q883" t="s">
        <v>157</v>
      </c>
      <c r="R883" t="s">
        <v>172</v>
      </c>
    </row>
    <row r="884" spans="1:18" x14ac:dyDescent="0.25">
      <c r="A884" t="s">
        <v>19</v>
      </c>
      <c r="B884" t="s">
        <v>26</v>
      </c>
      <c r="C884" t="s">
        <v>50</v>
      </c>
      <c r="D884" t="s">
        <v>60</v>
      </c>
      <c r="E884">
        <v>858685</v>
      </c>
      <c r="F884">
        <v>28302</v>
      </c>
      <c r="G884">
        <v>886987</v>
      </c>
      <c r="H884">
        <v>9989.74</v>
      </c>
      <c r="I884" t="s">
        <v>473</v>
      </c>
      <c r="J884" t="s">
        <v>69</v>
      </c>
      <c r="K884" t="s">
        <v>72</v>
      </c>
      <c r="L884" t="s">
        <v>95</v>
      </c>
      <c r="M884" t="s">
        <v>120</v>
      </c>
      <c r="N884">
        <v>3</v>
      </c>
      <c r="O884">
        <v>0</v>
      </c>
      <c r="P884" t="s">
        <v>152</v>
      </c>
      <c r="Q884" t="s">
        <v>157</v>
      </c>
      <c r="R884" t="s">
        <v>348</v>
      </c>
    </row>
    <row r="885" spans="1:18" x14ac:dyDescent="0.25">
      <c r="A885" t="s">
        <v>17</v>
      </c>
      <c r="B885" t="s">
        <v>29</v>
      </c>
      <c r="C885" t="s">
        <v>49</v>
      </c>
      <c r="D885" t="s">
        <v>60</v>
      </c>
      <c r="E885">
        <v>879233</v>
      </c>
      <c r="F885">
        <v>0</v>
      </c>
      <c r="G885">
        <v>879233</v>
      </c>
      <c r="H885">
        <v>9902.41</v>
      </c>
      <c r="I885" t="s">
        <v>473</v>
      </c>
      <c r="J885" t="s">
        <v>71</v>
      </c>
      <c r="K885" t="s">
        <v>75</v>
      </c>
      <c r="L885" t="s">
        <v>96</v>
      </c>
      <c r="M885" t="s">
        <v>121</v>
      </c>
      <c r="N885">
        <v>9</v>
      </c>
      <c r="O885">
        <v>9</v>
      </c>
      <c r="P885" t="s">
        <v>150</v>
      </c>
      <c r="Q885" t="s">
        <v>154</v>
      </c>
      <c r="R885" t="s">
        <v>162</v>
      </c>
    </row>
    <row r="886" spans="1:18" x14ac:dyDescent="0.25">
      <c r="A886" t="s">
        <v>19</v>
      </c>
      <c r="B886" t="s">
        <v>31</v>
      </c>
      <c r="C886" t="s">
        <v>42</v>
      </c>
      <c r="D886" t="s">
        <v>61</v>
      </c>
      <c r="E886">
        <v>802097</v>
      </c>
      <c r="F886">
        <v>72738</v>
      </c>
      <c r="G886">
        <v>874835</v>
      </c>
      <c r="H886">
        <v>9852.8799999999992</v>
      </c>
      <c r="I886" t="s">
        <v>473</v>
      </c>
      <c r="J886" t="s">
        <v>56</v>
      </c>
      <c r="K886" t="s">
        <v>74</v>
      </c>
      <c r="L886" t="s">
        <v>84</v>
      </c>
      <c r="M886" t="s">
        <v>74</v>
      </c>
      <c r="N886">
        <v>25</v>
      </c>
      <c r="O886">
        <v>22</v>
      </c>
      <c r="P886" t="s">
        <v>149</v>
      </c>
      <c r="Q886" t="s">
        <v>154</v>
      </c>
      <c r="R886" t="s">
        <v>256</v>
      </c>
    </row>
    <row r="887" spans="1:18" x14ac:dyDescent="0.25">
      <c r="A887" t="s">
        <v>19</v>
      </c>
      <c r="B887" t="s">
        <v>31</v>
      </c>
      <c r="C887" t="s">
        <v>42</v>
      </c>
      <c r="D887" t="s">
        <v>58</v>
      </c>
      <c r="E887">
        <v>839732</v>
      </c>
      <c r="F887">
        <v>34799</v>
      </c>
      <c r="G887">
        <v>874531</v>
      </c>
      <c r="H887">
        <v>9849.4599999999991</v>
      </c>
      <c r="I887" t="s">
        <v>473</v>
      </c>
      <c r="J887" t="s">
        <v>69</v>
      </c>
      <c r="K887" t="s">
        <v>75</v>
      </c>
      <c r="L887" t="s">
        <v>96</v>
      </c>
      <c r="M887" t="s">
        <v>121</v>
      </c>
      <c r="N887">
        <v>2</v>
      </c>
      <c r="O887">
        <v>0</v>
      </c>
      <c r="P887" t="s">
        <v>150</v>
      </c>
      <c r="Q887" t="s">
        <v>155</v>
      </c>
      <c r="R887" t="s">
        <v>212</v>
      </c>
    </row>
    <row r="888" spans="1:18" x14ac:dyDescent="0.25">
      <c r="A888" t="s">
        <v>20</v>
      </c>
      <c r="B888" t="s">
        <v>29</v>
      </c>
      <c r="C888" t="s">
        <v>49</v>
      </c>
      <c r="D888" t="s">
        <v>57</v>
      </c>
      <c r="E888">
        <v>868346</v>
      </c>
      <c r="F888">
        <v>0</v>
      </c>
      <c r="G888">
        <v>868346</v>
      </c>
      <c r="H888">
        <v>9779.7999999999993</v>
      </c>
      <c r="I888" t="s">
        <v>473</v>
      </c>
      <c r="J888" t="s">
        <v>71</v>
      </c>
      <c r="K888" t="s">
        <v>80</v>
      </c>
      <c r="L888" t="s">
        <v>93</v>
      </c>
      <c r="M888" t="s">
        <v>93</v>
      </c>
      <c r="N888">
        <v>5</v>
      </c>
      <c r="O888">
        <v>5</v>
      </c>
      <c r="P888" t="s">
        <v>148</v>
      </c>
      <c r="Q888" t="s">
        <v>156</v>
      </c>
      <c r="R888" t="s">
        <v>428</v>
      </c>
    </row>
    <row r="889" spans="1:18" x14ac:dyDescent="0.25">
      <c r="A889" t="s">
        <v>20</v>
      </c>
      <c r="B889" t="s">
        <v>35</v>
      </c>
      <c r="C889" t="s">
        <v>48</v>
      </c>
      <c r="D889" t="s">
        <v>55</v>
      </c>
      <c r="E889">
        <v>832749</v>
      </c>
      <c r="F889">
        <v>24914</v>
      </c>
      <c r="G889">
        <v>857663</v>
      </c>
      <c r="H889">
        <v>9659.48</v>
      </c>
      <c r="I889" t="s">
        <v>473</v>
      </c>
      <c r="J889" t="s">
        <v>56</v>
      </c>
      <c r="K889" t="s">
        <v>74</v>
      </c>
      <c r="L889" t="s">
        <v>84</v>
      </c>
      <c r="M889" t="s">
        <v>74</v>
      </c>
      <c r="N889">
        <v>7</v>
      </c>
      <c r="O889">
        <v>4</v>
      </c>
      <c r="P889" t="s">
        <v>148</v>
      </c>
      <c r="Q889" t="s">
        <v>154</v>
      </c>
      <c r="R889" t="s">
        <v>405</v>
      </c>
    </row>
    <row r="890" spans="1:18" x14ac:dyDescent="0.25">
      <c r="A890" t="s">
        <v>21</v>
      </c>
      <c r="B890" t="s">
        <v>26</v>
      </c>
      <c r="C890" t="s">
        <v>43</v>
      </c>
      <c r="D890" t="s">
        <v>55</v>
      </c>
      <c r="E890">
        <v>807373</v>
      </c>
      <c r="F890">
        <v>44554</v>
      </c>
      <c r="G890">
        <v>851927</v>
      </c>
      <c r="H890">
        <v>9594.8799999999992</v>
      </c>
      <c r="I890" t="s">
        <v>473</v>
      </c>
      <c r="J890" t="s">
        <v>449</v>
      </c>
      <c r="K890" t="s">
        <v>79</v>
      </c>
      <c r="L890" t="s">
        <v>91</v>
      </c>
      <c r="M890" t="s">
        <v>118</v>
      </c>
      <c r="N890">
        <v>25</v>
      </c>
      <c r="O890">
        <v>23</v>
      </c>
      <c r="P890" t="s">
        <v>153</v>
      </c>
      <c r="Q890" t="s">
        <v>157</v>
      </c>
      <c r="R890" t="s">
        <v>288</v>
      </c>
    </row>
    <row r="891" spans="1:18" x14ac:dyDescent="0.25">
      <c r="A891" t="s">
        <v>17</v>
      </c>
      <c r="B891" t="s">
        <v>35</v>
      </c>
      <c r="C891" t="s">
        <v>39</v>
      </c>
      <c r="D891" t="s">
        <v>61</v>
      </c>
      <c r="E891">
        <v>793430</v>
      </c>
      <c r="F891">
        <v>57353</v>
      </c>
      <c r="G891">
        <v>850783</v>
      </c>
      <c r="H891">
        <v>9581.99</v>
      </c>
      <c r="I891" t="s">
        <v>473</v>
      </c>
      <c r="J891" t="s">
        <v>71</v>
      </c>
      <c r="K891" t="s">
        <v>74</v>
      </c>
      <c r="L891" t="s">
        <v>84</v>
      </c>
      <c r="M891" t="s">
        <v>74</v>
      </c>
      <c r="N891">
        <v>25</v>
      </c>
      <c r="O891">
        <v>25</v>
      </c>
      <c r="P891" t="s">
        <v>148</v>
      </c>
      <c r="Q891" t="s">
        <v>156</v>
      </c>
      <c r="R891" t="s">
        <v>165</v>
      </c>
    </row>
    <row r="892" spans="1:18" x14ac:dyDescent="0.25">
      <c r="A892" t="s">
        <v>19</v>
      </c>
      <c r="B892" t="s">
        <v>28</v>
      </c>
      <c r="C892" t="s">
        <v>46</v>
      </c>
      <c r="D892" t="s">
        <v>449</v>
      </c>
      <c r="E892">
        <v>836704</v>
      </c>
      <c r="F892">
        <v>4384</v>
      </c>
      <c r="G892">
        <v>841088</v>
      </c>
      <c r="H892">
        <v>9472.7999999999993</v>
      </c>
      <c r="I892" t="s">
        <v>473</v>
      </c>
      <c r="J892" t="s">
        <v>70</v>
      </c>
      <c r="K892" t="s">
        <v>77</v>
      </c>
      <c r="L892" t="s">
        <v>110</v>
      </c>
      <c r="M892" t="s">
        <v>139</v>
      </c>
      <c r="N892">
        <v>18</v>
      </c>
      <c r="O892">
        <v>16</v>
      </c>
      <c r="P892" t="s">
        <v>149</v>
      </c>
      <c r="Q892" t="s">
        <v>157</v>
      </c>
      <c r="R892" t="s">
        <v>239</v>
      </c>
    </row>
    <row r="893" spans="1:18" x14ac:dyDescent="0.25">
      <c r="A893" t="s">
        <v>21</v>
      </c>
      <c r="B893" t="s">
        <v>26</v>
      </c>
      <c r="C893" t="s">
        <v>36</v>
      </c>
      <c r="D893" t="s">
        <v>59</v>
      </c>
      <c r="E893">
        <v>834635</v>
      </c>
      <c r="F893">
        <v>0</v>
      </c>
      <c r="G893">
        <v>834635</v>
      </c>
      <c r="H893">
        <v>9400.1299999999992</v>
      </c>
      <c r="I893" t="s">
        <v>473</v>
      </c>
      <c r="J893" t="s">
        <v>56</v>
      </c>
      <c r="K893" t="s">
        <v>72</v>
      </c>
      <c r="L893" t="s">
        <v>82</v>
      </c>
      <c r="M893" t="s">
        <v>112</v>
      </c>
      <c r="N893">
        <v>15</v>
      </c>
      <c r="O893">
        <v>15</v>
      </c>
      <c r="P893" t="s">
        <v>151</v>
      </c>
      <c r="Q893" t="s">
        <v>156</v>
      </c>
      <c r="R893" t="s">
        <v>188</v>
      </c>
    </row>
    <row r="894" spans="1:18" x14ac:dyDescent="0.25">
      <c r="A894" t="s">
        <v>21</v>
      </c>
      <c r="B894" t="s">
        <v>29</v>
      </c>
      <c r="C894" t="s">
        <v>42</v>
      </c>
      <c r="D894" t="s">
        <v>62</v>
      </c>
      <c r="E894">
        <v>832913</v>
      </c>
      <c r="F894">
        <v>0</v>
      </c>
      <c r="G894">
        <v>832913</v>
      </c>
      <c r="H894">
        <v>9380.73</v>
      </c>
      <c r="I894" t="s">
        <v>473</v>
      </c>
      <c r="J894" t="s">
        <v>449</v>
      </c>
      <c r="K894" t="s">
        <v>81</v>
      </c>
      <c r="L894" t="s">
        <v>103</v>
      </c>
      <c r="M894" t="s">
        <v>140</v>
      </c>
      <c r="N894">
        <v>10</v>
      </c>
      <c r="O894">
        <v>10</v>
      </c>
      <c r="P894" t="s">
        <v>152</v>
      </c>
      <c r="Q894" t="s">
        <v>157</v>
      </c>
      <c r="R894" t="s">
        <v>435</v>
      </c>
    </row>
    <row r="895" spans="1:18" x14ac:dyDescent="0.25">
      <c r="A895" t="s">
        <v>21</v>
      </c>
      <c r="B895" t="s">
        <v>28</v>
      </c>
      <c r="C895" t="s">
        <v>50</v>
      </c>
      <c r="D895" t="s">
        <v>59</v>
      </c>
      <c r="E895">
        <v>736796</v>
      </c>
      <c r="F895">
        <v>90799</v>
      </c>
      <c r="G895">
        <v>827595</v>
      </c>
      <c r="H895">
        <v>9320.84</v>
      </c>
      <c r="I895" t="s">
        <v>473</v>
      </c>
      <c r="J895" t="s">
        <v>71</v>
      </c>
      <c r="K895" t="s">
        <v>76</v>
      </c>
      <c r="L895" t="s">
        <v>92</v>
      </c>
      <c r="M895" t="s">
        <v>119</v>
      </c>
      <c r="N895">
        <v>10</v>
      </c>
      <c r="O895">
        <v>9</v>
      </c>
      <c r="P895" t="s">
        <v>153</v>
      </c>
      <c r="Q895" t="s">
        <v>155</v>
      </c>
      <c r="R895" t="s">
        <v>167</v>
      </c>
    </row>
    <row r="896" spans="1:18" x14ac:dyDescent="0.25">
      <c r="A896" t="s">
        <v>19</v>
      </c>
      <c r="B896" t="s">
        <v>31</v>
      </c>
      <c r="C896" t="s">
        <v>52</v>
      </c>
      <c r="D896" t="s">
        <v>54</v>
      </c>
      <c r="E896">
        <v>671445</v>
      </c>
      <c r="F896">
        <v>146691</v>
      </c>
      <c r="G896">
        <v>818136</v>
      </c>
      <c r="H896">
        <v>9214.31</v>
      </c>
      <c r="I896" t="s">
        <v>473</v>
      </c>
      <c r="J896" t="s">
        <v>71</v>
      </c>
      <c r="K896" t="s">
        <v>74</v>
      </c>
      <c r="L896" t="s">
        <v>84</v>
      </c>
      <c r="M896" t="s">
        <v>74</v>
      </c>
      <c r="N896">
        <v>3</v>
      </c>
      <c r="O896">
        <v>3</v>
      </c>
      <c r="P896" t="s">
        <v>149</v>
      </c>
      <c r="Q896" t="s">
        <v>154</v>
      </c>
      <c r="R896" t="s">
        <v>212</v>
      </c>
    </row>
    <row r="897" spans="1:18" x14ac:dyDescent="0.25">
      <c r="A897" t="s">
        <v>17</v>
      </c>
      <c r="B897" t="s">
        <v>35</v>
      </c>
      <c r="C897" t="s">
        <v>39</v>
      </c>
      <c r="D897" t="s">
        <v>60</v>
      </c>
      <c r="E897">
        <v>774928</v>
      </c>
      <c r="F897">
        <v>36779</v>
      </c>
      <c r="G897">
        <v>811707</v>
      </c>
      <c r="H897">
        <v>9141.9</v>
      </c>
      <c r="I897" t="s">
        <v>473</v>
      </c>
      <c r="J897" t="s">
        <v>70</v>
      </c>
      <c r="K897" t="s">
        <v>81</v>
      </c>
      <c r="L897" t="s">
        <v>98</v>
      </c>
      <c r="M897" t="s">
        <v>123</v>
      </c>
      <c r="N897">
        <v>10</v>
      </c>
      <c r="O897">
        <v>10</v>
      </c>
      <c r="P897" t="s">
        <v>148</v>
      </c>
      <c r="Q897" t="s">
        <v>157</v>
      </c>
      <c r="R897" t="s">
        <v>175</v>
      </c>
    </row>
    <row r="898" spans="1:18" x14ac:dyDescent="0.25">
      <c r="A898" t="s">
        <v>19</v>
      </c>
      <c r="B898" t="s">
        <v>35</v>
      </c>
      <c r="C898" t="s">
        <v>41</v>
      </c>
      <c r="D898" t="s">
        <v>60</v>
      </c>
      <c r="E898">
        <v>786898</v>
      </c>
      <c r="F898">
        <v>22413</v>
      </c>
      <c r="G898">
        <v>809311</v>
      </c>
      <c r="H898">
        <v>9114.91</v>
      </c>
      <c r="I898" t="s">
        <v>473</v>
      </c>
      <c r="J898" t="s">
        <v>69</v>
      </c>
      <c r="K898" t="s">
        <v>72</v>
      </c>
      <c r="L898" t="s">
        <v>95</v>
      </c>
      <c r="M898" t="s">
        <v>120</v>
      </c>
      <c r="N898">
        <v>5</v>
      </c>
      <c r="O898">
        <v>2</v>
      </c>
      <c r="P898" t="s">
        <v>153</v>
      </c>
      <c r="Q898" t="s">
        <v>154</v>
      </c>
      <c r="R898" t="s">
        <v>188</v>
      </c>
    </row>
    <row r="899" spans="1:18" x14ac:dyDescent="0.25">
      <c r="A899" t="s">
        <v>19</v>
      </c>
      <c r="B899" t="s">
        <v>35</v>
      </c>
      <c r="C899" t="s">
        <v>40</v>
      </c>
      <c r="D899" t="s">
        <v>57</v>
      </c>
      <c r="E899">
        <v>737729</v>
      </c>
      <c r="F899">
        <v>68871</v>
      </c>
      <c r="G899">
        <v>806600</v>
      </c>
      <c r="H899">
        <v>9084.3799999999992</v>
      </c>
      <c r="I899" t="s">
        <v>473</v>
      </c>
      <c r="J899" t="s">
        <v>56</v>
      </c>
      <c r="K899" t="s">
        <v>76</v>
      </c>
      <c r="L899" t="s">
        <v>92</v>
      </c>
      <c r="M899" t="s">
        <v>119</v>
      </c>
      <c r="N899">
        <v>7</v>
      </c>
      <c r="O899">
        <v>5</v>
      </c>
      <c r="P899" t="s">
        <v>150</v>
      </c>
      <c r="Q899" t="s">
        <v>157</v>
      </c>
      <c r="R899" t="s">
        <v>324</v>
      </c>
    </row>
    <row r="900" spans="1:18" x14ac:dyDescent="0.25">
      <c r="A900" t="s">
        <v>19</v>
      </c>
      <c r="B900" t="s">
        <v>35</v>
      </c>
      <c r="C900" t="s">
        <v>52</v>
      </c>
      <c r="D900" t="s">
        <v>58</v>
      </c>
      <c r="E900">
        <v>8330</v>
      </c>
      <c r="F900">
        <v>753</v>
      </c>
      <c r="G900">
        <v>9083</v>
      </c>
      <c r="H900">
        <v>9083</v>
      </c>
      <c r="I900" t="s">
        <v>67</v>
      </c>
      <c r="J900" t="s">
        <v>449</v>
      </c>
      <c r="K900" t="s">
        <v>73</v>
      </c>
      <c r="L900" t="s">
        <v>102</v>
      </c>
      <c r="M900" t="s">
        <v>102</v>
      </c>
      <c r="N900">
        <v>15</v>
      </c>
      <c r="O900">
        <v>15</v>
      </c>
      <c r="P900" t="s">
        <v>153</v>
      </c>
      <c r="Q900" t="s">
        <v>157</v>
      </c>
      <c r="R900" t="s">
        <v>277</v>
      </c>
    </row>
    <row r="901" spans="1:18" x14ac:dyDescent="0.25">
      <c r="A901" t="s">
        <v>19</v>
      </c>
      <c r="B901" t="s">
        <v>449</v>
      </c>
      <c r="C901" t="s">
        <v>449</v>
      </c>
      <c r="D901" t="s">
        <v>60</v>
      </c>
      <c r="E901">
        <v>0</v>
      </c>
      <c r="F901">
        <v>7811</v>
      </c>
      <c r="G901">
        <v>7811</v>
      </c>
      <c r="H901">
        <v>9024.7999999999993</v>
      </c>
      <c r="I901" t="s">
        <v>469</v>
      </c>
      <c r="J901" t="s">
        <v>56</v>
      </c>
      <c r="K901" t="s">
        <v>79</v>
      </c>
      <c r="L901" t="s">
        <v>91</v>
      </c>
      <c r="M901" t="s">
        <v>449</v>
      </c>
      <c r="N901">
        <v>0</v>
      </c>
      <c r="O901">
        <v>4</v>
      </c>
      <c r="P901" t="s">
        <v>150</v>
      </c>
      <c r="Q901" t="s">
        <v>449</v>
      </c>
      <c r="R901" t="s">
        <v>215</v>
      </c>
    </row>
    <row r="902" spans="1:18" x14ac:dyDescent="0.25">
      <c r="A902" t="s">
        <v>21</v>
      </c>
      <c r="B902" t="s">
        <v>24</v>
      </c>
      <c r="C902" t="s">
        <v>51</v>
      </c>
      <c r="D902" t="s">
        <v>54</v>
      </c>
      <c r="E902">
        <v>12283</v>
      </c>
      <c r="F902">
        <v>1449</v>
      </c>
      <c r="G902">
        <v>13732</v>
      </c>
      <c r="H902">
        <v>8982.35</v>
      </c>
      <c r="I902" t="s">
        <v>455</v>
      </c>
      <c r="J902" t="s">
        <v>71</v>
      </c>
      <c r="K902" t="s">
        <v>79</v>
      </c>
      <c r="L902" t="s">
        <v>107</v>
      </c>
      <c r="M902" t="s">
        <v>134</v>
      </c>
      <c r="N902">
        <v>10</v>
      </c>
      <c r="O902">
        <v>8</v>
      </c>
      <c r="P902" t="s">
        <v>149</v>
      </c>
      <c r="Q902" t="s">
        <v>155</v>
      </c>
      <c r="R902" t="s">
        <v>162</v>
      </c>
    </row>
    <row r="903" spans="1:18" x14ac:dyDescent="0.25">
      <c r="A903" t="s">
        <v>21</v>
      </c>
      <c r="B903" t="s">
        <v>34</v>
      </c>
      <c r="C903" t="s">
        <v>36</v>
      </c>
      <c r="D903" t="s">
        <v>55</v>
      </c>
      <c r="E903">
        <v>773568</v>
      </c>
      <c r="F903">
        <v>19562</v>
      </c>
      <c r="G903">
        <v>793130</v>
      </c>
      <c r="H903">
        <v>8932.67</v>
      </c>
      <c r="I903" t="s">
        <v>473</v>
      </c>
      <c r="J903" t="s">
        <v>70</v>
      </c>
      <c r="K903" t="s">
        <v>72</v>
      </c>
      <c r="L903" t="s">
        <v>82</v>
      </c>
      <c r="M903" t="s">
        <v>112</v>
      </c>
      <c r="N903">
        <v>25</v>
      </c>
      <c r="O903">
        <v>22</v>
      </c>
      <c r="P903" t="s">
        <v>150</v>
      </c>
      <c r="Q903" t="s">
        <v>157</v>
      </c>
      <c r="R903" t="s">
        <v>166</v>
      </c>
    </row>
    <row r="904" spans="1:18" x14ac:dyDescent="0.25">
      <c r="A904" t="s">
        <v>17</v>
      </c>
      <c r="B904" t="s">
        <v>24</v>
      </c>
      <c r="C904" t="s">
        <v>50</v>
      </c>
      <c r="D904" t="s">
        <v>61</v>
      </c>
      <c r="E904">
        <v>792393</v>
      </c>
      <c r="F904">
        <v>0</v>
      </c>
      <c r="G904">
        <v>792393</v>
      </c>
      <c r="H904">
        <v>8924.3700000000008</v>
      </c>
      <c r="I904" t="s">
        <v>473</v>
      </c>
      <c r="J904" t="s">
        <v>70</v>
      </c>
      <c r="K904" t="s">
        <v>73</v>
      </c>
      <c r="L904" t="s">
        <v>83</v>
      </c>
      <c r="M904" t="s">
        <v>113</v>
      </c>
      <c r="N904">
        <v>15</v>
      </c>
      <c r="O904">
        <v>14</v>
      </c>
      <c r="P904" t="s">
        <v>151</v>
      </c>
      <c r="Q904" t="s">
        <v>157</v>
      </c>
      <c r="R904" t="s">
        <v>171</v>
      </c>
    </row>
    <row r="905" spans="1:18" x14ac:dyDescent="0.25">
      <c r="A905" t="s">
        <v>20</v>
      </c>
      <c r="B905" t="s">
        <v>449</v>
      </c>
      <c r="C905" t="s">
        <v>449</v>
      </c>
      <c r="D905" t="s">
        <v>59</v>
      </c>
      <c r="E905">
        <v>0</v>
      </c>
      <c r="F905">
        <v>12468</v>
      </c>
      <c r="G905">
        <v>12468</v>
      </c>
      <c r="H905">
        <v>8892.57</v>
      </c>
      <c r="I905" t="s">
        <v>462</v>
      </c>
      <c r="J905" t="s">
        <v>449</v>
      </c>
      <c r="K905" t="s">
        <v>73</v>
      </c>
      <c r="L905" t="s">
        <v>102</v>
      </c>
      <c r="M905" t="s">
        <v>449</v>
      </c>
      <c r="N905">
        <v>0</v>
      </c>
      <c r="O905">
        <v>0</v>
      </c>
      <c r="P905" t="s">
        <v>148</v>
      </c>
      <c r="Q905" t="s">
        <v>449</v>
      </c>
      <c r="R905" t="s">
        <v>241</v>
      </c>
    </row>
    <row r="906" spans="1:18" x14ac:dyDescent="0.25">
      <c r="A906" t="s">
        <v>21</v>
      </c>
      <c r="B906" t="s">
        <v>450</v>
      </c>
      <c r="C906" t="s">
        <v>46</v>
      </c>
      <c r="D906" t="s">
        <v>61</v>
      </c>
      <c r="E906">
        <v>784946</v>
      </c>
      <c r="F906">
        <v>0</v>
      </c>
      <c r="G906">
        <v>784946</v>
      </c>
      <c r="H906">
        <v>8840.5</v>
      </c>
      <c r="I906" t="s">
        <v>473</v>
      </c>
      <c r="J906" t="s">
        <v>70</v>
      </c>
      <c r="K906" t="s">
        <v>79</v>
      </c>
      <c r="L906" t="s">
        <v>91</v>
      </c>
      <c r="M906" t="s">
        <v>118</v>
      </c>
      <c r="N906">
        <v>25</v>
      </c>
      <c r="O906">
        <v>25</v>
      </c>
      <c r="P906" t="s">
        <v>148</v>
      </c>
      <c r="Q906" t="s">
        <v>157</v>
      </c>
      <c r="R906" t="s">
        <v>189</v>
      </c>
    </row>
    <row r="907" spans="1:18" x14ac:dyDescent="0.25">
      <c r="A907" t="s">
        <v>19</v>
      </c>
      <c r="B907" t="s">
        <v>35</v>
      </c>
      <c r="C907" t="s">
        <v>43</v>
      </c>
      <c r="D907" t="s">
        <v>449</v>
      </c>
      <c r="E907">
        <v>7542</v>
      </c>
      <c r="F907">
        <v>82</v>
      </c>
      <c r="G907">
        <v>7624</v>
      </c>
      <c r="H907">
        <v>8808.74</v>
      </c>
      <c r="I907" t="s">
        <v>469</v>
      </c>
      <c r="J907" t="s">
        <v>71</v>
      </c>
      <c r="K907" t="s">
        <v>81</v>
      </c>
      <c r="L907" t="s">
        <v>94</v>
      </c>
      <c r="M907" t="s">
        <v>129</v>
      </c>
      <c r="N907">
        <v>4</v>
      </c>
      <c r="O907">
        <v>4</v>
      </c>
      <c r="P907" t="s">
        <v>148</v>
      </c>
      <c r="Q907" t="s">
        <v>155</v>
      </c>
      <c r="R907" t="s">
        <v>169</v>
      </c>
    </row>
    <row r="908" spans="1:18" x14ac:dyDescent="0.25">
      <c r="A908" t="s">
        <v>20</v>
      </c>
      <c r="B908" t="s">
        <v>449</v>
      </c>
      <c r="C908" t="s">
        <v>449</v>
      </c>
      <c r="D908" t="s">
        <v>57</v>
      </c>
      <c r="E908">
        <v>0</v>
      </c>
      <c r="F908">
        <v>13457</v>
      </c>
      <c r="G908">
        <v>13457</v>
      </c>
      <c r="H908">
        <v>8802.4699999999993</v>
      </c>
      <c r="I908" t="s">
        <v>455</v>
      </c>
      <c r="J908" t="s">
        <v>70</v>
      </c>
      <c r="K908" t="s">
        <v>79</v>
      </c>
      <c r="L908" t="s">
        <v>107</v>
      </c>
      <c r="M908" t="s">
        <v>449</v>
      </c>
      <c r="N908">
        <v>0</v>
      </c>
      <c r="O908">
        <v>0</v>
      </c>
      <c r="P908" t="s">
        <v>149</v>
      </c>
      <c r="Q908" t="s">
        <v>449</v>
      </c>
      <c r="R908" t="s">
        <v>190</v>
      </c>
    </row>
    <row r="909" spans="1:18" x14ac:dyDescent="0.25">
      <c r="A909" t="s">
        <v>21</v>
      </c>
      <c r="B909" t="s">
        <v>24</v>
      </c>
      <c r="C909" t="s">
        <v>44</v>
      </c>
      <c r="D909" t="s">
        <v>61</v>
      </c>
      <c r="E909">
        <v>726406</v>
      </c>
      <c r="F909">
        <v>54719</v>
      </c>
      <c r="G909">
        <v>781125</v>
      </c>
      <c r="H909">
        <v>8797.4699999999993</v>
      </c>
      <c r="I909" t="s">
        <v>473</v>
      </c>
      <c r="J909" t="s">
        <v>449</v>
      </c>
      <c r="K909" t="s">
        <v>78</v>
      </c>
      <c r="L909" t="s">
        <v>104</v>
      </c>
      <c r="M909" t="s">
        <v>131</v>
      </c>
      <c r="N909">
        <v>10</v>
      </c>
      <c r="O909">
        <v>10</v>
      </c>
      <c r="P909" t="s">
        <v>152</v>
      </c>
      <c r="Q909" t="s">
        <v>154</v>
      </c>
      <c r="R909" t="s">
        <v>178</v>
      </c>
    </row>
    <row r="910" spans="1:18" x14ac:dyDescent="0.25">
      <c r="A910" t="s">
        <v>19</v>
      </c>
      <c r="B910" t="s">
        <v>34</v>
      </c>
      <c r="C910" t="s">
        <v>50</v>
      </c>
      <c r="D910" t="s">
        <v>60</v>
      </c>
      <c r="E910">
        <v>707626</v>
      </c>
      <c r="F910">
        <v>54255</v>
      </c>
      <c r="G910">
        <v>761881</v>
      </c>
      <c r="H910">
        <v>8580.73</v>
      </c>
      <c r="I910" t="s">
        <v>473</v>
      </c>
      <c r="J910" t="s">
        <v>70</v>
      </c>
      <c r="K910" t="s">
        <v>79</v>
      </c>
      <c r="L910" t="s">
        <v>107</v>
      </c>
      <c r="M910" t="s">
        <v>134</v>
      </c>
      <c r="N910">
        <v>8</v>
      </c>
      <c r="O910">
        <v>5</v>
      </c>
      <c r="P910" t="s">
        <v>149</v>
      </c>
      <c r="Q910" t="s">
        <v>156</v>
      </c>
      <c r="R910" t="s">
        <v>212</v>
      </c>
    </row>
    <row r="911" spans="1:18" x14ac:dyDescent="0.25">
      <c r="A911" t="s">
        <v>21</v>
      </c>
      <c r="B911" t="s">
        <v>23</v>
      </c>
      <c r="C911" t="s">
        <v>39</v>
      </c>
      <c r="D911" t="s">
        <v>58</v>
      </c>
      <c r="E911">
        <v>761314</v>
      </c>
      <c r="F911">
        <v>0</v>
      </c>
      <c r="G911">
        <v>761314</v>
      </c>
      <c r="H911">
        <v>8574.34</v>
      </c>
      <c r="I911" t="s">
        <v>473</v>
      </c>
      <c r="J911" t="s">
        <v>449</v>
      </c>
      <c r="K911" t="s">
        <v>80</v>
      </c>
      <c r="L911" t="s">
        <v>106</v>
      </c>
      <c r="M911" t="s">
        <v>106</v>
      </c>
      <c r="N911">
        <v>8</v>
      </c>
      <c r="O911">
        <v>6</v>
      </c>
      <c r="P911" t="s">
        <v>152</v>
      </c>
      <c r="Q911" t="s">
        <v>154</v>
      </c>
      <c r="R911" t="s">
        <v>254</v>
      </c>
    </row>
    <row r="912" spans="1:18" x14ac:dyDescent="0.25">
      <c r="A912" t="s">
        <v>19</v>
      </c>
      <c r="B912" t="s">
        <v>26</v>
      </c>
      <c r="C912" t="s">
        <v>43</v>
      </c>
      <c r="D912" t="s">
        <v>449</v>
      </c>
      <c r="E912">
        <v>754105</v>
      </c>
      <c r="F912">
        <v>0</v>
      </c>
      <c r="G912">
        <v>754105</v>
      </c>
      <c r="H912">
        <v>8493.15</v>
      </c>
      <c r="I912" t="s">
        <v>473</v>
      </c>
      <c r="J912" t="s">
        <v>56</v>
      </c>
      <c r="K912" t="s">
        <v>80</v>
      </c>
      <c r="L912" t="s">
        <v>93</v>
      </c>
      <c r="M912" t="s">
        <v>93</v>
      </c>
      <c r="N912">
        <v>12</v>
      </c>
      <c r="O912">
        <v>9</v>
      </c>
      <c r="P912" t="s">
        <v>152</v>
      </c>
      <c r="Q912" t="s">
        <v>154</v>
      </c>
      <c r="R912" t="s">
        <v>318</v>
      </c>
    </row>
    <row r="913" spans="1:18" x14ac:dyDescent="0.25">
      <c r="A913" t="s">
        <v>17</v>
      </c>
      <c r="B913" t="s">
        <v>31</v>
      </c>
      <c r="C913" t="s">
        <v>40</v>
      </c>
      <c r="D913" t="s">
        <v>54</v>
      </c>
      <c r="E913">
        <v>703505</v>
      </c>
      <c r="F913">
        <v>44441</v>
      </c>
      <c r="G913">
        <v>747946</v>
      </c>
      <c r="H913">
        <v>8423.7900000000009</v>
      </c>
      <c r="I913" t="s">
        <v>473</v>
      </c>
      <c r="J913" t="s">
        <v>70</v>
      </c>
      <c r="K913" t="s">
        <v>72</v>
      </c>
      <c r="L913" t="s">
        <v>82</v>
      </c>
      <c r="M913" t="s">
        <v>112</v>
      </c>
      <c r="N913">
        <v>18</v>
      </c>
      <c r="O913">
        <v>17</v>
      </c>
      <c r="P913" t="s">
        <v>148</v>
      </c>
      <c r="Q913" t="s">
        <v>156</v>
      </c>
      <c r="R913" t="s">
        <v>408</v>
      </c>
    </row>
    <row r="914" spans="1:18" x14ac:dyDescent="0.25">
      <c r="A914" t="s">
        <v>17</v>
      </c>
      <c r="B914" t="s">
        <v>28</v>
      </c>
      <c r="C914" t="s">
        <v>51</v>
      </c>
      <c r="D914" t="s">
        <v>57</v>
      </c>
      <c r="E914">
        <v>676331</v>
      </c>
      <c r="F914">
        <v>62542</v>
      </c>
      <c r="G914">
        <v>738873</v>
      </c>
      <c r="H914">
        <v>8321.6</v>
      </c>
      <c r="I914" t="s">
        <v>473</v>
      </c>
      <c r="J914" t="s">
        <v>70</v>
      </c>
      <c r="K914" t="s">
        <v>81</v>
      </c>
      <c r="L914" t="s">
        <v>94</v>
      </c>
      <c r="M914" t="s">
        <v>129</v>
      </c>
      <c r="N914">
        <v>25</v>
      </c>
      <c r="O914">
        <v>23</v>
      </c>
      <c r="P914" t="s">
        <v>151</v>
      </c>
      <c r="Q914" t="s">
        <v>155</v>
      </c>
      <c r="R914" t="s">
        <v>173</v>
      </c>
    </row>
    <row r="915" spans="1:18" x14ac:dyDescent="0.25">
      <c r="A915" t="s">
        <v>19</v>
      </c>
      <c r="B915" t="s">
        <v>29</v>
      </c>
      <c r="C915" t="s">
        <v>39</v>
      </c>
      <c r="D915" t="s">
        <v>58</v>
      </c>
      <c r="E915">
        <v>729221</v>
      </c>
      <c r="F915">
        <v>0</v>
      </c>
      <c r="G915">
        <v>729221</v>
      </c>
      <c r="H915">
        <v>8212.9</v>
      </c>
      <c r="I915" t="s">
        <v>473</v>
      </c>
      <c r="J915" t="s">
        <v>449</v>
      </c>
      <c r="K915" t="s">
        <v>76</v>
      </c>
      <c r="L915" t="s">
        <v>86</v>
      </c>
      <c r="M915" t="s">
        <v>115</v>
      </c>
      <c r="N915">
        <v>6</v>
      </c>
      <c r="O915">
        <v>4</v>
      </c>
      <c r="P915" t="s">
        <v>152</v>
      </c>
      <c r="Q915" t="s">
        <v>157</v>
      </c>
      <c r="R915" t="s">
        <v>400</v>
      </c>
    </row>
    <row r="916" spans="1:18" x14ac:dyDescent="0.25">
      <c r="A916" t="s">
        <v>20</v>
      </c>
      <c r="B916" t="s">
        <v>26</v>
      </c>
      <c r="C916" t="s">
        <v>50</v>
      </c>
      <c r="D916" t="s">
        <v>56</v>
      </c>
      <c r="E916">
        <v>719122</v>
      </c>
      <c r="F916">
        <v>0</v>
      </c>
      <c r="G916">
        <v>719122</v>
      </c>
      <c r="H916">
        <v>8099.15</v>
      </c>
      <c r="I916" t="s">
        <v>473</v>
      </c>
      <c r="J916" t="s">
        <v>69</v>
      </c>
      <c r="K916" t="s">
        <v>72</v>
      </c>
      <c r="L916" t="s">
        <v>82</v>
      </c>
      <c r="M916" t="s">
        <v>112</v>
      </c>
      <c r="N916">
        <v>7</v>
      </c>
      <c r="O916">
        <v>5</v>
      </c>
      <c r="P916" t="s">
        <v>149</v>
      </c>
      <c r="Q916" t="s">
        <v>157</v>
      </c>
      <c r="R916" t="s">
        <v>162</v>
      </c>
    </row>
    <row r="917" spans="1:18" x14ac:dyDescent="0.25">
      <c r="A917" t="s">
        <v>18</v>
      </c>
      <c r="B917" t="s">
        <v>34</v>
      </c>
      <c r="C917" t="s">
        <v>36</v>
      </c>
      <c r="D917" t="s">
        <v>55</v>
      </c>
      <c r="E917">
        <v>12238</v>
      </c>
      <c r="F917">
        <v>69</v>
      </c>
      <c r="G917">
        <v>12307</v>
      </c>
      <c r="H917">
        <v>8050.23</v>
      </c>
      <c r="I917" t="s">
        <v>455</v>
      </c>
      <c r="J917" t="s">
        <v>69</v>
      </c>
      <c r="K917" t="s">
        <v>72</v>
      </c>
      <c r="L917" t="s">
        <v>82</v>
      </c>
      <c r="M917" t="s">
        <v>112</v>
      </c>
      <c r="N917">
        <v>1</v>
      </c>
      <c r="O917">
        <v>1</v>
      </c>
      <c r="P917" t="s">
        <v>148</v>
      </c>
      <c r="Q917" t="s">
        <v>156</v>
      </c>
      <c r="R917" t="s">
        <v>393</v>
      </c>
    </row>
    <row r="918" spans="1:18" x14ac:dyDescent="0.25">
      <c r="A918" t="s">
        <v>19</v>
      </c>
      <c r="B918" t="s">
        <v>450</v>
      </c>
      <c r="C918" t="s">
        <v>51</v>
      </c>
      <c r="D918" t="s">
        <v>54</v>
      </c>
      <c r="E918">
        <v>680397</v>
      </c>
      <c r="F918">
        <v>385</v>
      </c>
      <c r="G918">
        <v>680782</v>
      </c>
      <c r="H918">
        <v>7667.35</v>
      </c>
      <c r="I918" t="s">
        <v>473</v>
      </c>
      <c r="J918" t="s">
        <v>69</v>
      </c>
      <c r="K918" t="s">
        <v>74</v>
      </c>
      <c r="L918" t="s">
        <v>84</v>
      </c>
      <c r="M918" t="s">
        <v>74</v>
      </c>
      <c r="N918">
        <v>4</v>
      </c>
      <c r="O918">
        <v>4</v>
      </c>
      <c r="P918" t="s">
        <v>150</v>
      </c>
      <c r="Q918" t="s">
        <v>157</v>
      </c>
      <c r="R918" t="s">
        <v>174</v>
      </c>
    </row>
    <row r="919" spans="1:18" x14ac:dyDescent="0.25">
      <c r="A919" t="s">
        <v>21</v>
      </c>
      <c r="B919" t="s">
        <v>31</v>
      </c>
      <c r="C919" t="s">
        <v>48</v>
      </c>
      <c r="D919" t="s">
        <v>54</v>
      </c>
      <c r="E919">
        <v>679558</v>
      </c>
      <c r="F919">
        <v>0</v>
      </c>
      <c r="G919">
        <v>679558</v>
      </c>
      <c r="H919">
        <v>7653.56</v>
      </c>
      <c r="I919" t="s">
        <v>473</v>
      </c>
      <c r="J919" t="s">
        <v>449</v>
      </c>
      <c r="K919" t="s">
        <v>80</v>
      </c>
      <c r="L919" t="s">
        <v>106</v>
      </c>
      <c r="M919" t="s">
        <v>106</v>
      </c>
      <c r="N919">
        <v>20</v>
      </c>
      <c r="O919">
        <v>20</v>
      </c>
      <c r="P919" t="s">
        <v>151</v>
      </c>
      <c r="Q919" t="s">
        <v>156</v>
      </c>
      <c r="R919" t="s">
        <v>352</v>
      </c>
    </row>
    <row r="920" spans="1:18" x14ac:dyDescent="0.25">
      <c r="A920" t="s">
        <v>19</v>
      </c>
      <c r="B920" t="s">
        <v>29</v>
      </c>
      <c r="C920" t="s">
        <v>40</v>
      </c>
      <c r="D920" t="s">
        <v>55</v>
      </c>
      <c r="E920">
        <v>608330</v>
      </c>
      <c r="F920">
        <v>61835</v>
      </c>
      <c r="G920">
        <v>670165</v>
      </c>
      <c r="H920">
        <v>7547.77</v>
      </c>
      <c r="I920" t="s">
        <v>473</v>
      </c>
      <c r="J920" t="s">
        <v>71</v>
      </c>
      <c r="K920" t="s">
        <v>72</v>
      </c>
      <c r="L920" t="s">
        <v>95</v>
      </c>
      <c r="M920" t="s">
        <v>120</v>
      </c>
      <c r="N920">
        <v>4</v>
      </c>
      <c r="O920">
        <v>4</v>
      </c>
      <c r="P920" t="s">
        <v>148</v>
      </c>
      <c r="Q920" t="s">
        <v>154</v>
      </c>
      <c r="R920" t="s">
        <v>253</v>
      </c>
    </row>
    <row r="921" spans="1:18" x14ac:dyDescent="0.25">
      <c r="A921" t="s">
        <v>21</v>
      </c>
      <c r="B921" t="s">
        <v>35</v>
      </c>
      <c r="C921" t="s">
        <v>53</v>
      </c>
      <c r="D921" t="s">
        <v>59</v>
      </c>
      <c r="E921">
        <v>590855</v>
      </c>
      <c r="F921">
        <v>76903</v>
      </c>
      <c r="G921">
        <v>667758</v>
      </c>
      <c r="H921">
        <v>7520.66</v>
      </c>
      <c r="I921" t="s">
        <v>473</v>
      </c>
      <c r="J921" t="s">
        <v>56</v>
      </c>
      <c r="K921" t="s">
        <v>81</v>
      </c>
      <c r="L921" t="s">
        <v>103</v>
      </c>
      <c r="M921" t="s">
        <v>130</v>
      </c>
      <c r="N921">
        <v>9</v>
      </c>
      <c r="O921">
        <v>9</v>
      </c>
      <c r="P921" t="s">
        <v>149</v>
      </c>
      <c r="Q921" t="s">
        <v>154</v>
      </c>
      <c r="R921" t="s">
        <v>169</v>
      </c>
    </row>
    <row r="922" spans="1:18" x14ac:dyDescent="0.25">
      <c r="A922" t="s">
        <v>17</v>
      </c>
      <c r="B922" t="s">
        <v>23</v>
      </c>
      <c r="C922" t="s">
        <v>49</v>
      </c>
      <c r="D922" t="s">
        <v>54</v>
      </c>
      <c r="E922">
        <v>636769</v>
      </c>
      <c r="F922">
        <v>29049</v>
      </c>
      <c r="G922">
        <v>665818</v>
      </c>
      <c r="H922">
        <v>7498.82</v>
      </c>
      <c r="I922" t="s">
        <v>473</v>
      </c>
      <c r="J922" t="s">
        <v>449</v>
      </c>
      <c r="K922" t="s">
        <v>77</v>
      </c>
      <c r="L922" t="s">
        <v>111</v>
      </c>
      <c r="M922" t="s">
        <v>146</v>
      </c>
      <c r="N922">
        <v>12</v>
      </c>
      <c r="O922">
        <v>12</v>
      </c>
      <c r="P922" t="s">
        <v>150</v>
      </c>
      <c r="Q922" t="s">
        <v>156</v>
      </c>
      <c r="R922" t="s">
        <v>167</v>
      </c>
    </row>
    <row r="923" spans="1:18" x14ac:dyDescent="0.25">
      <c r="A923" t="s">
        <v>19</v>
      </c>
      <c r="B923" t="s">
        <v>32</v>
      </c>
      <c r="C923" t="s">
        <v>46</v>
      </c>
      <c r="D923" t="s">
        <v>62</v>
      </c>
      <c r="E923">
        <v>645874</v>
      </c>
      <c r="F923">
        <v>16812</v>
      </c>
      <c r="G923">
        <v>662686</v>
      </c>
      <c r="H923">
        <v>7463.54</v>
      </c>
      <c r="I923" t="s">
        <v>473</v>
      </c>
      <c r="J923" t="s">
        <v>69</v>
      </c>
      <c r="K923" t="s">
        <v>80</v>
      </c>
      <c r="L923" t="s">
        <v>106</v>
      </c>
      <c r="M923" t="s">
        <v>106</v>
      </c>
      <c r="N923">
        <v>5</v>
      </c>
      <c r="O923">
        <v>4</v>
      </c>
      <c r="P923" t="s">
        <v>153</v>
      </c>
      <c r="Q923" t="s">
        <v>154</v>
      </c>
      <c r="R923" t="s">
        <v>171</v>
      </c>
    </row>
    <row r="924" spans="1:18" x14ac:dyDescent="0.25">
      <c r="A924" t="s">
        <v>17</v>
      </c>
      <c r="B924" t="s">
        <v>35</v>
      </c>
      <c r="C924" t="s">
        <v>39</v>
      </c>
      <c r="D924" t="s">
        <v>55</v>
      </c>
      <c r="E924">
        <v>582630</v>
      </c>
      <c r="F924">
        <v>79453</v>
      </c>
      <c r="G924">
        <v>662083</v>
      </c>
      <c r="H924">
        <v>7456.75</v>
      </c>
      <c r="I924" t="s">
        <v>473</v>
      </c>
      <c r="J924" t="s">
        <v>56</v>
      </c>
      <c r="K924" t="s">
        <v>79</v>
      </c>
      <c r="L924" t="s">
        <v>107</v>
      </c>
      <c r="M924" t="s">
        <v>134</v>
      </c>
      <c r="N924">
        <v>15</v>
      </c>
      <c r="O924">
        <v>15</v>
      </c>
      <c r="P924" t="s">
        <v>151</v>
      </c>
      <c r="Q924" t="s">
        <v>155</v>
      </c>
      <c r="R924" t="s">
        <v>175</v>
      </c>
    </row>
    <row r="925" spans="1:18" x14ac:dyDescent="0.25">
      <c r="A925" t="s">
        <v>19</v>
      </c>
      <c r="B925" t="s">
        <v>35</v>
      </c>
      <c r="C925" t="s">
        <v>46</v>
      </c>
      <c r="D925" t="s">
        <v>55</v>
      </c>
      <c r="E925">
        <v>654555</v>
      </c>
      <c r="F925">
        <v>2880</v>
      </c>
      <c r="G925">
        <v>657435</v>
      </c>
      <c r="H925">
        <v>7404.4</v>
      </c>
      <c r="I925" t="s">
        <v>473</v>
      </c>
      <c r="J925" t="s">
        <v>449</v>
      </c>
      <c r="K925" t="s">
        <v>77</v>
      </c>
      <c r="L925" t="s">
        <v>87</v>
      </c>
      <c r="M925" t="s">
        <v>144</v>
      </c>
      <c r="N925">
        <v>12</v>
      </c>
      <c r="O925">
        <v>10</v>
      </c>
      <c r="P925" t="s">
        <v>149</v>
      </c>
      <c r="Q925" t="s">
        <v>157</v>
      </c>
      <c r="R925" t="s">
        <v>163</v>
      </c>
    </row>
    <row r="926" spans="1:18" x14ac:dyDescent="0.25">
      <c r="A926" t="s">
        <v>21</v>
      </c>
      <c r="B926" t="s">
        <v>26</v>
      </c>
      <c r="C926" t="s">
        <v>46</v>
      </c>
      <c r="D926" t="s">
        <v>56</v>
      </c>
      <c r="E926">
        <v>581256</v>
      </c>
      <c r="F926">
        <v>73215</v>
      </c>
      <c r="G926">
        <v>654471</v>
      </c>
      <c r="H926">
        <v>7371.02</v>
      </c>
      <c r="I926" t="s">
        <v>473</v>
      </c>
      <c r="J926" t="s">
        <v>69</v>
      </c>
      <c r="K926" t="s">
        <v>80</v>
      </c>
      <c r="L926" t="s">
        <v>93</v>
      </c>
      <c r="M926" t="s">
        <v>93</v>
      </c>
      <c r="N926">
        <v>15</v>
      </c>
      <c r="O926">
        <v>15</v>
      </c>
      <c r="P926" t="s">
        <v>150</v>
      </c>
      <c r="Q926" t="s">
        <v>156</v>
      </c>
      <c r="R926" t="s">
        <v>444</v>
      </c>
    </row>
    <row r="927" spans="1:18" x14ac:dyDescent="0.25">
      <c r="A927" t="s">
        <v>19</v>
      </c>
      <c r="B927" t="s">
        <v>32</v>
      </c>
      <c r="C927" t="s">
        <v>40</v>
      </c>
      <c r="D927" t="s">
        <v>59</v>
      </c>
      <c r="E927">
        <v>639511</v>
      </c>
      <c r="F927">
        <v>4336</v>
      </c>
      <c r="G927">
        <v>643847</v>
      </c>
      <c r="H927">
        <v>7251.37</v>
      </c>
      <c r="I927" t="s">
        <v>473</v>
      </c>
      <c r="J927" t="s">
        <v>70</v>
      </c>
      <c r="K927" t="s">
        <v>74</v>
      </c>
      <c r="L927" t="s">
        <v>84</v>
      </c>
      <c r="M927" t="s">
        <v>74</v>
      </c>
      <c r="N927">
        <v>3</v>
      </c>
      <c r="O927">
        <v>3</v>
      </c>
      <c r="P927" t="s">
        <v>150</v>
      </c>
      <c r="Q927" t="s">
        <v>157</v>
      </c>
      <c r="R927" t="s">
        <v>192</v>
      </c>
    </row>
    <row r="928" spans="1:18" x14ac:dyDescent="0.25">
      <c r="A928" t="s">
        <v>21</v>
      </c>
      <c r="B928" t="s">
        <v>29</v>
      </c>
      <c r="C928" t="s">
        <v>36</v>
      </c>
      <c r="D928" t="s">
        <v>62</v>
      </c>
      <c r="E928">
        <v>597222</v>
      </c>
      <c r="F928">
        <v>33818</v>
      </c>
      <c r="G928">
        <v>631040</v>
      </c>
      <c r="H928">
        <v>7107.13</v>
      </c>
      <c r="I928" t="s">
        <v>473</v>
      </c>
      <c r="J928" t="s">
        <v>449</v>
      </c>
      <c r="K928" t="s">
        <v>74</v>
      </c>
      <c r="L928" t="s">
        <v>84</v>
      </c>
      <c r="M928" t="s">
        <v>74</v>
      </c>
      <c r="N928">
        <v>18</v>
      </c>
      <c r="O928">
        <v>15</v>
      </c>
      <c r="P928" t="s">
        <v>153</v>
      </c>
      <c r="Q928" t="s">
        <v>157</v>
      </c>
      <c r="R928" t="s">
        <v>215</v>
      </c>
    </row>
    <row r="929" spans="1:18" x14ac:dyDescent="0.25">
      <c r="A929" t="s">
        <v>20</v>
      </c>
      <c r="B929" t="s">
        <v>35</v>
      </c>
      <c r="C929" t="s">
        <v>42</v>
      </c>
      <c r="D929" t="s">
        <v>61</v>
      </c>
      <c r="E929">
        <v>605854</v>
      </c>
      <c r="F929">
        <v>16955</v>
      </c>
      <c r="G929">
        <v>622809</v>
      </c>
      <c r="H929">
        <v>7014.42</v>
      </c>
      <c r="I929" t="s">
        <v>473</v>
      </c>
      <c r="J929" t="s">
        <v>70</v>
      </c>
      <c r="K929" t="s">
        <v>77</v>
      </c>
      <c r="L929" t="s">
        <v>89</v>
      </c>
      <c r="M929" t="s">
        <v>124</v>
      </c>
      <c r="N929">
        <v>4</v>
      </c>
      <c r="O929">
        <v>4</v>
      </c>
      <c r="P929" t="s">
        <v>149</v>
      </c>
      <c r="Q929" t="s">
        <v>154</v>
      </c>
      <c r="R929" t="s">
        <v>165</v>
      </c>
    </row>
    <row r="930" spans="1:18" x14ac:dyDescent="0.25">
      <c r="A930" t="s">
        <v>21</v>
      </c>
      <c r="B930" t="s">
        <v>34</v>
      </c>
      <c r="C930" t="s">
        <v>53</v>
      </c>
      <c r="D930" t="s">
        <v>62</v>
      </c>
      <c r="E930">
        <v>615089</v>
      </c>
      <c r="F930">
        <v>1588</v>
      </c>
      <c r="G930">
        <v>616677</v>
      </c>
      <c r="H930">
        <v>6945.36</v>
      </c>
      <c r="I930" t="s">
        <v>473</v>
      </c>
      <c r="J930" t="s">
        <v>69</v>
      </c>
      <c r="K930" t="s">
        <v>75</v>
      </c>
      <c r="L930" t="s">
        <v>108</v>
      </c>
      <c r="M930" t="s">
        <v>135</v>
      </c>
      <c r="N930">
        <v>25</v>
      </c>
      <c r="O930">
        <v>22</v>
      </c>
      <c r="P930" t="s">
        <v>152</v>
      </c>
      <c r="Q930" t="s">
        <v>157</v>
      </c>
      <c r="R930" t="s">
        <v>202</v>
      </c>
    </row>
    <row r="931" spans="1:18" x14ac:dyDescent="0.25">
      <c r="A931" t="s">
        <v>19</v>
      </c>
      <c r="B931" t="s">
        <v>35</v>
      </c>
      <c r="C931" t="s">
        <v>52</v>
      </c>
      <c r="D931" t="s">
        <v>55</v>
      </c>
      <c r="E931">
        <v>612210</v>
      </c>
      <c r="F931">
        <v>298</v>
      </c>
      <c r="G931">
        <v>612508</v>
      </c>
      <c r="H931">
        <v>6898.41</v>
      </c>
      <c r="I931" t="s">
        <v>473</v>
      </c>
      <c r="J931" t="s">
        <v>56</v>
      </c>
      <c r="K931" t="s">
        <v>75</v>
      </c>
      <c r="L931" t="s">
        <v>96</v>
      </c>
      <c r="M931" t="s">
        <v>121</v>
      </c>
      <c r="N931">
        <v>8</v>
      </c>
      <c r="O931">
        <v>6</v>
      </c>
      <c r="P931" t="s">
        <v>151</v>
      </c>
      <c r="Q931" t="s">
        <v>157</v>
      </c>
      <c r="R931" t="s">
        <v>170</v>
      </c>
    </row>
    <row r="932" spans="1:18" x14ac:dyDescent="0.25">
      <c r="A932" t="s">
        <v>21</v>
      </c>
      <c r="B932" t="s">
        <v>450</v>
      </c>
      <c r="C932" t="s">
        <v>42</v>
      </c>
      <c r="D932" t="s">
        <v>62</v>
      </c>
      <c r="E932">
        <v>563042</v>
      </c>
      <c r="F932">
        <v>37620</v>
      </c>
      <c r="G932">
        <v>600662</v>
      </c>
      <c r="H932">
        <v>6764.99</v>
      </c>
      <c r="I932" t="s">
        <v>473</v>
      </c>
      <c r="J932" t="s">
        <v>70</v>
      </c>
      <c r="K932" t="s">
        <v>81</v>
      </c>
      <c r="L932" t="s">
        <v>101</v>
      </c>
      <c r="M932" t="s">
        <v>127</v>
      </c>
      <c r="N932">
        <v>15</v>
      </c>
      <c r="O932">
        <v>14</v>
      </c>
      <c r="P932" t="s">
        <v>151</v>
      </c>
      <c r="Q932" t="s">
        <v>156</v>
      </c>
      <c r="R932" t="s">
        <v>169</v>
      </c>
    </row>
    <row r="933" spans="1:18" x14ac:dyDescent="0.25">
      <c r="A933" t="s">
        <v>19</v>
      </c>
      <c r="B933" t="s">
        <v>29</v>
      </c>
      <c r="C933" t="s">
        <v>52</v>
      </c>
      <c r="D933" t="s">
        <v>60</v>
      </c>
      <c r="E933">
        <v>5000</v>
      </c>
      <c r="F933">
        <v>100</v>
      </c>
      <c r="G933">
        <v>5100</v>
      </c>
      <c r="H933">
        <v>6707.75</v>
      </c>
      <c r="I933" t="s">
        <v>459</v>
      </c>
      <c r="J933" t="s">
        <v>56</v>
      </c>
      <c r="K933" t="s">
        <v>77</v>
      </c>
      <c r="L933" t="s">
        <v>87</v>
      </c>
      <c r="M933" t="s">
        <v>144</v>
      </c>
      <c r="N933">
        <v>15</v>
      </c>
      <c r="O933">
        <v>14</v>
      </c>
      <c r="P933" t="s">
        <v>151</v>
      </c>
      <c r="Q933" t="s">
        <v>156</v>
      </c>
      <c r="R933" t="s">
        <v>426</v>
      </c>
    </row>
    <row r="934" spans="1:18" x14ac:dyDescent="0.25">
      <c r="A934" t="s">
        <v>17</v>
      </c>
      <c r="B934" t="s">
        <v>35</v>
      </c>
      <c r="C934" t="s">
        <v>36</v>
      </c>
      <c r="D934" t="s">
        <v>62</v>
      </c>
      <c r="E934">
        <v>595513</v>
      </c>
      <c r="F934">
        <v>0</v>
      </c>
      <c r="G934">
        <v>595513</v>
      </c>
      <c r="H934">
        <v>6707</v>
      </c>
      <c r="I934" t="s">
        <v>473</v>
      </c>
      <c r="J934" t="s">
        <v>70</v>
      </c>
      <c r="K934" t="s">
        <v>78</v>
      </c>
      <c r="L934" t="s">
        <v>88</v>
      </c>
      <c r="M934" t="s">
        <v>128</v>
      </c>
      <c r="N934">
        <v>25</v>
      </c>
      <c r="O934">
        <v>25</v>
      </c>
      <c r="P934" t="s">
        <v>149</v>
      </c>
      <c r="Q934" t="s">
        <v>157</v>
      </c>
      <c r="R934" t="s">
        <v>181</v>
      </c>
    </row>
    <row r="935" spans="1:18" x14ac:dyDescent="0.25">
      <c r="A935" t="s">
        <v>19</v>
      </c>
      <c r="B935" t="s">
        <v>449</v>
      </c>
      <c r="C935" t="s">
        <v>449</v>
      </c>
      <c r="D935" t="s">
        <v>55</v>
      </c>
      <c r="E935">
        <v>0</v>
      </c>
      <c r="F935">
        <v>5754</v>
      </c>
      <c r="G935">
        <v>5754</v>
      </c>
      <c r="H935">
        <v>6648.15</v>
      </c>
      <c r="I935" t="s">
        <v>469</v>
      </c>
      <c r="J935" t="s">
        <v>70</v>
      </c>
      <c r="K935" t="s">
        <v>80</v>
      </c>
      <c r="L935" t="s">
        <v>93</v>
      </c>
      <c r="M935" t="s">
        <v>449</v>
      </c>
      <c r="N935">
        <v>0</v>
      </c>
      <c r="O935">
        <v>23</v>
      </c>
      <c r="P935" t="s">
        <v>152</v>
      </c>
      <c r="Q935" t="s">
        <v>449</v>
      </c>
      <c r="R935" t="s">
        <v>203</v>
      </c>
    </row>
    <row r="936" spans="1:18" x14ac:dyDescent="0.25">
      <c r="A936" t="s">
        <v>19</v>
      </c>
      <c r="B936" t="s">
        <v>26</v>
      </c>
      <c r="C936" t="s">
        <v>38</v>
      </c>
      <c r="D936" t="s">
        <v>59</v>
      </c>
      <c r="E936">
        <v>571701</v>
      </c>
      <c r="F936">
        <v>17428</v>
      </c>
      <c r="G936">
        <v>589129</v>
      </c>
      <c r="H936">
        <v>6635.1</v>
      </c>
      <c r="I936" t="s">
        <v>473</v>
      </c>
      <c r="J936" t="s">
        <v>69</v>
      </c>
      <c r="K936" t="s">
        <v>79</v>
      </c>
      <c r="L936" t="s">
        <v>91</v>
      </c>
      <c r="M936" t="s">
        <v>118</v>
      </c>
      <c r="N936">
        <v>2</v>
      </c>
      <c r="O936">
        <v>0</v>
      </c>
      <c r="P936" t="s">
        <v>153</v>
      </c>
      <c r="Q936" t="s">
        <v>154</v>
      </c>
      <c r="R936" t="s">
        <v>407</v>
      </c>
    </row>
    <row r="937" spans="1:18" x14ac:dyDescent="0.25">
      <c r="A937" t="s">
        <v>20</v>
      </c>
      <c r="B937" t="s">
        <v>23</v>
      </c>
      <c r="C937" t="s">
        <v>51</v>
      </c>
      <c r="D937" t="s">
        <v>449</v>
      </c>
      <c r="E937">
        <v>554884</v>
      </c>
      <c r="F937">
        <v>33621</v>
      </c>
      <c r="G937">
        <v>588505</v>
      </c>
      <c r="H937">
        <v>6628.07</v>
      </c>
      <c r="I937" t="s">
        <v>473</v>
      </c>
      <c r="J937" t="s">
        <v>56</v>
      </c>
      <c r="K937" t="s">
        <v>75</v>
      </c>
      <c r="L937" t="s">
        <v>108</v>
      </c>
      <c r="M937" t="s">
        <v>135</v>
      </c>
      <c r="N937">
        <v>0</v>
      </c>
      <c r="O937">
        <v>0</v>
      </c>
      <c r="P937" t="s">
        <v>149</v>
      </c>
      <c r="Q937" t="s">
        <v>156</v>
      </c>
      <c r="R937" t="s">
        <v>271</v>
      </c>
    </row>
    <row r="938" spans="1:18" x14ac:dyDescent="0.25">
      <c r="A938" t="s">
        <v>19</v>
      </c>
      <c r="B938" t="s">
        <v>31</v>
      </c>
      <c r="C938" t="s">
        <v>47</v>
      </c>
      <c r="D938" t="s">
        <v>54</v>
      </c>
      <c r="E938">
        <v>582032</v>
      </c>
      <c r="F938">
        <v>0</v>
      </c>
      <c r="G938">
        <v>582032</v>
      </c>
      <c r="H938">
        <v>6555.17</v>
      </c>
      <c r="I938" t="s">
        <v>473</v>
      </c>
      <c r="J938" t="s">
        <v>71</v>
      </c>
      <c r="K938" t="s">
        <v>78</v>
      </c>
      <c r="L938" t="s">
        <v>105</v>
      </c>
      <c r="M938" t="s">
        <v>133</v>
      </c>
      <c r="N938">
        <v>12</v>
      </c>
      <c r="O938">
        <v>12</v>
      </c>
      <c r="P938" t="s">
        <v>152</v>
      </c>
      <c r="Q938" t="s">
        <v>157</v>
      </c>
      <c r="R938" t="s">
        <v>175</v>
      </c>
    </row>
    <row r="939" spans="1:18" x14ac:dyDescent="0.25">
      <c r="A939" t="s">
        <v>20</v>
      </c>
      <c r="B939" t="s">
        <v>31</v>
      </c>
      <c r="C939" t="s">
        <v>36</v>
      </c>
      <c r="D939" t="s">
        <v>56</v>
      </c>
      <c r="E939">
        <v>569744</v>
      </c>
      <c r="F939">
        <v>0</v>
      </c>
      <c r="G939">
        <v>569744</v>
      </c>
      <c r="H939">
        <v>6416.78</v>
      </c>
      <c r="I939" t="s">
        <v>473</v>
      </c>
      <c r="J939" t="s">
        <v>449</v>
      </c>
      <c r="K939" t="s">
        <v>72</v>
      </c>
      <c r="L939" t="s">
        <v>95</v>
      </c>
      <c r="M939" t="s">
        <v>120</v>
      </c>
      <c r="N939">
        <v>0</v>
      </c>
      <c r="O939">
        <v>0</v>
      </c>
      <c r="P939" t="s">
        <v>149</v>
      </c>
      <c r="Q939" t="s">
        <v>157</v>
      </c>
      <c r="R939" t="s">
        <v>216</v>
      </c>
    </row>
    <row r="940" spans="1:18" x14ac:dyDescent="0.25">
      <c r="A940" t="s">
        <v>21</v>
      </c>
      <c r="B940" t="s">
        <v>26</v>
      </c>
      <c r="C940" t="s">
        <v>36</v>
      </c>
      <c r="D940" t="s">
        <v>449</v>
      </c>
      <c r="E940">
        <v>539265</v>
      </c>
      <c r="F940">
        <v>21133</v>
      </c>
      <c r="G940">
        <v>560398</v>
      </c>
      <c r="H940">
        <v>6311.52</v>
      </c>
      <c r="I940" t="s">
        <v>473</v>
      </c>
      <c r="J940" t="s">
        <v>70</v>
      </c>
      <c r="K940" t="s">
        <v>75</v>
      </c>
      <c r="L940" t="s">
        <v>108</v>
      </c>
      <c r="M940" t="s">
        <v>135</v>
      </c>
      <c r="N940">
        <v>18</v>
      </c>
      <c r="O940">
        <v>18</v>
      </c>
      <c r="P940" t="s">
        <v>152</v>
      </c>
      <c r="Q940" t="s">
        <v>155</v>
      </c>
      <c r="R940" t="s">
        <v>181</v>
      </c>
    </row>
    <row r="941" spans="1:18" x14ac:dyDescent="0.25">
      <c r="A941" t="s">
        <v>17</v>
      </c>
      <c r="B941" t="s">
        <v>34</v>
      </c>
      <c r="C941" t="s">
        <v>36</v>
      </c>
      <c r="D941" t="s">
        <v>55</v>
      </c>
      <c r="E941">
        <v>560249</v>
      </c>
      <c r="F941">
        <v>0</v>
      </c>
      <c r="G941">
        <v>560249</v>
      </c>
      <c r="H941">
        <v>6309.84</v>
      </c>
      <c r="I941" t="s">
        <v>473</v>
      </c>
      <c r="J941" t="s">
        <v>70</v>
      </c>
      <c r="K941" t="s">
        <v>78</v>
      </c>
      <c r="L941" t="s">
        <v>88</v>
      </c>
      <c r="M941" t="s">
        <v>128</v>
      </c>
      <c r="N941">
        <v>18</v>
      </c>
      <c r="O941">
        <v>17</v>
      </c>
      <c r="P941" t="s">
        <v>151</v>
      </c>
      <c r="Q941" t="s">
        <v>156</v>
      </c>
      <c r="R941" t="s">
        <v>181</v>
      </c>
    </row>
    <row r="942" spans="1:18" x14ac:dyDescent="0.25">
      <c r="A942" t="s">
        <v>17</v>
      </c>
      <c r="B942" t="s">
        <v>32</v>
      </c>
      <c r="C942" t="s">
        <v>38</v>
      </c>
      <c r="D942" t="s">
        <v>62</v>
      </c>
      <c r="E942">
        <v>520109</v>
      </c>
      <c r="F942">
        <v>29887</v>
      </c>
      <c r="G942">
        <v>549996</v>
      </c>
      <c r="H942">
        <v>6194.36</v>
      </c>
      <c r="I942" t="s">
        <v>473</v>
      </c>
      <c r="J942" t="s">
        <v>56</v>
      </c>
      <c r="K942" t="s">
        <v>78</v>
      </c>
      <c r="L942" t="s">
        <v>88</v>
      </c>
      <c r="M942" t="s">
        <v>136</v>
      </c>
      <c r="N942">
        <v>9</v>
      </c>
      <c r="O942">
        <v>9</v>
      </c>
      <c r="P942" t="s">
        <v>153</v>
      </c>
      <c r="Q942" t="s">
        <v>157</v>
      </c>
      <c r="R942" t="s">
        <v>166</v>
      </c>
    </row>
    <row r="943" spans="1:18" x14ac:dyDescent="0.25">
      <c r="A943" t="s">
        <v>20</v>
      </c>
      <c r="B943" t="s">
        <v>34</v>
      </c>
      <c r="C943" t="s">
        <v>42</v>
      </c>
      <c r="D943" t="s">
        <v>62</v>
      </c>
      <c r="E943">
        <v>519951</v>
      </c>
      <c r="F943">
        <v>20990</v>
      </c>
      <c r="G943">
        <v>540941</v>
      </c>
      <c r="H943">
        <v>6092.38</v>
      </c>
      <c r="I943" t="s">
        <v>473</v>
      </c>
      <c r="J943" t="s">
        <v>69</v>
      </c>
      <c r="K943" t="s">
        <v>78</v>
      </c>
      <c r="L943" t="s">
        <v>104</v>
      </c>
      <c r="M943" t="s">
        <v>131</v>
      </c>
      <c r="N943">
        <v>1</v>
      </c>
      <c r="O943">
        <v>0</v>
      </c>
      <c r="P943" t="s">
        <v>148</v>
      </c>
      <c r="Q943" t="s">
        <v>156</v>
      </c>
      <c r="R943" t="s">
        <v>167</v>
      </c>
    </row>
    <row r="944" spans="1:18" x14ac:dyDescent="0.25">
      <c r="A944" t="s">
        <v>20</v>
      </c>
      <c r="B944" t="s">
        <v>449</v>
      </c>
      <c r="C944" t="s">
        <v>449</v>
      </c>
      <c r="D944" t="s">
        <v>58</v>
      </c>
      <c r="E944">
        <v>0</v>
      </c>
      <c r="F944">
        <v>5948</v>
      </c>
      <c r="G944">
        <v>5948</v>
      </c>
      <c r="H944">
        <v>5948</v>
      </c>
      <c r="I944" t="s">
        <v>67</v>
      </c>
      <c r="J944" t="s">
        <v>449</v>
      </c>
      <c r="K944" t="s">
        <v>77</v>
      </c>
      <c r="L944" t="s">
        <v>89</v>
      </c>
      <c r="M944" t="s">
        <v>449</v>
      </c>
      <c r="N944">
        <v>0</v>
      </c>
      <c r="O944">
        <v>0</v>
      </c>
      <c r="P944" t="s">
        <v>150</v>
      </c>
      <c r="Q944" t="s">
        <v>449</v>
      </c>
      <c r="R944" t="s">
        <v>166</v>
      </c>
    </row>
    <row r="945" spans="1:18" x14ac:dyDescent="0.25">
      <c r="A945" t="s">
        <v>19</v>
      </c>
      <c r="B945" t="s">
        <v>32</v>
      </c>
      <c r="C945" t="s">
        <v>39</v>
      </c>
      <c r="D945" t="s">
        <v>62</v>
      </c>
      <c r="E945">
        <v>473675</v>
      </c>
      <c r="F945">
        <v>49366</v>
      </c>
      <c r="G945">
        <v>523041</v>
      </c>
      <c r="H945">
        <v>5890.78</v>
      </c>
      <c r="I945" t="s">
        <v>473</v>
      </c>
      <c r="J945" t="s">
        <v>70</v>
      </c>
      <c r="K945" t="s">
        <v>75</v>
      </c>
      <c r="L945" t="s">
        <v>108</v>
      </c>
      <c r="M945" t="s">
        <v>135</v>
      </c>
      <c r="N945">
        <v>15</v>
      </c>
      <c r="O945">
        <v>15</v>
      </c>
      <c r="P945" t="s">
        <v>152</v>
      </c>
      <c r="Q945" t="s">
        <v>154</v>
      </c>
      <c r="R945" t="s">
        <v>297</v>
      </c>
    </row>
    <row r="946" spans="1:18" x14ac:dyDescent="0.25">
      <c r="A946" t="s">
        <v>20</v>
      </c>
      <c r="B946" t="s">
        <v>35</v>
      </c>
      <c r="C946" t="s">
        <v>53</v>
      </c>
      <c r="D946" t="s">
        <v>57</v>
      </c>
      <c r="E946">
        <v>5000</v>
      </c>
      <c r="F946">
        <v>91</v>
      </c>
      <c r="G946">
        <v>5091</v>
      </c>
      <c r="H946">
        <v>5882.12</v>
      </c>
      <c r="I946" t="s">
        <v>469</v>
      </c>
      <c r="J946" t="s">
        <v>449</v>
      </c>
      <c r="K946" t="s">
        <v>74</v>
      </c>
      <c r="L946" t="s">
        <v>84</v>
      </c>
      <c r="M946" t="s">
        <v>74</v>
      </c>
      <c r="N946">
        <v>7</v>
      </c>
      <c r="O946">
        <v>6</v>
      </c>
      <c r="P946" t="s">
        <v>148</v>
      </c>
      <c r="Q946" t="s">
        <v>157</v>
      </c>
      <c r="R946" t="s">
        <v>270</v>
      </c>
    </row>
    <row r="947" spans="1:18" x14ac:dyDescent="0.25">
      <c r="A947" t="s">
        <v>21</v>
      </c>
      <c r="B947" t="s">
        <v>35</v>
      </c>
      <c r="C947" t="s">
        <v>49</v>
      </c>
      <c r="D947" t="s">
        <v>54</v>
      </c>
      <c r="E947">
        <v>507853</v>
      </c>
      <c r="F947">
        <v>10392</v>
      </c>
      <c r="G947">
        <v>518245</v>
      </c>
      <c r="H947">
        <v>5836.77</v>
      </c>
      <c r="I947" t="s">
        <v>473</v>
      </c>
      <c r="J947" t="s">
        <v>449</v>
      </c>
      <c r="K947" t="s">
        <v>80</v>
      </c>
      <c r="L947" t="s">
        <v>106</v>
      </c>
      <c r="M947" t="s">
        <v>106</v>
      </c>
      <c r="N947">
        <v>8</v>
      </c>
      <c r="O947">
        <v>5</v>
      </c>
      <c r="P947" t="s">
        <v>152</v>
      </c>
      <c r="Q947" t="s">
        <v>155</v>
      </c>
      <c r="R947" t="s">
        <v>178</v>
      </c>
    </row>
    <row r="948" spans="1:18" x14ac:dyDescent="0.25">
      <c r="A948" t="s">
        <v>17</v>
      </c>
      <c r="B948" t="s">
        <v>35</v>
      </c>
      <c r="C948" t="s">
        <v>38</v>
      </c>
      <c r="D948" t="s">
        <v>61</v>
      </c>
      <c r="E948">
        <v>490869</v>
      </c>
      <c r="F948">
        <v>20215</v>
      </c>
      <c r="G948">
        <v>511084</v>
      </c>
      <c r="H948">
        <v>5756.11</v>
      </c>
      <c r="I948" t="s">
        <v>473</v>
      </c>
      <c r="J948" t="s">
        <v>449</v>
      </c>
      <c r="K948" t="s">
        <v>78</v>
      </c>
      <c r="L948" t="s">
        <v>105</v>
      </c>
      <c r="M948" t="s">
        <v>142</v>
      </c>
      <c r="N948">
        <v>12</v>
      </c>
      <c r="O948">
        <v>9</v>
      </c>
      <c r="P948" t="s">
        <v>149</v>
      </c>
      <c r="Q948" t="s">
        <v>157</v>
      </c>
      <c r="R948" t="s">
        <v>219</v>
      </c>
    </row>
    <row r="949" spans="1:18" x14ac:dyDescent="0.25">
      <c r="A949" t="s">
        <v>17</v>
      </c>
      <c r="B949" t="s">
        <v>35</v>
      </c>
      <c r="C949" t="s">
        <v>47</v>
      </c>
      <c r="D949" t="s">
        <v>54</v>
      </c>
      <c r="E949">
        <v>490484</v>
      </c>
      <c r="F949">
        <v>19766</v>
      </c>
      <c r="G949">
        <v>510250</v>
      </c>
      <c r="H949">
        <v>5746.72</v>
      </c>
      <c r="I949" t="s">
        <v>473</v>
      </c>
      <c r="J949" t="s">
        <v>69</v>
      </c>
      <c r="K949" t="s">
        <v>79</v>
      </c>
      <c r="L949" t="s">
        <v>91</v>
      </c>
      <c r="M949" t="s">
        <v>118</v>
      </c>
      <c r="N949">
        <v>25</v>
      </c>
      <c r="O949">
        <v>25</v>
      </c>
      <c r="P949" t="s">
        <v>153</v>
      </c>
      <c r="Q949" t="s">
        <v>156</v>
      </c>
      <c r="R949" t="s">
        <v>166</v>
      </c>
    </row>
    <row r="950" spans="1:18" x14ac:dyDescent="0.25">
      <c r="A950" t="s">
        <v>19</v>
      </c>
      <c r="B950" t="s">
        <v>26</v>
      </c>
      <c r="C950" t="s">
        <v>38</v>
      </c>
      <c r="D950" t="s">
        <v>62</v>
      </c>
      <c r="E950">
        <v>460062</v>
      </c>
      <c r="F950">
        <v>48081</v>
      </c>
      <c r="G950">
        <v>508143</v>
      </c>
      <c r="H950">
        <v>5722.99</v>
      </c>
      <c r="I950" t="s">
        <v>473</v>
      </c>
      <c r="J950" t="s">
        <v>449</v>
      </c>
      <c r="K950" t="s">
        <v>72</v>
      </c>
      <c r="L950" t="s">
        <v>82</v>
      </c>
      <c r="M950" t="s">
        <v>112</v>
      </c>
      <c r="N950">
        <v>3</v>
      </c>
      <c r="O950">
        <v>2</v>
      </c>
      <c r="P950" t="s">
        <v>148</v>
      </c>
      <c r="Q950" t="s">
        <v>157</v>
      </c>
      <c r="R950" t="s">
        <v>175</v>
      </c>
    </row>
    <row r="951" spans="1:18" x14ac:dyDescent="0.25">
      <c r="A951" t="s">
        <v>20</v>
      </c>
      <c r="B951" t="s">
        <v>35</v>
      </c>
      <c r="C951" t="s">
        <v>40</v>
      </c>
      <c r="D951" t="s">
        <v>61</v>
      </c>
      <c r="E951">
        <v>492880</v>
      </c>
      <c r="F951">
        <v>15157</v>
      </c>
      <c r="G951">
        <v>508037</v>
      </c>
      <c r="H951">
        <v>5721.8</v>
      </c>
      <c r="I951" t="s">
        <v>473</v>
      </c>
      <c r="J951" t="s">
        <v>69</v>
      </c>
      <c r="K951" t="s">
        <v>79</v>
      </c>
      <c r="L951" t="s">
        <v>107</v>
      </c>
      <c r="M951" t="s">
        <v>134</v>
      </c>
      <c r="N951">
        <v>5</v>
      </c>
      <c r="O951">
        <v>5</v>
      </c>
      <c r="P951" t="s">
        <v>148</v>
      </c>
      <c r="Q951" t="s">
        <v>157</v>
      </c>
      <c r="R951" t="s">
        <v>158</v>
      </c>
    </row>
    <row r="952" spans="1:18" x14ac:dyDescent="0.25">
      <c r="A952" t="s">
        <v>19</v>
      </c>
      <c r="B952" t="s">
        <v>35</v>
      </c>
      <c r="C952" t="s">
        <v>46</v>
      </c>
      <c r="D952" t="s">
        <v>57</v>
      </c>
      <c r="E952">
        <v>488678</v>
      </c>
      <c r="F952">
        <v>8115</v>
      </c>
      <c r="G952">
        <v>496793</v>
      </c>
      <c r="H952">
        <v>5595.16</v>
      </c>
      <c r="I952" t="s">
        <v>473</v>
      </c>
      <c r="J952" t="s">
        <v>71</v>
      </c>
      <c r="K952" t="s">
        <v>72</v>
      </c>
      <c r="L952" t="s">
        <v>82</v>
      </c>
      <c r="M952" t="s">
        <v>112</v>
      </c>
      <c r="N952">
        <v>20</v>
      </c>
      <c r="O952">
        <v>20</v>
      </c>
      <c r="P952" t="s">
        <v>149</v>
      </c>
      <c r="Q952" t="s">
        <v>156</v>
      </c>
      <c r="R952" t="s">
        <v>165</v>
      </c>
    </row>
    <row r="953" spans="1:18" x14ac:dyDescent="0.25">
      <c r="A953" t="s">
        <v>21</v>
      </c>
      <c r="B953" t="s">
        <v>29</v>
      </c>
      <c r="C953" t="s">
        <v>37</v>
      </c>
      <c r="D953" t="s">
        <v>54</v>
      </c>
      <c r="E953">
        <v>432230</v>
      </c>
      <c r="F953">
        <v>59137</v>
      </c>
      <c r="G953">
        <v>491367</v>
      </c>
      <c r="H953">
        <v>5534.05</v>
      </c>
      <c r="I953" t="s">
        <v>473</v>
      </c>
      <c r="J953" t="s">
        <v>69</v>
      </c>
      <c r="K953" t="s">
        <v>74</v>
      </c>
      <c r="L953" t="s">
        <v>84</v>
      </c>
      <c r="M953" t="s">
        <v>74</v>
      </c>
      <c r="N953">
        <v>10</v>
      </c>
      <c r="O953">
        <v>8</v>
      </c>
      <c r="P953" t="s">
        <v>149</v>
      </c>
      <c r="Q953" t="s">
        <v>154</v>
      </c>
      <c r="R953" t="s">
        <v>209</v>
      </c>
    </row>
    <row r="954" spans="1:18" x14ac:dyDescent="0.25">
      <c r="A954" t="s">
        <v>21</v>
      </c>
      <c r="B954" t="s">
        <v>35</v>
      </c>
      <c r="C954" t="s">
        <v>50</v>
      </c>
      <c r="D954" t="s">
        <v>60</v>
      </c>
      <c r="E954">
        <v>471727</v>
      </c>
      <c r="F954">
        <v>14618</v>
      </c>
      <c r="G954">
        <v>486345</v>
      </c>
      <c r="H954">
        <v>5477.49</v>
      </c>
      <c r="I954" t="s">
        <v>473</v>
      </c>
      <c r="J954" t="s">
        <v>70</v>
      </c>
      <c r="K954" t="s">
        <v>79</v>
      </c>
      <c r="L954" t="s">
        <v>107</v>
      </c>
      <c r="M954" t="s">
        <v>134</v>
      </c>
      <c r="N954">
        <v>8</v>
      </c>
      <c r="O954">
        <v>8</v>
      </c>
      <c r="P954" t="s">
        <v>148</v>
      </c>
      <c r="Q954" t="s">
        <v>157</v>
      </c>
      <c r="R954" t="s">
        <v>347</v>
      </c>
    </row>
    <row r="955" spans="1:18" x14ac:dyDescent="0.25">
      <c r="A955" t="s">
        <v>17</v>
      </c>
      <c r="B955" t="s">
        <v>24</v>
      </c>
      <c r="C955" t="s">
        <v>46</v>
      </c>
      <c r="D955" t="s">
        <v>57</v>
      </c>
      <c r="E955">
        <v>464312</v>
      </c>
      <c r="F955">
        <v>19113</v>
      </c>
      <c r="G955">
        <v>483425</v>
      </c>
      <c r="H955">
        <v>5444.6</v>
      </c>
      <c r="I955" t="s">
        <v>473</v>
      </c>
      <c r="J955" t="s">
        <v>449</v>
      </c>
      <c r="K955" t="s">
        <v>72</v>
      </c>
      <c r="L955" t="s">
        <v>82</v>
      </c>
      <c r="M955" t="s">
        <v>112</v>
      </c>
      <c r="N955">
        <v>25</v>
      </c>
      <c r="O955">
        <v>25</v>
      </c>
      <c r="P955" t="s">
        <v>148</v>
      </c>
      <c r="Q955" t="s">
        <v>157</v>
      </c>
      <c r="R955" t="s">
        <v>331</v>
      </c>
    </row>
    <row r="956" spans="1:18" x14ac:dyDescent="0.25">
      <c r="A956" t="s">
        <v>21</v>
      </c>
      <c r="B956" t="s">
        <v>26</v>
      </c>
      <c r="C956" t="s">
        <v>43</v>
      </c>
      <c r="D956" t="s">
        <v>54</v>
      </c>
      <c r="E956">
        <v>436790</v>
      </c>
      <c r="F956">
        <v>17287</v>
      </c>
      <c r="G956">
        <v>454077</v>
      </c>
      <c r="H956">
        <v>5114.07</v>
      </c>
      <c r="I956" t="s">
        <v>473</v>
      </c>
      <c r="J956" t="s">
        <v>56</v>
      </c>
      <c r="K956" t="s">
        <v>78</v>
      </c>
      <c r="L956" t="s">
        <v>109</v>
      </c>
      <c r="M956" t="s">
        <v>137</v>
      </c>
      <c r="N956">
        <v>9</v>
      </c>
      <c r="O956">
        <v>8</v>
      </c>
      <c r="P956" t="s">
        <v>153</v>
      </c>
      <c r="Q956" t="s">
        <v>157</v>
      </c>
      <c r="R956" t="s">
        <v>238</v>
      </c>
    </row>
    <row r="957" spans="1:18" x14ac:dyDescent="0.25">
      <c r="A957" t="s">
        <v>21</v>
      </c>
      <c r="B957" t="s">
        <v>31</v>
      </c>
      <c r="C957" t="s">
        <v>49</v>
      </c>
      <c r="D957" t="s">
        <v>57</v>
      </c>
      <c r="E957">
        <v>395158</v>
      </c>
      <c r="F957">
        <v>57560</v>
      </c>
      <c r="G957">
        <v>452718</v>
      </c>
      <c r="H957">
        <v>5098.76</v>
      </c>
      <c r="I957" t="s">
        <v>473</v>
      </c>
      <c r="J957" t="s">
        <v>56</v>
      </c>
      <c r="K957" t="s">
        <v>78</v>
      </c>
      <c r="L957" t="s">
        <v>109</v>
      </c>
      <c r="M957" t="s">
        <v>137</v>
      </c>
      <c r="N957">
        <v>9</v>
      </c>
      <c r="O957">
        <v>7</v>
      </c>
      <c r="P957" t="s">
        <v>153</v>
      </c>
      <c r="Q957" t="s">
        <v>154</v>
      </c>
      <c r="R957" t="s">
        <v>289</v>
      </c>
    </row>
    <row r="958" spans="1:18" x14ac:dyDescent="0.25">
      <c r="A958" t="s">
        <v>19</v>
      </c>
      <c r="B958" t="s">
        <v>32</v>
      </c>
      <c r="C958" t="s">
        <v>52</v>
      </c>
      <c r="D958" t="s">
        <v>59</v>
      </c>
      <c r="E958">
        <v>441098</v>
      </c>
      <c r="F958">
        <v>0</v>
      </c>
      <c r="G958">
        <v>441098</v>
      </c>
      <c r="H958">
        <v>4967.8900000000003</v>
      </c>
      <c r="I958" t="s">
        <v>473</v>
      </c>
      <c r="J958" t="s">
        <v>70</v>
      </c>
      <c r="K958" t="s">
        <v>75</v>
      </c>
      <c r="L958" t="s">
        <v>85</v>
      </c>
      <c r="M958" t="s">
        <v>114</v>
      </c>
      <c r="N958">
        <v>6</v>
      </c>
      <c r="O958">
        <v>5</v>
      </c>
      <c r="P958" t="s">
        <v>148</v>
      </c>
      <c r="Q958" t="s">
        <v>155</v>
      </c>
      <c r="R958" t="s">
        <v>188</v>
      </c>
    </row>
    <row r="959" spans="1:18" x14ac:dyDescent="0.25">
      <c r="A959" t="s">
        <v>21</v>
      </c>
      <c r="B959" t="s">
        <v>29</v>
      </c>
      <c r="C959" t="s">
        <v>38</v>
      </c>
      <c r="D959" t="s">
        <v>57</v>
      </c>
      <c r="E959">
        <v>429227</v>
      </c>
      <c r="F959">
        <v>0</v>
      </c>
      <c r="G959">
        <v>429227</v>
      </c>
      <c r="H959">
        <v>4834.1899999999996</v>
      </c>
      <c r="I959" t="s">
        <v>473</v>
      </c>
      <c r="J959" t="s">
        <v>449</v>
      </c>
      <c r="K959" t="s">
        <v>72</v>
      </c>
      <c r="L959" t="s">
        <v>82</v>
      </c>
      <c r="M959" t="s">
        <v>112</v>
      </c>
      <c r="N959">
        <v>12</v>
      </c>
      <c r="O959">
        <v>9</v>
      </c>
      <c r="P959" t="s">
        <v>148</v>
      </c>
      <c r="Q959" t="s">
        <v>157</v>
      </c>
      <c r="R959" t="s">
        <v>178</v>
      </c>
    </row>
    <row r="960" spans="1:18" x14ac:dyDescent="0.25">
      <c r="A960" t="s">
        <v>17</v>
      </c>
      <c r="B960" t="s">
        <v>26</v>
      </c>
      <c r="C960" t="s">
        <v>38</v>
      </c>
      <c r="D960" t="s">
        <v>449</v>
      </c>
      <c r="E960">
        <v>405709</v>
      </c>
      <c r="F960">
        <v>12178</v>
      </c>
      <c r="G960">
        <v>417887</v>
      </c>
      <c r="H960">
        <v>4706.4799999999996</v>
      </c>
      <c r="I960" t="s">
        <v>473</v>
      </c>
      <c r="J960" t="s">
        <v>69</v>
      </c>
      <c r="K960" t="s">
        <v>75</v>
      </c>
      <c r="L960" t="s">
        <v>108</v>
      </c>
      <c r="M960" t="s">
        <v>135</v>
      </c>
      <c r="N960">
        <v>25</v>
      </c>
      <c r="O960">
        <v>25</v>
      </c>
      <c r="P960" t="s">
        <v>149</v>
      </c>
      <c r="Q960" t="s">
        <v>154</v>
      </c>
      <c r="R960" t="s">
        <v>195</v>
      </c>
    </row>
    <row r="961" spans="1:18" x14ac:dyDescent="0.25">
      <c r="A961" t="s">
        <v>20</v>
      </c>
      <c r="B961" t="s">
        <v>26</v>
      </c>
      <c r="C961" t="s">
        <v>51</v>
      </c>
      <c r="D961" t="s">
        <v>55</v>
      </c>
      <c r="E961">
        <v>417783</v>
      </c>
      <c r="F961">
        <v>0</v>
      </c>
      <c r="G961">
        <v>417783</v>
      </c>
      <c r="H961">
        <v>4705.3100000000004</v>
      </c>
      <c r="I961" t="s">
        <v>473</v>
      </c>
      <c r="J961" t="s">
        <v>70</v>
      </c>
      <c r="K961" t="s">
        <v>75</v>
      </c>
      <c r="L961" t="s">
        <v>108</v>
      </c>
      <c r="M961" t="s">
        <v>135</v>
      </c>
      <c r="N961">
        <v>0</v>
      </c>
      <c r="O961">
        <v>0</v>
      </c>
      <c r="P961" t="s">
        <v>148</v>
      </c>
      <c r="Q961" t="s">
        <v>156</v>
      </c>
      <c r="R961" t="s">
        <v>341</v>
      </c>
    </row>
    <row r="962" spans="1:18" x14ac:dyDescent="0.25">
      <c r="A962" t="s">
        <v>19</v>
      </c>
      <c r="B962" t="s">
        <v>449</v>
      </c>
      <c r="C962" t="s">
        <v>449</v>
      </c>
      <c r="D962" t="s">
        <v>449</v>
      </c>
      <c r="E962">
        <v>0</v>
      </c>
      <c r="F962">
        <v>3542</v>
      </c>
      <c r="G962">
        <v>3542</v>
      </c>
      <c r="H962">
        <v>4658.6000000000004</v>
      </c>
      <c r="I962" t="s">
        <v>459</v>
      </c>
      <c r="J962" t="s">
        <v>56</v>
      </c>
      <c r="K962" t="s">
        <v>81</v>
      </c>
      <c r="L962" t="s">
        <v>94</v>
      </c>
      <c r="M962" t="s">
        <v>449</v>
      </c>
      <c r="N962">
        <v>0</v>
      </c>
      <c r="O962">
        <v>6</v>
      </c>
      <c r="P962" t="s">
        <v>149</v>
      </c>
      <c r="Q962" t="s">
        <v>449</v>
      </c>
      <c r="R962" t="s">
        <v>171</v>
      </c>
    </row>
    <row r="963" spans="1:18" x14ac:dyDescent="0.25">
      <c r="A963" t="s">
        <v>21</v>
      </c>
      <c r="B963" t="s">
        <v>29</v>
      </c>
      <c r="C963" t="s">
        <v>50</v>
      </c>
      <c r="D963" t="s">
        <v>60</v>
      </c>
      <c r="E963">
        <v>408650</v>
      </c>
      <c r="F963">
        <v>0</v>
      </c>
      <c r="G963">
        <v>408650</v>
      </c>
      <c r="H963">
        <v>4602.45</v>
      </c>
      <c r="I963" t="s">
        <v>473</v>
      </c>
      <c r="J963" t="s">
        <v>71</v>
      </c>
      <c r="K963" t="s">
        <v>80</v>
      </c>
      <c r="L963" t="s">
        <v>106</v>
      </c>
      <c r="M963" t="s">
        <v>106</v>
      </c>
      <c r="N963">
        <v>10</v>
      </c>
      <c r="O963">
        <v>9</v>
      </c>
      <c r="P963" t="s">
        <v>149</v>
      </c>
      <c r="Q963" t="s">
        <v>154</v>
      </c>
      <c r="R963" t="s">
        <v>202</v>
      </c>
    </row>
    <row r="964" spans="1:18" x14ac:dyDescent="0.25">
      <c r="A964" t="s">
        <v>20</v>
      </c>
      <c r="B964" t="s">
        <v>35</v>
      </c>
      <c r="C964" t="s">
        <v>43</v>
      </c>
      <c r="D964" t="s">
        <v>56</v>
      </c>
      <c r="E964">
        <v>394867</v>
      </c>
      <c r="F964">
        <v>0</v>
      </c>
      <c r="G964">
        <v>394867</v>
      </c>
      <c r="H964">
        <v>4447.21</v>
      </c>
      <c r="I964" t="s">
        <v>473</v>
      </c>
      <c r="J964" t="s">
        <v>56</v>
      </c>
      <c r="K964" t="s">
        <v>75</v>
      </c>
      <c r="L964" t="s">
        <v>108</v>
      </c>
      <c r="M964" t="s">
        <v>135</v>
      </c>
      <c r="N964">
        <v>1</v>
      </c>
      <c r="O964">
        <v>0</v>
      </c>
      <c r="P964" t="s">
        <v>153</v>
      </c>
      <c r="Q964" t="s">
        <v>157</v>
      </c>
      <c r="R964" t="s">
        <v>378</v>
      </c>
    </row>
    <row r="965" spans="1:18" x14ac:dyDescent="0.25">
      <c r="A965" t="s">
        <v>18</v>
      </c>
      <c r="B965" t="s">
        <v>449</v>
      </c>
      <c r="C965" t="s">
        <v>449</v>
      </c>
      <c r="D965" t="s">
        <v>61</v>
      </c>
      <c r="E965">
        <v>0</v>
      </c>
      <c r="F965">
        <v>6176</v>
      </c>
      <c r="G965">
        <v>6176</v>
      </c>
      <c r="H965">
        <v>4404.92</v>
      </c>
      <c r="I965" t="s">
        <v>462</v>
      </c>
      <c r="J965" t="s">
        <v>449</v>
      </c>
      <c r="K965" t="s">
        <v>76</v>
      </c>
      <c r="L965" t="s">
        <v>100</v>
      </c>
      <c r="M965" t="s">
        <v>449</v>
      </c>
      <c r="N965">
        <v>0</v>
      </c>
      <c r="O965">
        <v>0</v>
      </c>
      <c r="P965" t="s">
        <v>149</v>
      </c>
      <c r="Q965" t="s">
        <v>449</v>
      </c>
      <c r="R965" t="s">
        <v>252</v>
      </c>
    </row>
    <row r="966" spans="1:18" x14ac:dyDescent="0.25">
      <c r="A966" t="s">
        <v>21</v>
      </c>
      <c r="B966" t="s">
        <v>32</v>
      </c>
      <c r="C966" t="s">
        <v>49</v>
      </c>
      <c r="D966" t="s">
        <v>62</v>
      </c>
      <c r="E966">
        <v>367380</v>
      </c>
      <c r="F966">
        <v>21407</v>
      </c>
      <c r="G966">
        <v>388787</v>
      </c>
      <c r="H966">
        <v>4378.74</v>
      </c>
      <c r="I966" t="s">
        <v>473</v>
      </c>
      <c r="J966" t="s">
        <v>69</v>
      </c>
      <c r="K966" t="s">
        <v>79</v>
      </c>
      <c r="L966" t="s">
        <v>91</v>
      </c>
      <c r="M966" t="s">
        <v>118</v>
      </c>
      <c r="N966">
        <v>15</v>
      </c>
      <c r="O966">
        <v>15</v>
      </c>
      <c r="P966" t="s">
        <v>153</v>
      </c>
      <c r="Q966" t="s">
        <v>155</v>
      </c>
      <c r="R966" t="s">
        <v>365</v>
      </c>
    </row>
    <row r="967" spans="1:18" x14ac:dyDescent="0.25">
      <c r="A967" t="s">
        <v>20</v>
      </c>
      <c r="B967" t="s">
        <v>32</v>
      </c>
      <c r="C967" t="s">
        <v>39</v>
      </c>
      <c r="D967" t="s">
        <v>59</v>
      </c>
      <c r="E967">
        <v>307654</v>
      </c>
      <c r="F967">
        <v>45451</v>
      </c>
      <c r="G967">
        <v>353105</v>
      </c>
      <c r="H967">
        <v>3976.87</v>
      </c>
      <c r="I967" t="s">
        <v>473</v>
      </c>
      <c r="J967" t="s">
        <v>70</v>
      </c>
      <c r="K967" t="s">
        <v>75</v>
      </c>
      <c r="L967" t="s">
        <v>96</v>
      </c>
      <c r="M967" t="s">
        <v>121</v>
      </c>
      <c r="N967">
        <v>1</v>
      </c>
      <c r="O967">
        <v>1</v>
      </c>
      <c r="P967" t="s">
        <v>150</v>
      </c>
      <c r="Q967" t="s">
        <v>157</v>
      </c>
      <c r="R967" t="s">
        <v>224</v>
      </c>
    </row>
    <row r="968" spans="1:18" x14ac:dyDescent="0.25">
      <c r="A968" t="s">
        <v>19</v>
      </c>
      <c r="B968" t="s">
        <v>24</v>
      </c>
      <c r="C968" t="s">
        <v>44</v>
      </c>
      <c r="D968" t="s">
        <v>54</v>
      </c>
      <c r="E968">
        <v>342811</v>
      </c>
      <c r="F968">
        <v>4747</v>
      </c>
      <c r="G968">
        <v>347558</v>
      </c>
      <c r="H968">
        <v>3914.39</v>
      </c>
      <c r="I968" t="s">
        <v>473</v>
      </c>
      <c r="J968" t="s">
        <v>69</v>
      </c>
      <c r="K968" t="s">
        <v>81</v>
      </c>
      <c r="L968" t="s">
        <v>103</v>
      </c>
      <c r="M968" t="s">
        <v>130</v>
      </c>
      <c r="N968">
        <v>2</v>
      </c>
      <c r="O968">
        <v>2</v>
      </c>
      <c r="P968" t="s">
        <v>149</v>
      </c>
      <c r="Q968" t="s">
        <v>157</v>
      </c>
      <c r="R968" t="s">
        <v>193</v>
      </c>
    </row>
    <row r="969" spans="1:18" x14ac:dyDescent="0.25">
      <c r="A969" t="s">
        <v>19</v>
      </c>
      <c r="B969" t="s">
        <v>32</v>
      </c>
      <c r="C969" t="s">
        <v>44</v>
      </c>
      <c r="D969" t="s">
        <v>57</v>
      </c>
      <c r="E969">
        <v>288169</v>
      </c>
      <c r="F969">
        <v>52265</v>
      </c>
      <c r="G969">
        <v>340434</v>
      </c>
      <c r="H969">
        <v>3834.16</v>
      </c>
      <c r="I969" t="s">
        <v>473</v>
      </c>
      <c r="J969" t="s">
        <v>70</v>
      </c>
      <c r="K969" t="s">
        <v>72</v>
      </c>
      <c r="L969" t="s">
        <v>95</v>
      </c>
      <c r="M969" t="s">
        <v>120</v>
      </c>
      <c r="N969">
        <v>7</v>
      </c>
      <c r="O969">
        <v>5</v>
      </c>
      <c r="P969" t="s">
        <v>150</v>
      </c>
      <c r="Q969" t="s">
        <v>154</v>
      </c>
      <c r="R969" t="s">
        <v>173</v>
      </c>
    </row>
    <row r="970" spans="1:18" x14ac:dyDescent="0.25">
      <c r="A970" t="s">
        <v>19</v>
      </c>
      <c r="B970" t="s">
        <v>35</v>
      </c>
      <c r="C970" t="s">
        <v>53</v>
      </c>
      <c r="D970" t="s">
        <v>62</v>
      </c>
      <c r="E970">
        <v>305219</v>
      </c>
      <c r="F970">
        <v>32759</v>
      </c>
      <c r="G970">
        <v>337978</v>
      </c>
      <c r="H970">
        <v>3806.5</v>
      </c>
      <c r="I970" t="s">
        <v>473</v>
      </c>
      <c r="J970" t="s">
        <v>449</v>
      </c>
      <c r="K970" t="s">
        <v>78</v>
      </c>
      <c r="L970" t="s">
        <v>104</v>
      </c>
      <c r="M970" t="s">
        <v>131</v>
      </c>
      <c r="N970">
        <v>5</v>
      </c>
      <c r="O970">
        <v>5</v>
      </c>
      <c r="P970" t="s">
        <v>153</v>
      </c>
      <c r="Q970" t="s">
        <v>155</v>
      </c>
      <c r="R970" t="s">
        <v>198</v>
      </c>
    </row>
    <row r="971" spans="1:18" x14ac:dyDescent="0.25">
      <c r="A971" t="s">
        <v>19</v>
      </c>
      <c r="B971" t="s">
        <v>449</v>
      </c>
      <c r="C971" t="s">
        <v>449</v>
      </c>
      <c r="D971" t="s">
        <v>449</v>
      </c>
      <c r="E971">
        <v>0</v>
      </c>
      <c r="F971">
        <v>3198</v>
      </c>
      <c r="G971">
        <v>3198</v>
      </c>
      <c r="H971">
        <v>3694.96</v>
      </c>
      <c r="I971" t="s">
        <v>469</v>
      </c>
      <c r="J971" t="s">
        <v>56</v>
      </c>
      <c r="K971" t="s">
        <v>79</v>
      </c>
      <c r="L971" t="s">
        <v>107</v>
      </c>
      <c r="M971" t="s">
        <v>449</v>
      </c>
      <c r="N971">
        <v>0</v>
      </c>
      <c r="O971">
        <v>1</v>
      </c>
      <c r="P971" t="s">
        <v>152</v>
      </c>
      <c r="Q971" t="s">
        <v>449</v>
      </c>
      <c r="R971" t="s">
        <v>173</v>
      </c>
    </row>
    <row r="972" spans="1:18" x14ac:dyDescent="0.25">
      <c r="A972" t="s">
        <v>20</v>
      </c>
      <c r="B972" t="s">
        <v>26</v>
      </c>
      <c r="C972" t="s">
        <v>40</v>
      </c>
      <c r="D972" t="s">
        <v>61</v>
      </c>
      <c r="E972">
        <v>320848</v>
      </c>
      <c r="F972">
        <v>0</v>
      </c>
      <c r="G972">
        <v>320848</v>
      </c>
      <c r="H972">
        <v>3613.57</v>
      </c>
      <c r="I972" t="s">
        <v>473</v>
      </c>
      <c r="J972" t="s">
        <v>69</v>
      </c>
      <c r="K972" t="s">
        <v>81</v>
      </c>
      <c r="L972" t="s">
        <v>94</v>
      </c>
      <c r="M972" t="s">
        <v>129</v>
      </c>
      <c r="N972">
        <v>3</v>
      </c>
      <c r="O972">
        <v>3</v>
      </c>
      <c r="P972" t="s">
        <v>148</v>
      </c>
      <c r="Q972" t="s">
        <v>156</v>
      </c>
      <c r="R972" t="s">
        <v>180</v>
      </c>
    </row>
    <row r="973" spans="1:18" x14ac:dyDescent="0.25">
      <c r="A973" t="s">
        <v>19</v>
      </c>
      <c r="B973" t="s">
        <v>31</v>
      </c>
      <c r="C973" t="s">
        <v>44</v>
      </c>
      <c r="D973" t="s">
        <v>62</v>
      </c>
      <c r="E973">
        <v>265862</v>
      </c>
      <c r="F973">
        <v>26277</v>
      </c>
      <c r="G973">
        <v>292139</v>
      </c>
      <c r="H973">
        <v>3290.23</v>
      </c>
      <c r="I973" t="s">
        <v>473</v>
      </c>
      <c r="J973" t="s">
        <v>70</v>
      </c>
      <c r="K973" t="s">
        <v>73</v>
      </c>
      <c r="L973" t="s">
        <v>99</v>
      </c>
      <c r="M973" t="s">
        <v>125</v>
      </c>
      <c r="N973">
        <v>6</v>
      </c>
      <c r="O973">
        <v>6</v>
      </c>
      <c r="P973" t="s">
        <v>153</v>
      </c>
      <c r="Q973" t="s">
        <v>155</v>
      </c>
      <c r="R973" t="s">
        <v>189</v>
      </c>
    </row>
    <row r="974" spans="1:18" x14ac:dyDescent="0.25">
      <c r="A974" t="s">
        <v>20</v>
      </c>
      <c r="B974" t="s">
        <v>32</v>
      </c>
      <c r="C974" t="s">
        <v>44</v>
      </c>
      <c r="D974" t="s">
        <v>60</v>
      </c>
      <c r="E974">
        <v>256057</v>
      </c>
      <c r="F974">
        <v>31588</v>
      </c>
      <c r="G974">
        <v>287645</v>
      </c>
      <c r="H974">
        <v>3239.62</v>
      </c>
      <c r="I974" t="s">
        <v>473</v>
      </c>
      <c r="J974" t="s">
        <v>56</v>
      </c>
      <c r="K974" t="s">
        <v>80</v>
      </c>
      <c r="L974" t="s">
        <v>93</v>
      </c>
      <c r="M974" t="s">
        <v>93</v>
      </c>
      <c r="N974">
        <v>7</v>
      </c>
      <c r="O974">
        <v>6</v>
      </c>
      <c r="P974" t="s">
        <v>149</v>
      </c>
      <c r="Q974" t="s">
        <v>156</v>
      </c>
      <c r="R974" t="s">
        <v>244</v>
      </c>
    </row>
    <row r="975" spans="1:18" x14ac:dyDescent="0.25">
      <c r="A975" t="s">
        <v>19</v>
      </c>
      <c r="B975" t="s">
        <v>35</v>
      </c>
      <c r="C975" t="s">
        <v>50</v>
      </c>
      <c r="D975" t="s">
        <v>62</v>
      </c>
      <c r="E975">
        <v>198742</v>
      </c>
      <c r="F975">
        <v>3691</v>
      </c>
      <c r="G975">
        <v>202433</v>
      </c>
      <c r="H975">
        <v>2279.91</v>
      </c>
      <c r="I975" t="s">
        <v>473</v>
      </c>
      <c r="J975" t="s">
        <v>70</v>
      </c>
      <c r="K975" t="s">
        <v>79</v>
      </c>
      <c r="L975" t="s">
        <v>91</v>
      </c>
      <c r="M975" t="s">
        <v>118</v>
      </c>
      <c r="N975">
        <v>25</v>
      </c>
      <c r="O975">
        <v>25</v>
      </c>
      <c r="P975" t="s">
        <v>149</v>
      </c>
      <c r="Q975" t="s">
        <v>154</v>
      </c>
      <c r="R975" t="s">
        <v>171</v>
      </c>
    </row>
    <row r="976" spans="1:18" x14ac:dyDescent="0.25">
      <c r="A976" t="s">
        <v>20</v>
      </c>
      <c r="B976" t="s">
        <v>23</v>
      </c>
      <c r="C976" t="s">
        <v>41</v>
      </c>
      <c r="D976" t="s">
        <v>54</v>
      </c>
      <c r="E976">
        <v>186354</v>
      </c>
      <c r="F976">
        <v>15838</v>
      </c>
      <c r="G976">
        <v>202192</v>
      </c>
      <c r="H976">
        <v>2277.1999999999998</v>
      </c>
      <c r="I976" t="s">
        <v>473</v>
      </c>
      <c r="J976" t="s">
        <v>56</v>
      </c>
      <c r="K976" t="s">
        <v>79</v>
      </c>
      <c r="L976" t="s">
        <v>107</v>
      </c>
      <c r="M976" t="s">
        <v>134</v>
      </c>
      <c r="N976">
        <v>6</v>
      </c>
      <c r="O976">
        <v>6</v>
      </c>
      <c r="P976" t="s">
        <v>151</v>
      </c>
      <c r="Q976" t="s">
        <v>157</v>
      </c>
      <c r="R976" t="s">
        <v>173</v>
      </c>
    </row>
    <row r="977" spans="1:18" x14ac:dyDescent="0.25">
      <c r="A977" t="s">
        <v>21</v>
      </c>
      <c r="B977" t="s">
        <v>35</v>
      </c>
      <c r="C977" t="s">
        <v>50</v>
      </c>
      <c r="D977" t="s">
        <v>57</v>
      </c>
      <c r="E977">
        <v>171910</v>
      </c>
      <c r="F977">
        <v>2800</v>
      </c>
      <c r="G977">
        <v>174710</v>
      </c>
      <c r="H977">
        <v>1967.68</v>
      </c>
      <c r="I977" t="s">
        <v>473</v>
      </c>
      <c r="J977" t="s">
        <v>69</v>
      </c>
      <c r="K977" t="s">
        <v>78</v>
      </c>
      <c r="L977" t="s">
        <v>104</v>
      </c>
      <c r="M977" t="s">
        <v>131</v>
      </c>
      <c r="N977">
        <v>12</v>
      </c>
      <c r="O977">
        <v>9</v>
      </c>
      <c r="P977" t="s">
        <v>153</v>
      </c>
      <c r="Q977" t="s">
        <v>156</v>
      </c>
      <c r="R977" t="s">
        <v>222</v>
      </c>
    </row>
    <row r="978" spans="1:18" x14ac:dyDescent="0.25">
      <c r="A978" t="s">
        <v>20</v>
      </c>
      <c r="B978" t="s">
        <v>449</v>
      </c>
      <c r="C978" t="s">
        <v>449</v>
      </c>
      <c r="D978" t="s">
        <v>54</v>
      </c>
      <c r="E978">
        <v>0</v>
      </c>
      <c r="F978">
        <v>165208</v>
      </c>
      <c r="G978">
        <v>165208</v>
      </c>
      <c r="H978">
        <v>1860.67</v>
      </c>
      <c r="I978" t="s">
        <v>473</v>
      </c>
      <c r="J978" t="s">
        <v>71</v>
      </c>
      <c r="K978" t="s">
        <v>80</v>
      </c>
      <c r="L978" t="s">
        <v>106</v>
      </c>
      <c r="M978" t="s">
        <v>449</v>
      </c>
      <c r="N978">
        <v>0</v>
      </c>
      <c r="O978">
        <v>5</v>
      </c>
      <c r="P978" t="s">
        <v>151</v>
      </c>
      <c r="Q978" t="s">
        <v>449</v>
      </c>
      <c r="R978" t="s">
        <v>239</v>
      </c>
    </row>
    <row r="979" spans="1:18" x14ac:dyDescent="0.25">
      <c r="A979" t="s">
        <v>19</v>
      </c>
      <c r="B979" t="s">
        <v>449</v>
      </c>
      <c r="C979" t="s">
        <v>449</v>
      </c>
      <c r="D979" t="s">
        <v>60</v>
      </c>
      <c r="E979">
        <v>0</v>
      </c>
      <c r="F979">
        <v>1818</v>
      </c>
      <c r="G979">
        <v>1818</v>
      </c>
      <c r="H979">
        <v>1818</v>
      </c>
      <c r="I979" t="s">
        <v>67</v>
      </c>
      <c r="J979" t="s">
        <v>70</v>
      </c>
      <c r="K979" t="s">
        <v>77</v>
      </c>
      <c r="L979" t="s">
        <v>89</v>
      </c>
      <c r="M979" t="s">
        <v>449</v>
      </c>
      <c r="N979">
        <v>0</v>
      </c>
      <c r="O979">
        <v>7</v>
      </c>
      <c r="P979" t="s">
        <v>152</v>
      </c>
      <c r="Q979" t="s">
        <v>449</v>
      </c>
      <c r="R979" t="s">
        <v>354</v>
      </c>
    </row>
    <row r="980" spans="1:18" x14ac:dyDescent="0.25">
      <c r="A980" t="s">
        <v>20</v>
      </c>
      <c r="B980" t="s">
        <v>35</v>
      </c>
      <c r="C980" t="s">
        <v>46</v>
      </c>
      <c r="D980" t="s">
        <v>59</v>
      </c>
      <c r="E980">
        <v>154913</v>
      </c>
      <c r="F980">
        <v>2639</v>
      </c>
      <c r="G980">
        <v>157552</v>
      </c>
      <c r="H980">
        <v>1774.44</v>
      </c>
      <c r="I980" t="s">
        <v>473</v>
      </c>
      <c r="J980" t="s">
        <v>449</v>
      </c>
      <c r="K980" t="s">
        <v>76</v>
      </c>
      <c r="L980" t="s">
        <v>100</v>
      </c>
      <c r="M980" t="s">
        <v>126</v>
      </c>
      <c r="N980">
        <v>5</v>
      </c>
      <c r="O980">
        <v>5</v>
      </c>
      <c r="P980" t="s">
        <v>153</v>
      </c>
      <c r="Q980" t="s">
        <v>155</v>
      </c>
      <c r="R980" t="s">
        <v>165</v>
      </c>
    </row>
    <row r="981" spans="1:18" x14ac:dyDescent="0.25">
      <c r="A981" t="s">
        <v>20</v>
      </c>
      <c r="B981" t="s">
        <v>449</v>
      </c>
      <c r="C981" t="s">
        <v>449</v>
      </c>
      <c r="D981" t="s">
        <v>449</v>
      </c>
      <c r="E981">
        <v>0</v>
      </c>
      <c r="F981">
        <v>2481</v>
      </c>
      <c r="G981">
        <v>2481</v>
      </c>
      <c r="H981">
        <v>1622.87</v>
      </c>
      <c r="I981" t="s">
        <v>455</v>
      </c>
      <c r="J981" t="s">
        <v>56</v>
      </c>
      <c r="K981" t="s">
        <v>81</v>
      </c>
      <c r="L981" t="s">
        <v>94</v>
      </c>
      <c r="M981" t="s">
        <v>449</v>
      </c>
      <c r="N981">
        <v>0</v>
      </c>
      <c r="O981">
        <v>5</v>
      </c>
      <c r="P981" t="s">
        <v>149</v>
      </c>
      <c r="Q981" t="s">
        <v>449</v>
      </c>
      <c r="R981" t="s">
        <v>229</v>
      </c>
    </row>
    <row r="982" spans="1:18" x14ac:dyDescent="0.25">
      <c r="A982" t="s">
        <v>17</v>
      </c>
      <c r="B982" t="s">
        <v>31</v>
      </c>
      <c r="C982" t="s">
        <v>40</v>
      </c>
      <c r="D982" t="s">
        <v>58</v>
      </c>
      <c r="E982">
        <v>135391</v>
      </c>
      <c r="F982">
        <v>1585</v>
      </c>
      <c r="G982">
        <v>136976</v>
      </c>
      <c r="H982">
        <v>1542.7</v>
      </c>
      <c r="I982" t="s">
        <v>473</v>
      </c>
      <c r="J982" t="s">
        <v>56</v>
      </c>
      <c r="K982" t="s">
        <v>78</v>
      </c>
      <c r="L982" t="s">
        <v>88</v>
      </c>
      <c r="M982" t="s">
        <v>128</v>
      </c>
      <c r="N982">
        <v>15</v>
      </c>
      <c r="O982">
        <v>13</v>
      </c>
      <c r="P982" t="s">
        <v>151</v>
      </c>
      <c r="Q982" t="s">
        <v>156</v>
      </c>
      <c r="R982" t="s">
        <v>294</v>
      </c>
    </row>
    <row r="983" spans="1:18" x14ac:dyDescent="0.25">
      <c r="A983" t="s">
        <v>19</v>
      </c>
      <c r="B983" t="s">
        <v>24</v>
      </c>
      <c r="C983" t="s">
        <v>36</v>
      </c>
      <c r="D983" t="s">
        <v>449</v>
      </c>
      <c r="E983">
        <v>118966</v>
      </c>
      <c r="F983">
        <v>17631</v>
      </c>
      <c r="G983">
        <v>136597</v>
      </c>
      <c r="H983">
        <v>1538.43</v>
      </c>
      <c r="I983" t="s">
        <v>473</v>
      </c>
      <c r="J983" t="s">
        <v>70</v>
      </c>
      <c r="K983" t="s">
        <v>76</v>
      </c>
      <c r="L983" t="s">
        <v>92</v>
      </c>
      <c r="M983" t="s">
        <v>119</v>
      </c>
      <c r="N983">
        <v>18</v>
      </c>
      <c r="O983">
        <v>18</v>
      </c>
      <c r="P983" t="s">
        <v>149</v>
      </c>
      <c r="Q983" t="s">
        <v>157</v>
      </c>
      <c r="R983" t="s">
        <v>212</v>
      </c>
    </row>
    <row r="984" spans="1:18" x14ac:dyDescent="0.25">
      <c r="A984" t="s">
        <v>20</v>
      </c>
      <c r="B984" t="s">
        <v>449</v>
      </c>
      <c r="C984" t="s">
        <v>449</v>
      </c>
      <c r="D984" t="s">
        <v>57</v>
      </c>
      <c r="E984">
        <v>0</v>
      </c>
      <c r="F984">
        <v>2286</v>
      </c>
      <c r="G984">
        <v>2286</v>
      </c>
      <c r="H984">
        <v>1495.31</v>
      </c>
      <c r="I984" t="s">
        <v>455</v>
      </c>
      <c r="J984" t="s">
        <v>449</v>
      </c>
      <c r="K984" t="s">
        <v>72</v>
      </c>
      <c r="L984" t="s">
        <v>95</v>
      </c>
      <c r="M984" t="s">
        <v>449</v>
      </c>
      <c r="N984">
        <v>0</v>
      </c>
      <c r="O984">
        <v>0</v>
      </c>
      <c r="P984" t="s">
        <v>150</v>
      </c>
      <c r="Q984" t="s">
        <v>449</v>
      </c>
      <c r="R984" t="s">
        <v>243</v>
      </c>
    </row>
    <row r="985" spans="1:18" x14ac:dyDescent="0.25">
      <c r="A985" t="s">
        <v>21</v>
      </c>
      <c r="B985" t="s">
        <v>449</v>
      </c>
      <c r="C985" t="s">
        <v>449</v>
      </c>
      <c r="D985" t="s">
        <v>59</v>
      </c>
      <c r="E985">
        <v>0</v>
      </c>
      <c r="F985">
        <v>1215</v>
      </c>
      <c r="G985">
        <v>1215</v>
      </c>
      <c r="H985">
        <v>1403.81</v>
      </c>
      <c r="I985" t="s">
        <v>469</v>
      </c>
      <c r="J985" t="s">
        <v>70</v>
      </c>
      <c r="K985" t="s">
        <v>74</v>
      </c>
      <c r="L985" t="s">
        <v>84</v>
      </c>
      <c r="M985" t="s">
        <v>449</v>
      </c>
      <c r="N985">
        <v>0</v>
      </c>
      <c r="O985">
        <v>18</v>
      </c>
      <c r="P985" t="s">
        <v>149</v>
      </c>
      <c r="Q985" t="s">
        <v>449</v>
      </c>
      <c r="R985" t="s">
        <v>216</v>
      </c>
    </row>
    <row r="986" spans="1:18" x14ac:dyDescent="0.25">
      <c r="A986" t="s">
        <v>17</v>
      </c>
      <c r="B986" t="s">
        <v>449</v>
      </c>
      <c r="C986" t="s">
        <v>449</v>
      </c>
      <c r="D986" t="s">
        <v>60</v>
      </c>
      <c r="E986">
        <v>0</v>
      </c>
      <c r="F986">
        <v>1356</v>
      </c>
      <c r="G986">
        <v>1356</v>
      </c>
      <c r="H986">
        <v>1356</v>
      </c>
      <c r="I986" t="s">
        <v>67</v>
      </c>
      <c r="J986" t="s">
        <v>449</v>
      </c>
      <c r="K986" t="s">
        <v>81</v>
      </c>
      <c r="L986" t="s">
        <v>94</v>
      </c>
      <c r="M986" t="s">
        <v>449</v>
      </c>
      <c r="N986">
        <v>0</v>
      </c>
      <c r="O986">
        <v>18</v>
      </c>
      <c r="P986" t="s">
        <v>150</v>
      </c>
      <c r="Q986" t="s">
        <v>449</v>
      </c>
      <c r="R986" t="s">
        <v>286</v>
      </c>
    </row>
    <row r="987" spans="1:18" x14ac:dyDescent="0.25">
      <c r="A987" t="s">
        <v>19</v>
      </c>
      <c r="B987" t="s">
        <v>449</v>
      </c>
      <c r="C987" t="s">
        <v>449</v>
      </c>
      <c r="D987" t="s">
        <v>449</v>
      </c>
      <c r="E987">
        <v>0</v>
      </c>
      <c r="F987">
        <v>1021</v>
      </c>
      <c r="G987">
        <v>1021</v>
      </c>
      <c r="H987">
        <v>1342.86</v>
      </c>
      <c r="I987" t="s">
        <v>459</v>
      </c>
      <c r="J987" t="s">
        <v>71</v>
      </c>
      <c r="K987" t="s">
        <v>81</v>
      </c>
      <c r="L987" t="s">
        <v>94</v>
      </c>
      <c r="M987" t="s">
        <v>449</v>
      </c>
      <c r="N987">
        <v>0</v>
      </c>
      <c r="O987">
        <v>10</v>
      </c>
      <c r="P987" t="s">
        <v>148</v>
      </c>
      <c r="Q987" t="s">
        <v>449</v>
      </c>
      <c r="R987" t="s">
        <v>188</v>
      </c>
    </row>
    <row r="988" spans="1:18" x14ac:dyDescent="0.25">
      <c r="A988" t="s">
        <v>21</v>
      </c>
      <c r="B988" t="s">
        <v>449</v>
      </c>
      <c r="C988" t="s">
        <v>449</v>
      </c>
      <c r="D988" t="s">
        <v>62</v>
      </c>
      <c r="E988">
        <v>0</v>
      </c>
      <c r="F988">
        <v>918</v>
      </c>
      <c r="G988">
        <v>918</v>
      </c>
      <c r="H988">
        <v>1207.3900000000001</v>
      </c>
      <c r="I988" t="s">
        <v>459</v>
      </c>
      <c r="J988" t="s">
        <v>70</v>
      </c>
      <c r="K988" t="s">
        <v>81</v>
      </c>
      <c r="L988" t="s">
        <v>98</v>
      </c>
      <c r="M988" t="s">
        <v>449</v>
      </c>
      <c r="N988">
        <v>0</v>
      </c>
      <c r="O988">
        <v>11</v>
      </c>
      <c r="P988" t="s">
        <v>148</v>
      </c>
      <c r="Q988" t="s">
        <v>449</v>
      </c>
      <c r="R988" t="s">
        <v>190</v>
      </c>
    </row>
    <row r="989" spans="1:18" x14ac:dyDescent="0.25">
      <c r="A989" t="s">
        <v>20</v>
      </c>
      <c r="B989" t="s">
        <v>24</v>
      </c>
      <c r="C989" t="s">
        <v>38</v>
      </c>
      <c r="D989" t="s">
        <v>59</v>
      </c>
      <c r="E989">
        <v>88511</v>
      </c>
      <c r="F989">
        <v>6441</v>
      </c>
      <c r="G989">
        <v>94952</v>
      </c>
      <c r="H989">
        <v>1069.4000000000001</v>
      </c>
      <c r="I989" t="s">
        <v>473</v>
      </c>
      <c r="J989" t="s">
        <v>449</v>
      </c>
      <c r="K989" t="s">
        <v>78</v>
      </c>
      <c r="L989" t="s">
        <v>90</v>
      </c>
      <c r="M989" t="s">
        <v>147</v>
      </c>
      <c r="N989">
        <v>3</v>
      </c>
      <c r="O989">
        <v>3</v>
      </c>
      <c r="P989" t="s">
        <v>152</v>
      </c>
      <c r="Q989" t="s">
        <v>157</v>
      </c>
      <c r="R989" t="s">
        <v>180</v>
      </c>
    </row>
    <row r="990" spans="1:18" x14ac:dyDescent="0.25">
      <c r="A990" t="s">
        <v>20</v>
      </c>
      <c r="B990" t="s">
        <v>29</v>
      </c>
      <c r="C990" t="s">
        <v>50</v>
      </c>
      <c r="D990" t="s">
        <v>62</v>
      </c>
      <c r="E990">
        <v>500</v>
      </c>
      <c r="F990">
        <v>228</v>
      </c>
      <c r="G990">
        <v>728</v>
      </c>
      <c r="H990">
        <v>957.5</v>
      </c>
      <c r="I990" t="s">
        <v>459</v>
      </c>
      <c r="J990" t="s">
        <v>71</v>
      </c>
      <c r="K990" t="s">
        <v>73</v>
      </c>
      <c r="L990" t="s">
        <v>83</v>
      </c>
      <c r="M990" t="s">
        <v>113</v>
      </c>
      <c r="N990">
        <v>4</v>
      </c>
      <c r="O990">
        <v>4</v>
      </c>
      <c r="P990" t="s">
        <v>152</v>
      </c>
      <c r="Q990" t="s">
        <v>155</v>
      </c>
      <c r="R990" t="s">
        <v>297</v>
      </c>
    </row>
    <row r="991" spans="1:18" x14ac:dyDescent="0.25">
      <c r="A991" t="s">
        <v>19</v>
      </c>
      <c r="B991" t="s">
        <v>26</v>
      </c>
      <c r="C991" t="s">
        <v>53</v>
      </c>
      <c r="D991" t="s">
        <v>449</v>
      </c>
      <c r="E991">
        <v>53093</v>
      </c>
      <c r="F991">
        <v>8988</v>
      </c>
      <c r="G991">
        <v>62081</v>
      </c>
      <c r="H991">
        <v>699.19</v>
      </c>
      <c r="I991" t="s">
        <v>473</v>
      </c>
      <c r="J991" t="s">
        <v>71</v>
      </c>
      <c r="K991" t="s">
        <v>78</v>
      </c>
      <c r="L991" t="s">
        <v>105</v>
      </c>
      <c r="M991" t="s">
        <v>142</v>
      </c>
      <c r="N991">
        <v>15</v>
      </c>
      <c r="O991">
        <v>15</v>
      </c>
      <c r="P991" t="s">
        <v>150</v>
      </c>
      <c r="Q991" t="s">
        <v>155</v>
      </c>
      <c r="R991" t="s">
        <v>238</v>
      </c>
    </row>
    <row r="992" spans="1:18" x14ac:dyDescent="0.25">
      <c r="A992" t="s">
        <v>19</v>
      </c>
      <c r="B992" t="s">
        <v>26</v>
      </c>
      <c r="C992" t="s">
        <v>50</v>
      </c>
      <c r="D992" t="s">
        <v>58</v>
      </c>
      <c r="E992">
        <v>44183</v>
      </c>
      <c r="F992">
        <v>3250</v>
      </c>
      <c r="G992">
        <v>47433</v>
      </c>
      <c r="H992">
        <v>534.22</v>
      </c>
      <c r="I992" t="s">
        <v>473</v>
      </c>
      <c r="J992" t="s">
        <v>56</v>
      </c>
      <c r="K992" t="s">
        <v>72</v>
      </c>
      <c r="L992" t="s">
        <v>82</v>
      </c>
      <c r="M992" t="s">
        <v>112</v>
      </c>
      <c r="N992">
        <v>9</v>
      </c>
      <c r="O992">
        <v>6</v>
      </c>
      <c r="P992" t="s">
        <v>152</v>
      </c>
      <c r="Q992" t="s">
        <v>154</v>
      </c>
      <c r="R992" t="s">
        <v>348</v>
      </c>
    </row>
    <row r="993" spans="1:18" x14ac:dyDescent="0.25">
      <c r="A993" t="s">
        <v>20</v>
      </c>
      <c r="B993" t="s">
        <v>449</v>
      </c>
      <c r="C993" t="s">
        <v>449</v>
      </c>
      <c r="D993" t="s">
        <v>59</v>
      </c>
      <c r="E993">
        <v>0</v>
      </c>
      <c r="F993">
        <v>23628</v>
      </c>
      <c r="G993">
        <v>23628</v>
      </c>
      <c r="H993">
        <v>266.11</v>
      </c>
      <c r="I993" t="s">
        <v>473</v>
      </c>
      <c r="J993" t="s">
        <v>449</v>
      </c>
      <c r="K993" t="s">
        <v>78</v>
      </c>
      <c r="L993" t="s">
        <v>90</v>
      </c>
      <c r="M993" t="s">
        <v>449</v>
      </c>
      <c r="N993">
        <v>0</v>
      </c>
      <c r="O993">
        <v>5</v>
      </c>
      <c r="P993" t="s">
        <v>149</v>
      </c>
      <c r="Q993" t="s">
        <v>449</v>
      </c>
      <c r="R993" t="s">
        <v>167</v>
      </c>
    </row>
    <row r="994" spans="1:18" x14ac:dyDescent="0.25">
      <c r="A994" t="s">
        <v>17</v>
      </c>
      <c r="B994" t="s">
        <v>34</v>
      </c>
      <c r="C994" t="s">
        <v>47</v>
      </c>
      <c r="D994" t="s">
        <v>58</v>
      </c>
      <c r="E994">
        <v>16131</v>
      </c>
      <c r="F994">
        <v>1723</v>
      </c>
      <c r="G994">
        <v>17854</v>
      </c>
      <c r="H994">
        <v>201.08</v>
      </c>
      <c r="I994" t="s">
        <v>473</v>
      </c>
      <c r="J994" t="s">
        <v>70</v>
      </c>
      <c r="K994" t="s">
        <v>79</v>
      </c>
      <c r="L994" t="s">
        <v>91</v>
      </c>
      <c r="M994" t="s">
        <v>118</v>
      </c>
      <c r="N994">
        <v>15</v>
      </c>
      <c r="O994">
        <v>13</v>
      </c>
      <c r="P994" t="s">
        <v>149</v>
      </c>
      <c r="Q994" t="s">
        <v>157</v>
      </c>
      <c r="R994" t="s">
        <v>169</v>
      </c>
    </row>
    <row r="995" spans="1:18" x14ac:dyDescent="0.25">
      <c r="A995" t="s">
        <v>19</v>
      </c>
      <c r="B995" t="s">
        <v>35</v>
      </c>
      <c r="C995" t="s">
        <v>38</v>
      </c>
      <c r="D995" t="s">
        <v>56</v>
      </c>
      <c r="E995">
        <v>15692</v>
      </c>
      <c r="F995">
        <v>0</v>
      </c>
      <c r="G995">
        <v>15692</v>
      </c>
      <c r="H995">
        <v>176.73</v>
      </c>
      <c r="I995" t="s">
        <v>473</v>
      </c>
      <c r="J995" t="s">
        <v>56</v>
      </c>
      <c r="K995" t="s">
        <v>76</v>
      </c>
      <c r="L995" t="s">
        <v>86</v>
      </c>
      <c r="M995" t="s">
        <v>115</v>
      </c>
      <c r="N995">
        <v>20</v>
      </c>
      <c r="O995">
        <v>19</v>
      </c>
      <c r="P995" t="s">
        <v>152</v>
      </c>
      <c r="Q995" t="s">
        <v>155</v>
      </c>
      <c r="R995" t="s">
        <v>240</v>
      </c>
    </row>
    <row r="996" spans="1:18" x14ac:dyDescent="0.25">
      <c r="A996" t="s">
        <v>19</v>
      </c>
      <c r="B996" t="s">
        <v>449</v>
      </c>
      <c r="C996" t="s">
        <v>449</v>
      </c>
      <c r="D996" t="s">
        <v>62</v>
      </c>
      <c r="E996">
        <v>0</v>
      </c>
      <c r="F996">
        <v>0</v>
      </c>
      <c r="G996">
        <v>0</v>
      </c>
      <c r="H996">
        <v>0</v>
      </c>
      <c r="I996" t="s">
        <v>473</v>
      </c>
      <c r="J996" t="s">
        <v>69</v>
      </c>
      <c r="K996" t="s">
        <v>79</v>
      </c>
      <c r="L996" t="s">
        <v>91</v>
      </c>
      <c r="M996" t="s">
        <v>449</v>
      </c>
      <c r="N996">
        <v>0</v>
      </c>
      <c r="O996">
        <v>12</v>
      </c>
      <c r="P996" t="s">
        <v>152</v>
      </c>
      <c r="Q996" t="s">
        <v>449</v>
      </c>
      <c r="R996" t="s">
        <v>173</v>
      </c>
    </row>
    <row r="997" spans="1:18" x14ac:dyDescent="0.25">
      <c r="A997" t="s">
        <v>19</v>
      </c>
      <c r="B997" t="s">
        <v>449</v>
      </c>
      <c r="C997" t="s">
        <v>449</v>
      </c>
      <c r="D997" t="s">
        <v>60</v>
      </c>
      <c r="E997">
        <v>0</v>
      </c>
      <c r="F997">
        <v>0</v>
      </c>
      <c r="G997">
        <v>0</v>
      </c>
      <c r="H997">
        <v>0</v>
      </c>
      <c r="I997" t="s">
        <v>469</v>
      </c>
      <c r="J997" t="s">
        <v>69</v>
      </c>
      <c r="K997" t="s">
        <v>80</v>
      </c>
      <c r="L997" t="s">
        <v>106</v>
      </c>
      <c r="M997" t="s">
        <v>449</v>
      </c>
      <c r="N997">
        <v>0</v>
      </c>
      <c r="O997">
        <v>2</v>
      </c>
      <c r="P997" t="s">
        <v>149</v>
      </c>
      <c r="Q997" t="s">
        <v>449</v>
      </c>
      <c r="R997" t="s">
        <v>221</v>
      </c>
    </row>
    <row r="998" spans="1:18" x14ac:dyDescent="0.25">
      <c r="A998" t="s">
        <v>21</v>
      </c>
      <c r="B998" t="s">
        <v>449</v>
      </c>
      <c r="C998" t="s">
        <v>449</v>
      </c>
      <c r="D998" t="s">
        <v>62</v>
      </c>
      <c r="E998">
        <v>0</v>
      </c>
      <c r="F998">
        <v>0</v>
      </c>
      <c r="G998">
        <v>0</v>
      </c>
      <c r="H998">
        <v>0</v>
      </c>
      <c r="I998" t="s">
        <v>462</v>
      </c>
      <c r="J998" t="s">
        <v>69</v>
      </c>
      <c r="K998" t="s">
        <v>79</v>
      </c>
      <c r="L998" t="s">
        <v>107</v>
      </c>
      <c r="M998" t="s">
        <v>449</v>
      </c>
      <c r="N998">
        <v>0</v>
      </c>
      <c r="O998">
        <v>19</v>
      </c>
      <c r="P998" t="s">
        <v>149</v>
      </c>
      <c r="Q998" t="s">
        <v>449</v>
      </c>
      <c r="R998" t="s">
        <v>209</v>
      </c>
    </row>
    <row r="999" spans="1:18" x14ac:dyDescent="0.25">
      <c r="A999" t="s">
        <v>20</v>
      </c>
      <c r="B999" t="s">
        <v>449</v>
      </c>
      <c r="C999" t="s">
        <v>449</v>
      </c>
      <c r="D999" t="s">
        <v>57</v>
      </c>
      <c r="E999">
        <v>0</v>
      </c>
      <c r="F999">
        <v>0</v>
      </c>
      <c r="G999">
        <v>0</v>
      </c>
      <c r="H999">
        <v>0</v>
      </c>
      <c r="I999" t="s">
        <v>455</v>
      </c>
      <c r="J999" t="s">
        <v>56</v>
      </c>
      <c r="K999" t="s">
        <v>73</v>
      </c>
      <c r="L999" t="s">
        <v>83</v>
      </c>
      <c r="M999" t="s">
        <v>449</v>
      </c>
      <c r="N999">
        <v>0</v>
      </c>
      <c r="O999">
        <v>1</v>
      </c>
      <c r="P999" t="s">
        <v>151</v>
      </c>
      <c r="Q999" t="s">
        <v>449</v>
      </c>
      <c r="R999" t="s">
        <v>351</v>
      </c>
    </row>
    <row r="1000" spans="1:18" x14ac:dyDescent="0.25">
      <c r="A1000" t="s">
        <v>20</v>
      </c>
      <c r="B1000" t="s">
        <v>449</v>
      </c>
      <c r="C1000" t="s">
        <v>449</v>
      </c>
      <c r="D1000" t="s">
        <v>57</v>
      </c>
      <c r="E1000">
        <v>0</v>
      </c>
      <c r="F1000">
        <v>0</v>
      </c>
      <c r="G1000">
        <v>0</v>
      </c>
      <c r="H1000">
        <v>0</v>
      </c>
      <c r="I1000" t="s">
        <v>469</v>
      </c>
      <c r="J1000" t="s">
        <v>56</v>
      </c>
      <c r="K1000" t="s">
        <v>72</v>
      </c>
      <c r="L1000" t="s">
        <v>82</v>
      </c>
      <c r="M1000" t="s">
        <v>449</v>
      </c>
      <c r="N1000">
        <v>0</v>
      </c>
      <c r="O1000">
        <v>4</v>
      </c>
      <c r="P1000" t="s">
        <v>148</v>
      </c>
      <c r="Q1000" t="s">
        <v>449</v>
      </c>
      <c r="R1000" t="s">
        <v>167</v>
      </c>
    </row>
    <row r="1001" spans="1:18" x14ac:dyDescent="0.25">
      <c r="A1001" t="s">
        <v>20</v>
      </c>
      <c r="B1001" t="s">
        <v>449</v>
      </c>
      <c r="C1001" t="s">
        <v>449</v>
      </c>
      <c r="D1001" t="s">
        <v>58</v>
      </c>
      <c r="E1001">
        <v>0</v>
      </c>
      <c r="F1001">
        <v>0</v>
      </c>
      <c r="G1001">
        <v>0</v>
      </c>
      <c r="H1001">
        <v>0</v>
      </c>
      <c r="I1001" t="s">
        <v>459</v>
      </c>
      <c r="J1001" t="s">
        <v>449</v>
      </c>
      <c r="K1001" t="s">
        <v>75</v>
      </c>
      <c r="L1001" t="s">
        <v>85</v>
      </c>
      <c r="M1001" t="s">
        <v>449</v>
      </c>
      <c r="N1001">
        <v>0</v>
      </c>
      <c r="O1001">
        <v>1</v>
      </c>
      <c r="P1001" t="s">
        <v>151</v>
      </c>
      <c r="Q1001" t="s">
        <v>449</v>
      </c>
      <c r="R1001" t="s">
        <v>188</v>
      </c>
    </row>
    <row r="1002" spans="1:18" x14ac:dyDescent="0.25">
      <c r="A1002" t="s">
        <v>19</v>
      </c>
      <c r="B1002" t="s">
        <v>449</v>
      </c>
      <c r="C1002" t="s">
        <v>449</v>
      </c>
      <c r="D1002" t="s">
        <v>449</v>
      </c>
      <c r="E1002">
        <v>0</v>
      </c>
      <c r="F1002">
        <v>0</v>
      </c>
      <c r="G1002">
        <v>0</v>
      </c>
      <c r="H1002">
        <v>0</v>
      </c>
      <c r="I1002" t="s">
        <v>459</v>
      </c>
      <c r="J1002" t="s">
        <v>449</v>
      </c>
      <c r="K1002" t="s">
        <v>77</v>
      </c>
      <c r="L1002" t="s">
        <v>111</v>
      </c>
      <c r="M1002" t="s">
        <v>449</v>
      </c>
      <c r="N1002">
        <v>0</v>
      </c>
      <c r="O1002">
        <v>13</v>
      </c>
      <c r="P1002" t="s">
        <v>150</v>
      </c>
      <c r="Q1002" t="s">
        <v>449</v>
      </c>
      <c r="R1002" t="s">
        <v>423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64DF-EE97-46E1-8696-E34D86248391}">
  <dimension ref="A1:G52"/>
  <sheetViews>
    <sheetView showGridLines="0" workbookViewId="0">
      <selection activeCell="B17" sqref="B17"/>
    </sheetView>
  </sheetViews>
  <sheetFormatPr defaultRowHeight="15" x14ac:dyDescent="0.25"/>
  <cols>
    <col min="1" max="1" width="20" bestFit="1" customWidth="1"/>
    <col min="2" max="2" width="14.7109375" bestFit="1" customWidth="1"/>
    <col min="3" max="3" width="18.42578125" bestFit="1" customWidth="1"/>
  </cols>
  <sheetData>
    <row r="1" spans="1:7" x14ac:dyDescent="0.25">
      <c r="A1" t="s">
        <v>451</v>
      </c>
      <c r="B1" t="s">
        <v>452</v>
      </c>
      <c r="C1" t="s">
        <v>453</v>
      </c>
      <c r="F1" t="s">
        <v>6</v>
      </c>
    </row>
    <row r="2" spans="1:7" x14ac:dyDescent="0.25">
      <c r="A2" t="s">
        <v>454</v>
      </c>
      <c r="B2">
        <v>1446.139537</v>
      </c>
      <c r="C2">
        <v>6.9099999999999999E-4</v>
      </c>
      <c r="F2" t="s">
        <v>63</v>
      </c>
      <c r="G2" t="s">
        <v>469</v>
      </c>
    </row>
    <row r="3" spans="1:7" x14ac:dyDescent="0.25">
      <c r="A3" t="s">
        <v>455</v>
      </c>
      <c r="B3">
        <v>1.5287759999999999</v>
      </c>
      <c r="C3">
        <v>0.65411799999999998</v>
      </c>
      <c r="F3" t="s">
        <v>64</v>
      </c>
      <c r="G3" t="s">
        <v>455</v>
      </c>
    </row>
    <row r="4" spans="1:7" x14ac:dyDescent="0.25">
      <c r="A4" t="s">
        <v>456</v>
      </c>
      <c r="B4">
        <v>0.376</v>
      </c>
      <c r="C4">
        <v>2.6595740000000001</v>
      </c>
      <c r="F4" t="s">
        <v>65</v>
      </c>
      <c r="G4" t="s">
        <v>462</v>
      </c>
    </row>
    <row r="5" spans="1:7" x14ac:dyDescent="0.25">
      <c r="A5" t="s">
        <v>457</v>
      </c>
      <c r="B5">
        <v>14.297314</v>
      </c>
      <c r="C5">
        <v>6.9943000000000005E-2</v>
      </c>
      <c r="F5" t="s">
        <v>66</v>
      </c>
      <c r="G5" t="s">
        <v>473</v>
      </c>
    </row>
    <row r="6" spans="1:7" x14ac:dyDescent="0.25">
      <c r="A6" t="s">
        <v>458</v>
      </c>
      <c r="B6">
        <v>5.3768089999999997</v>
      </c>
      <c r="C6">
        <v>0.18598400000000001</v>
      </c>
      <c r="F6" t="s">
        <v>67</v>
      </c>
    </row>
    <row r="7" spans="1:7" x14ac:dyDescent="0.25">
      <c r="A7" t="s">
        <v>459</v>
      </c>
      <c r="B7">
        <v>0.76031499999999996</v>
      </c>
      <c r="C7">
        <v>1.315245</v>
      </c>
      <c r="F7" t="s">
        <v>68</v>
      </c>
      <c r="G7" t="s">
        <v>459</v>
      </c>
    </row>
    <row r="8" spans="1:7" x14ac:dyDescent="0.25">
      <c r="A8" t="s">
        <v>460</v>
      </c>
      <c r="B8">
        <v>1.300562</v>
      </c>
      <c r="C8">
        <v>0.76889799999999997</v>
      </c>
    </row>
    <row r="9" spans="1:7" x14ac:dyDescent="0.25">
      <c r="A9" t="s">
        <v>461</v>
      </c>
      <c r="B9">
        <v>1.692779</v>
      </c>
      <c r="C9">
        <v>0.59074499999999996</v>
      </c>
    </row>
    <row r="10" spans="1:7" x14ac:dyDescent="0.25">
      <c r="A10" t="s">
        <v>462</v>
      </c>
      <c r="B10">
        <v>1.402069</v>
      </c>
      <c r="C10">
        <v>0.71323099999999995</v>
      </c>
    </row>
    <row r="11" spans="1:7" x14ac:dyDescent="0.25">
      <c r="A11" t="s">
        <v>463</v>
      </c>
      <c r="B11">
        <v>942.61330399999997</v>
      </c>
      <c r="C11">
        <v>1.0610000000000001E-3</v>
      </c>
    </row>
    <row r="12" spans="1:7" x14ac:dyDescent="0.25">
      <c r="A12" t="s">
        <v>464</v>
      </c>
      <c r="B12">
        <v>7.1079499999999998</v>
      </c>
      <c r="C12">
        <v>0.14068800000000001</v>
      </c>
    </row>
    <row r="13" spans="1:7" x14ac:dyDescent="0.25">
      <c r="A13" t="s">
        <v>465</v>
      </c>
      <c r="B13">
        <v>3858.401312</v>
      </c>
      <c r="C13">
        <v>2.5900000000000001E-4</v>
      </c>
    </row>
    <row r="14" spans="1:7" x14ac:dyDescent="0.25">
      <c r="A14" t="s">
        <v>466</v>
      </c>
      <c r="B14">
        <v>21.119406000000001</v>
      </c>
      <c r="C14">
        <v>4.7350000000000003E-2</v>
      </c>
    </row>
    <row r="15" spans="1:7" x14ac:dyDescent="0.25">
      <c r="A15" t="s">
        <v>467</v>
      </c>
      <c r="B15">
        <v>6.4733910000000003</v>
      </c>
      <c r="C15">
        <v>0.15447900000000001</v>
      </c>
    </row>
    <row r="16" spans="1:7" x14ac:dyDescent="0.25">
      <c r="A16" t="s">
        <v>468</v>
      </c>
      <c r="B16">
        <v>3.6724999999999999</v>
      </c>
      <c r="C16">
        <v>0.27229399999999998</v>
      </c>
    </row>
    <row r="17" spans="1:3" x14ac:dyDescent="0.25">
      <c r="A17" t="s">
        <v>469</v>
      </c>
      <c r="B17">
        <v>0.86550400000000005</v>
      </c>
      <c r="C17">
        <v>1.1553960000000001</v>
      </c>
    </row>
    <row r="18" spans="1:3" x14ac:dyDescent="0.25">
      <c r="A18" t="s">
        <v>470</v>
      </c>
      <c r="B18">
        <v>7.7711870000000003</v>
      </c>
      <c r="C18">
        <v>0.12867999999999999</v>
      </c>
    </row>
    <row r="19" spans="1:3" x14ac:dyDescent="0.25">
      <c r="A19" t="s">
        <v>471</v>
      </c>
      <c r="B19">
        <v>336.31865199999999</v>
      </c>
      <c r="C19">
        <v>2.9729999999999999E-3</v>
      </c>
    </row>
    <row r="20" spans="1:3" x14ac:dyDescent="0.25">
      <c r="A20" t="s">
        <v>472</v>
      </c>
      <c r="B20">
        <v>125.49025399999999</v>
      </c>
      <c r="C20">
        <v>7.9690000000000004E-3</v>
      </c>
    </row>
    <row r="21" spans="1:3" x14ac:dyDescent="0.25">
      <c r="A21" t="s">
        <v>473</v>
      </c>
      <c r="B21">
        <v>88.789759000000004</v>
      </c>
      <c r="C21">
        <v>1.1263E-2</v>
      </c>
    </row>
    <row r="22" spans="1:3" x14ac:dyDescent="0.25">
      <c r="A22" t="s">
        <v>474</v>
      </c>
      <c r="B22">
        <v>16625.896173000001</v>
      </c>
      <c r="C22">
        <v>6.0000000000000002E-5</v>
      </c>
    </row>
    <row r="23" spans="1:3" x14ac:dyDescent="0.25">
      <c r="A23" t="s">
        <v>475</v>
      </c>
      <c r="B23">
        <v>42135.725057000003</v>
      </c>
      <c r="C23">
        <v>2.4000000000000001E-5</v>
      </c>
    </row>
    <row r="24" spans="1:3" x14ac:dyDescent="0.25">
      <c r="A24" t="s">
        <v>476</v>
      </c>
      <c r="B24">
        <v>3.2586279999999999</v>
      </c>
      <c r="C24">
        <v>0.30687799999999998</v>
      </c>
    </row>
    <row r="25" spans="1:3" x14ac:dyDescent="0.25">
      <c r="A25" t="s">
        <v>477</v>
      </c>
      <c r="B25">
        <v>154.022673</v>
      </c>
      <c r="C25">
        <v>6.4929999999999996E-3</v>
      </c>
    </row>
    <row r="26" spans="1:3" x14ac:dyDescent="0.25">
      <c r="A26" t="s">
        <v>478</v>
      </c>
      <c r="B26">
        <v>529.51816899999994</v>
      </c>
      <c r="C26">
        <v>1.8890000000000001E-3</v>
      </c>
    </row>
    <row r="27" spans="1:3" x14ac:dyDescent="0.25">
      <c r="A27" t="s">
        <v>479</v>
      </c>
      <c r="B27">
        <v>0.306695</v>
      </c>
      <c r="C27">
        <v>3.2605710000000001</v>
      </c>
    </row>
    <row r="28" spans="1:3" x14ac:dyDescent="0.25">
      <c r="A28" t="s">
        <v>480</v>
      </c>
      <c r="B28">
        <v>5.4399550000000003</v>
      </c>
      <c r="C28">
        <v>0.18382499999999999</v>
      </c>
    </row>
    <row r="29" spans="1:3" x14ac:dyDescent="0.25">
      <c r="A29" t="s">
        <v>481</v>
      </c>
      <c r="B29">
        <v>4.1908649999999996</v>
      </c>
      <c r="C29">
        <v>0.23861399999999999</v>
      </c>
    </row>
    <row r="30" spans="1:3" x14ac:dyDescent="0.25">
      <c r="A30" t="s">
        <v>482</v>
      </c>
      <c r="B30">
        <v>45.749777999999999</v>
      </c>
      <c r="C30">
        <v>2.1857999999999999E-2</v>
      </c>
    </row>
    <row r="31" spans="1:3" x14ac:dyDescent="0.25">
      <c r="A31" t="s">
        <v>483</v>
      </c>
      <c r="B31">
        <v>18.574043</v>
      </c>
      <c r="C31">
        <v>5.3838999999999998E-2</v>
      </c>
    </row>
    <row r="32" spans="1:3" x14ac:dyDescent="0.25">
      <c r="A32" t="s">
        <v>484</v>
      </c>
      <c r="B32">
        <v>142.13020599999999</v>
      </c>
      <c r="C32">
        <v>7.0359999999999997E-3</v>
      </c>
    </row>
    <row r="33" spans="1:3" x14ac:dyDescent="0.25">
      <c r="A33" t="s">
        <v>485</v>
      </c>
      <c r="B33">
        <v>1.7474510000000001</v>
      </c>
      <c r="C33">
        <v>0.57226200000000005</v>
      </c>
    </row>
    <row r="34" spans="1:3" x14ac:dyDescent="0.25">
      <c r="A34" t="s">
        <v>486</v>
      </c>
      <c r="B34">
        <v>10.123099</v>
      </c>
      <c r="C34">
        <v>9.8783999999999997E-2</v>
      </c>
    </row>
    <row r="35" spans="1:3" x14ac:dyDescent="0.25">
      <c r="A35" t="s">
        <v>487</v>
      </c>
      <c r="B35">
        <v>0.38454300000000002</v>
      </c>
      <c r="C35">
        <v>2.6004870000000002</v>
      </c>
    </row>
    <row r="36" spans="1:3" x14ac:dyDescent="0.25">
      <c r="A36" t="s">
        <v>488</v>
      </c>
      <c r="B36">
        <v>280.99003599999998</v>
      </c>
      <c r="C36">
        <v>3.5590000000000001E-3</v>
      </c>
    </row>
    <row r="37" spans="1:3" x14ac:dyDescent="0.25">
      <c r="A37" t="s">
        <v>489</v>
      </c>
      <c r="B37">
        <v>58.739890000000003</v>
      </c>
      <c r="C37">
        <v>1.7024000000000001E-2</v>
      </c>
    </row>
    <row r="38" spans="1:3" x14ac:dyDescent="0.25">
      <c r="A38" t="s">
        <v>490</v>
      </c>
      <c r="B38">
        <v>3.6879879999999998</v>
      </c>
      <c r="C38">
        <v>0.27115099999999998</v>
      </c>
    </row>
    <row r="39" spans="1:3" x14ac:dyDescent="0.25">
      <c r="A39" t="s">
        <v>491</v>
      </c>
      <c r="B39">
        <v>3.64</v>
      </c>
      <c r="C39">
        <v>0.274725</v>
      </c>
    </row>
    <row r="40" spans="1:3" x14ac:dyDescent="0.25">
      <c r="A40" t="s">
        <v>492</v>
      </c>
      <c r="B40">
        <v>4.4091849999999999</v>
      </c>
      <c r="C40">
        <v>0.226799</v>
      </c>
    </row>
    <row r="41" spans="1:3" x14ac:dyDescent="0.25">
      <c r="A41" t="s">
        <v>493</v>
      </c>
      <c r="B41">
        <v>80.819027000000006</v>
      </c>
      <c r="C41">
        <v>1.2373E-2</v>
      </c>
    </row>
    <row r="42" spans="1:3" x14ac:dyDescent="0.25">
      <c r="A42" t="s">
        <v>494</v>
      </c>
      <c r="B42">
        <v>3.75</v>
      </c>
      <c r="C42">
        <v>0.26666699999999999</v>
      </c>
    </row>
    <row r="43" spans="1:3" x14ac:dyDescent="0.25">
      <c r="A43" t="s">
        <v>495</v>
      </c>
      <c r="B43">
        <v>1.300562</v>
      </c>
      <c r="C43">
        <v>0.76889799999999997</v>
      </c>
    </row>
    <row r="44" spans="1:3" x14ac:dyDescent="0.25">
      <c r="A44" t="s">
        <v>496</v>
      </c>
      <c r="B44">
        <v>17.321404999999999</v>
      </c>
      <c r="C44">
        <v>5.7731999999999999E-2</v>
      </c>
    </row>
    <row r="45" spans="1:3" x14ac:dyDescent="0.25">
      <c r="A45" t="s">
        <v>497</v>
      </c>
      <c r="B45">
        <v>1427.0023799999999</v>
      </c>
      <c r="C45">
        <v>7.0100000000000002E-4</v>
      </c>
    </row>
    <row r="46" spans="1:3" x14ac:dyDescent="0.25">
      <c r="A46" t="s">
        <v>498</v>
      </c>
      <c r="B46">
        <v>304.76416899999998</v>
      </c>
      <c r="C46">
        <v>3.2810000000000001E-3</v>
      </c>
    </row>
    <row r="47" spans="1:3" x14ac:dyDescent="0.25">
      <c r="A47" t="s">
        <v>499</v>
      </c>
      <c r="B47">
        <v>9.4941680000000002</v>
      </c>
      <c r="C47">
        <v>0.105328</v>
      </c>
    </row>
    <row r="48" spans="1:3" x14ac:dyDescent="0.25">
      <c r="A48" t="s">
        <v>500</v>
      </c>
      <c r="B48">
        <v>0.80429799999999996</v>
      </c>
      <c r="C48">
        <v>1.24332</v>
      </c>
    </row>
    <row r="49" spans="1:3" x14ac:dyDescent="0.25">
      <c r="A49" t="s">
        <v>501</v>
      </c>
      <c r="B49">
        <v>30.796455000000002</v>
      </c>
      <c r="C49">
        <v>3.2471E-2</v>
      </c>
    </row>
    <row r="50" spans="1:3" x14ac:dyDescent="0.25">
      <c r="A50" t="s">
        <v>502</v>
      </c>
      <c r="B50">
        <v>32.399507999999997</v>
      </c>
      <c r="C50">
        <v>3.0865E-2</v>
      </c>
    </row>
    <row r="51" spans="1:3" x14ac:dyDescent="0.25">
      <c r="A51" t="s">
        <v>503</v>
      </c>
      <c r="B51">
        <v>6.7485439999999999</v>
      </c>
      <c r="C51">
        <v>0.14818000000000001</v>
      </c>
    </row>
    <row r="52" spans="1:3" x14ac:dyDescent="0.25">
      <c r="A52" t="s">
        <v>504</v>
      </c>
      <c r="B52">
        <v>42.02129</v>
      </c>
      <c r="C52">
        <v>2.3796999999999999E-2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9CB4-F204-482C-8B26-5877C1129C44}">
  <dimension ref="A1:S1002"/>
  <sheetViews>
    <sheetView showGridLines="0" topLeftCell="B6" zoomScale="71" workbookViewId="0">
      <selection activeCell="L17" sqref="L17"/>
    </sheetView>
  </sheetViews>
  <sheetFormatPr defaultRowHeight="15" x14ac:dyDescent="0.25"/>
  <cols>
    <col min="1" max="1" width="22" bestFit="1" customWidth="1"/>
    <col min="2" max="2" width="20" bestFit="1" customWidth="1"/>
    <col min="3" max="3" width="18.28515625" bestFit="1" customWidth="1"/>
    <col min="4" max="4" width="9.5703125" bestFit="1" customWidth="1"/>
    <col min="5" max="5" width="10.5703125" bestFit="1" customWidth="1"/>
    <col min="6" max="6" width="12.5703125" bestFit="1" customWidth="1"/>
    <col min="7" max="7" width="12.42578125" bestFit="1" customWidth="1"/>
    <col min="8" max="8" width="13.42578125" bestFit="1" customWidth="1"/>
    <col min="9" max="9" width="13.85546875" bestFit="1" customWidth="1"/>
    <col min="13" max="13" width="7.85546875" bestFit="1" customWidth="1"/>
    <col min="14" max="14" width="12.28515625" bestFit="1" customWidth="1"/>
    <col min="18" max="18" width="10.28515625" bestFit="1" customWidth="1"/>
    <col min="19" max="19" width="12" bestFit="1" customWidth="1"/>
  </cols>
  <sheetData>
    <row r="1" spans="1:19" x14ac:dyDescent="0.25">
      <c r="A1" t="s">
        <v>1</v>
      </c>
      <c r="B1" t="s">
        <v>2</v>
      </c>
      <c r="C1" t="s">
        <v>508</v>
      </c>
      <c r="D1" t="s">
        <v>518</v>
      </c>
      <c r="E1" t="s">
        <v>521</v>
      </c>
      <c r="F1" t="s">
        <v>516</v>
      </c>
      <c r="G1" t="s">
        <v>517</v>
      </c>
      <c r="H1" t="s">
        <v>519</v>
      </c>
      <c r="I1" t="s">
        <v>520</v>
      </c>
      <c r="M1" t="s">
        <v>514</v>
      </c>
      <c r="N1">
        <f>AVERAGE(C:C)</f>
        <v>66753.173876123867</v>
      </c>
      <c r="R1">
        <f>_xlfn.QUARTILE.INC(C:C,1)</f>
        <v>26904.560000000001</v>
      </c>
      <c r="S1" t="s">
        <v>509</v>
      </c>
    </row>
    <row r="2" spans="1:19" x14ac:dyDescent="0.25">
      <c r="A2" t="s">
        <v>24</v>
      </c>
      <c r="B2" t="s">
        <v>39</v>
      </c>
      <c r="C2">
        <v>1538729.34</v>
      </c>
      <c r="D2">
        <f>ROUND((Table6[[#This Row],[Total Salary(USD)]]-N$1)/N$2,2)</f>
        <v>20.239999999999998</v>
      </c>
      <c r="E2" t="str">
        <f>IF(Table6[[#This Row],[Z-Score]]&gt;3,"Yes","No")</f>
        <v>Yes</v>
      </c>
      <c r="F2">
        <f>AVERAGEIFS($C:C,$B:B,Table6[[#This Row],[Job Title]])</f>
        <v>93413.391929824589</v>
      </c>
      <c r="G2" cm="1">
        <f t="array" ref="G2">_xlfn.STDEV.P(_xlfn._xlws.FILTER($C:C,$B:B=Table6[[#This Row],[Job Title]]))</f>
        <v>198179.10237346042</v>
      </c>
      <c r="H2">
        <f>ROUND((Table6[[#This Row],[Total Salary(USD)]]-Table6[[#This Row],[Avg.of.cat]])/Table6[[#This Row],[std.of.cat]],2)</f>
        <v>7.29</v>
      </c>
      <c r="I2" t="str">
        <f>IF(Table6[[#This Row],[Z-Score.cat]]&gt;3,"Yes","No")</f>
        <v>Yes</v>
      </c>
      <c r="M2" t="s">
        <v>515</v>
      </c>
      <c r="N2">
        <f>_xlfn.STDEV.P(C:C)</f>
        <v>72717.391696338862</v>
      </c>
      <c r="R2">
        <f>_xlfn.QUARTILE.INC(C:C,3)</f>
        <v>91538.38</v>
      </c>
      <c r="S2" t="s">
        <v>510</v>
      </c>
    </row>
    <row r="3" spans="1:19" x14ac:dyDescent="0.25">
      <c r="A3" t="s">
        <v>26</v>
      </c>
      <c r="B3" t="s">
        <v>42</v>
      </c>
      <c r="C3">
        <v>1025116</v>
      </c>
      <c r="D3">
        <f>ROUND((Table6[[#This Row],[Total Salary(USD)]]-N$1)/N$2,2)</f>
        <v>13.18</v>
      </c>
      <c r="E3" t="str">
        <f>IF(Table6[[#This Row],[Z-Score]]&gt;3,"Yes","No")</f>
        <v>Yes</v>
      </c>
      <c r="F3">
        <f>AVERAGEIFS($C:C,$B:B,Table6[[#This Row],[Job Title]])</f>
        <v>86666.62872727275</v>
      </c>
      <c r="G3" cm="1">
        <f t="array" ref="G3">_xlfn.STDEV.P(_xlfn._xlws.FILTER($C:C,$B:B=Table6[[#This Row],[Job Title]]))</f>
        <v>135209.06979805263</v>
      </c>
      <c r="H3">
        <f>ROUND((Table6[[#This Row],[Total Salary(USD)]]-Table6[[#This Row],[Avg.of.cat]])/Table6[[#This Row],[std.of.cat]],2)</f>
        <v>6.94</v>
      </c>
      <c r="I3" t="str">
        <f>IF(Table6[[#This Row],[Z-Score.cat]]&gt;3,"Yes","No")</f>
        <v>Yes</v>
      </c>
      <c r="R3">
        <f>R2-R1</f>
        <v>64633.820000000007</v>
      </c>
      <c r="S3" t="s">
        <v>511</v>
      </c>
    </row>
    <row r="4" spans="1:19" x14ac:dyDescent="0.25">
      <c r="A4" t="s">
        <v>35</v>
      </c>
      <c r="B4" t="s">
        <v>40</v>
      </c>
      <c r="C4">
        <v>606851.49</v>
      </c>
      <c r="D4">
        <f>ROUND((Table6[[#This Row],[Total Salary(USD)]]-N$1)/N$2,2)</f>
        <v>7.43</v>
      </c>
      <c r="E4" t="str">
        <f>IF(Table6[[#This Row],[Z-Score]]&gt;3,"Yes","No")</f>
        <v>Yes</v>
      </c>
      <c r="F4">
        <f>AVERAGEIFS($C:C,$B:B,Table6[[#This Row],[Job Title]])</f>
        <v>70425.948709677396</v>
      </c>
      <c r="G4" cm="1">
        <f t="array" ref="G4">_xlfn.STDEV.P(_xlfn._xlws.FILTER($C:C,$B:B=Table6[[#This Row],[Job Title]]))</f>
        <v>80642.671347175114</v>
      </c>
      <c r="H4">
        <f>ROUND((Table6[[#This Row],[Total Salary(USD)]]-Table6[[#This Row],[Avg.of.cat]])/Table6[[#This Row],[std.of.cat]],2)</f>
        <v>6.65</v>
      </c>
      <c r="I4" t="str">
        <f>IF(Table6[[#This Row],[Z-Score.cat]]&gt;3,"Yes","No")</f>
        <v>Yes</v>
      </c>
      <c r="R4">
        <f>R1-1.5*R3</f>
        <v>-70046.170000000013</v>
      </c>
      <c r="S4" t="s">
        <v>512</v>
      </c>
    </row>
    <row r="5" spans="1:19" x14ac:dyDescent="0.25">
      <c r="A5" t="s">
        <v>31</v>
      </c>
      <c r="B5" t="s">
        <v>43</v>
      </c>
      <c r="C5">
        <v>265830</v>
      </c>
      <c r="D5">
        <f>ROUND((Table6[[#This Row],[Total Salary(USD)]]-N$1)/N$2,2)</f>
        <v>2.74</v>
      </c>
      <c r="E5" t="str">
        <f>IF(Table6[[#This Row],[Z-Score]]&gt;3,"Yes","No")</f>
        <v>No</v>
      </c>
      <c r="F5">
        <f>AVERAGEIFS($C:C,$B:B,Table6[[#This Row],[Job Title]])</f>
        <v>71777.519047619062</v>
      </c>
      <c r="G5" cm="1">
        <f t="array" ref="G5">_xlfn.STDEV.P(_xlfn._xlws.FILTER($C:C,$B:B=Table6[[#This Row],[Job Title]]))</f>
        <v>51860.030158538255</v>
      </c>
      <c r="H5">
        <f>ROUND((Table6[[#This Row],[Total Salary(USD)]]-Table6[[#This Row],[Avg.of.cat]])/Table6[[#This Row],[std.of.cat]],2)</f>
        <v>3.74</v>
      </c>
      <c r="I5" t="str">
        <f>IF(Table6[[#This Row],[Z-Score.cat]]&gt;3,"Yes","No")</f>
        <v>Yes</v>
      </c>
      <c r="R5">
        <f>R2+1.5*R1</f>
        <v>131895.22</v>
      </c>
      <c r="S5" t="s">
        <v>513</v>
      </c>
    </row>
    <row r="6" spans="1:19" x14ac:dyDescent="0.25">
      <c r="A6" t="s">
        <v>35</v>
      </c>
      <c r="B6" t="s">
        <v>42</v>
      </c>
      <c r="C6">
        <v>248061.25</v>
      </c>
      <c r="D6">
        <f>ROUND((Table6[[#This Row],[Total Salary(USD)]]-N$1)/N$2,2)</f>
        <v>2.4900000000000002</v>
      </c>
      <c r="E6" t="str">
        <f>IF(Table6[[#This Row],[Z-Score]]&gt;3,"Yes","No")</f>
        <v>No</v>
      </c>
      <c r="F6">
        <f>AVERAGEIFS($C:C,$B:B,Table6[[#This Row],[Job Title]])</f>
        <v>86666.62872727275</v>
      </c>
      <c r="G6" cm="1">
        <f t="array" ref="G6">_xlfn.STDEV.P(_xlfn._xlws.FILTER($C:C,$B:B=Table6[[#This Row],[Job Title]]))</f>
        <v>135209.06979805263</v>
      </c>
      <c r="H6">
        <f>ROUND((Table6[[#This Row],[Total Salary(USD)]]-Table6[[#This Row],[Avg.of.cat]])/Table6[[#This Row],[std.of.cat]],2)</f>
        <v>1.19</v>
      </c>
      <c r="I6" t="str">
        <f>IF(Table6[[#This Row],[Z-Score.cat]]&gt;3,"Yes","No")</f>
        <v>No</v>
      </c>
    </row>
    <row r="7" spans="1:19" x14ac:dyDescent="0.25">
      <c r="A7" t="s">
        <v>450</v>
      </c>
      <c r="B7" t="s">
        <v>43</v>
      </c>
      <c r="C7">
        <v>202690.99</v>
      </c>
      <c r="D7">
        <f>ROUND((Table6[[#This Row],[Total Salary(USD)]]-N$1)/N$2,2)</f>
        <v>1.87</v>
      </c>
      <c r="E7" t="str">
        <f>IF(Table6[[#This Row],[Z-Score]]&gt;3,"Yes","No")</f>
        <v>No</v>
      </c>
      <c r="F7">
        <f>AVERAGEIFS($C:C,$B:B,Table6[[#This Row],[Job Title]])</f>
        <v>71777.519047619062</v>
      </c>
      <c r="G7" cm="1">
        <f t="array" ref="G7">_xlfn.STDEV.P(_xlfn._xlws.FILTER($C:C,$B:B=Table6[[#This Row],[Job Title]]))</f>
        <v>51860.030158538255</v>
      </c>
      <c r="H7">
        <f>ROUND((Table6[[#This Row],[Total Salary(USD)]]-Table6[[#This Row],[Avg.of.cat]])/Table6[[#This Row],[std.of.cat]],2)</f>
        <v>2.52</v>
      </c>
      <c r="I7" t="str">
        <f>IF(Table6[[#This Row],[Z-Score.cat]]&gt;3,"Yes","No")</f>
        <v>No</v>
      </c>
    </row>
    <row r="8" spans="1:19" x14ac:dyDescent="0.25">
      <c r="A8" t="s">
        <v>35</v>
      </c>
      <c r="B8" t="s">
        <v>52</v>
      </c>
      <c r="C8">
        <v>198806</v>
      </c>
      <c r="D8">
        <f>ROUND((Table6[[#This Row],[Total Salary(USD)]]-N$1)/N$2,2)</f>
        <v>1.82</v>
      </c>
      <c r="E8" t="str">
        <f>IF(Table6[[#This Row],[Z-Score]]&gt;3,"Yes","No")</f>
        <v>No</v>
      </c>
      <c r="F8">
        <f>AVERAGEIFS($C:C,$B:B,Table6[[#This Row],[Job Title]])</f>
        <v>64468.089137931056</v>
      </c>
      <c r="G8" cm="1">
        <f t="array" ref="G8">_xlfn.STDEV.P(_xlfn._xlws.FILTER($C:C,$B:B=Table6[[#This Row],[Job Title]]))</f>
        <v>46017.966728855456</v>
      </c>
      <c r="H8">
        <f>ROUND((Table6[[#This Row],[Total Salary(USD)]]-Table6[[#This Row],[Avg.of.cat]])/Table6[[#This Row],[std.of.cat]],2)</f>
        <v>2.92</v>
      </c>
      <c r="I8" t="str">
        <f>IF(Table6[[#This Row],[Z-Score.cat]]&gt;3,"Yes","No")</f>
        <v>No</v>
      </c>
    </row>
    <row r="9" spans="1:19" x14ac:dyDescent="0.25">
      <c r="A9" t="s">
        <v>28</v>
      </c>
      <c r="B9" t="s">
        <v>43</v>
      </c>
      <c r="C9">
        <v>198105</v>
      </c>
      <c r="D9">
        <f>ROUND((Table6[[#This Row],[Total Salary(USD)]]-N$1)/N$2,2)</f>
        <v>1.81</v>
      </c>
      <c r="E9" t="str">
        <f>IF(Table6[[#This Row],[Z-Score]]&gt;3,"Yes","No")</f>
        <v>No</v>
      </c>
      <c r="F9">
        <f>AVERAGEIFS($C:C,$B:B,Table6[[#This Row],[Job Title]])</f>
        <v>71777.519047619062</v>
      </c>
      <c r="G9" cm="1">
        <f t="array" ref="G9">_xlfn.STDEV.P(_xlfn._xlws.FILTER($C:C,$B:B=Table6[[#This Row],[Job Title]]))</f>
        <v>51860.030158538255</v>
      </c>
      <c r="H9">
        <f>ROUND((Table6[[#This Row],[Total Salary(USD)]]-Table6[[#This Row],[Avg.of.cat]])/Table6[[#This Row],[std.of.cat]],2)</f>
        <v>2.44</v>
      </c>
      <c r="I9" t="str">
        <f>IF(Table6[[#This Row],[Z-Score.cat]]&gt;3,"Yes","No")</f>
        <v>No</v>
      </c>
    </row>
    <row r="10" spans="1:19" x14ac:dyDescent="0.25">
      <c r="A10" t="s">
        <v>31</v>
      </c>
      <c r="B10" t="s">
        <v>48</v>
      </c>
      <c r="C10">
        <v>193488</v>
      </c>
      <c r="D10">
        <f>ROUND((Table6[[#This Row],[Total Salary(USD)]]-N$1)/N$2,2)</f>
        <v>1.74</v>
      </c>
      <c r="E10" t="str">
        <f>IF(Table6[[#This Row],[Z-Score]]&gt;3,"Yes","No")</f>
        <v>No</v>
      </c>
      <c r="F10">
        <f>AVERAGEIFS($C:C,$B:B,Table6[[#This Row],[Job Title]])</f>
        <v>75741.152545454534</v>
      </c>
      <c r="G10" cm="1">
        <f t="array" ref="G10">_xlfn.STDEV.P(_xlfn._xlws.FILTER($C:C,$B:B=Table6[[#This Row],[Job Title]]))</f>
        <v>43291.3791044912</v>
      </c>
      <c r="H10">
        <f>ROUND((Table6[[#This Row],[Total Salary(USD)]]-Table6[[#This Row],[Avg.of.cat]])/Table6[[#This Row],[std.of.cat]],2)</f>
        <v>2.72</v>
      </c>
      <c r="I10" t="str">
        <f>IF(Table6[[#This Row],[Z-Score.cat]]&gt;3,"Yes","No")</f>
        <v>No</v>
      </c>
    </row>
    <row r="11" spans="1:19" x14ac:dyDescent="0.25">
      <c r="A11" t="s">
        <v>24</v>
      </c>
      <c r="B11" t="s">
        <v>51</v>
      </c>
      <c r="C11">
        <v>185603</v>
      </c>
      <c r="D11">
        <f>ROUND((Table6[[#This Row],[Total Salary(USD)]]-N$1)/N$2,2)</f>
        <v>1.63</v>
      </c>
      <c r="E11" t="str">
        <f>IF(Table6[[#This Row],[Z-Score]]&gt;3,"Yes","No")</f>
        <v>No</v>
      </c>
      <c r="F11">
        <f>AVERAGEIFS($C:C,$B:B,Table6[[#This Row],[Job Title]])</f>
        <v>62458.608421052631</v>
      </c>
      <c r="G11" cm="1">
        <f t="array" ref="G11">_xlfn.STDEV.P(_xlfn._xlws.FILTER($C:C,$B:B=Table6[[#This Row],[Job Title]]))</f>
        <v>46662.569180449202</v>
      </c>
      <c r="H11">
        <f>ROUND((Table6[[#This Row],[Total Salary(USD)]]-Table6[[#This Row],[Avg.of.cat]])/Table6[[#This Row],[std.of.cat]],2)</f>
        <v>2.64</v>
      </c>
      <c r="I11" t="str">
        <f>IF(Table6[[#This Row],[Z-Score.cat]]&gt;3,"Yes","No")</f>
        <v>No</v>
      </c>
    </row>
    <row r="12" spans="1:19" x14ac:dyDescent="0.25">
      <c r="A12" t="s">
        <v>32</v>
      </c>
      <c r="B12" t="s">
        <v>39</v>
      </c>
      <c r="C12">
        <v>183588.38</v>
      </c>
      <c r="D12">
        <f>ROUND((Table6[[#This Row],[Total Salary(USD)]]-N$1)/N$2,2)</f>
        <v>1.61</v>
      </c>
      <c r="E12" t="str">
        <f>IF(Table6[[#This Row],[Z-Score]]&gt;3,"Yes","No")</f>
        <v>No</v>
      </c>
      <c r="F12">
        <f>AVERAGEIFS($C:C,$B:B,Table6[[#This Row],[Job Title]])</f>
        <v>93413.391929824589</v>
      </c>
      <c r="G12" cm="1">
        <f t="array" ref="G12">_xlfn.STDEV.P(_xlfn._xlws.FILTER($C:C,$B:B=Table6[[#This Row],[Job Title]]))</f>
        <v>198179.10237346042</v>
      </c>
      <c r="H12">
        <f>ROUND((Table6[[#This Row],[Total Salary(USD)]]-Table6[[#This Row],[Avg.of.cat]])/Table6[[#This Row],[std.of.cat]],2)</f>
        <v>0.46</v>
      </c>
      <c r="I12" t="str">
        <f>IF(Table6[[#This Row],[Z-Score.cat]]&gt;3,"Yes","No")</f>
        <v>No</v>
      </c>
    </row>
    <row r="13" spans="1:19" x14ac:dyDescent="0.25">
      <c r="A13" t="s">
        <v>34</v>
      </c>
      <c r="B13" t="s">
        <v>43</v>
      </c>
      <c r="C13">
        <v>179329.62</v>
      </c>
      <c r="D13">
        <f>ROUND((Table6[[#This Row],[Total Salary(USD)]]-N$1)/N$2,2)</f>
        <v>1.55</v>
      </c>
      <c r="E13" t="str">
        <f>IF(Table6[[#This Row],[Z-Score]]&gt;3,"Yes","No")</f>
        <v>No</v>
      </c>
      <c r="F13">
        <f>AVERAGEIFS($C:C,$B:B,Table6[[#This Row],[Job Title]])</f>
        <v>71777.519047619062</v>
      </c>
      <c r="G13" cm="1">
        <f t="array" ref="G13">_xlfn.STDEV.P(_xlfn._xlws.FILTER($C:C,$B:B=Table6[[#This Row],[Job Title]]))</f>
        <v>51860.030158538255</v>
      </c>
      <c r="H13">
        <f>ROUND((Table6[[#This Row],[Total Salary(USD)]]-Table6[[#This Row],[Avg.of.cat]])/Table6[[#This Row],[std.of.cat]],2)</f>
        <v>2.0699999999999998</v>
      </c>
      <c r="I13" t="str">
        <f>IF(Table6[[#This Row],[Z-Score.cat]]&gt;3,"Yes","No")</f>
        <v>No</v>
      </c>
    </row>
    <row r="14" spans="1:19" x14ac:dyDescent="0.25">
      <c r="A14" t="s">
        <v>32</v>
      </c>
      <c r="B14" t="s">
        <v>52</v>
      </c>
      <c r="C14">
        <v>176069.67</v>
      </c>
      <c r="D14">
        <f>ROUND((Table6[[#This Row],[Total Salary(USD)]]-N$1)/N$2,2)</f>
        <v>1.5</v>
      </c>
      <c r="E14" t="str">
        <f>IF(Table6[[#This Row],[Z-Score]]&gt;3,"Yes","No")</f>
        <v>No</v>
      </c>
      <c r="F14">
        <f>AVERAGEIFS($C:C,$B:B,Table6[[#This Row],[Job Title]])</f>
        <v>64468.089137931056</v>
      </c>
      <c r="G14" cm="1">
        <f t="array" ref="G14">_xlfn.STDEV.P(_xlfn._xlws.FILTER($C:C,$B:B=Table6[[#This Row],[Job Title]]))</f>
        <v>46017.966728855456</v>
      </c>
      <c r="H14">
        <f>ROUND((Table6[[#This Row],[Total Salary(USD)]]-Table6[[#This Row],[Avg.of.cat]])/Table6[[#This Row],[std.of.cat]],2)</f>
        <v>2.4300000000000002</v>
      </c>
      <c r="I14" t="str">
        <f>IF(Table6[[#This Row],[Z-Score.cat]]&gt;3,"Yes","No")</f>
        <v>No</v>
      </c>
    </row>
    <row r="15" spans="1:19" x14ac:dyDescent="0.25">
      <c r="A15" t="s">
        <v>450</v>
      </c>
      <c r="B15" t="s">
        <v>37</v>
      </c>
      <c r="C15">
        <v>174479</v>
      </c>
      <c r="D15">
        <f>ROUND((Table6[[#This Row],[Total Salary(USD)]]-N$1)/N$2,2)</f>
        <v>1.48</v>
      </c>
      <c r="E15" t="str">
        <f>IF(Table6[[#This Row],[Z-Score]]&gt;3,"Yes","No")</f>
        <v>No</v>
      </c>
      <c r="F15">
        <f>AVERAGEIFS($C:C,$B:B,Table6[[#This Row],[Job Title]])</f>
        <v>78731.125344827582</v>
      </c>
      <c r="G15" cm="1">
        <f t="array" ref="G15">_xlfn.STDEV.P(_xlfn._xlws.FILTER($C:C,$B:B=Table6[[#This Row],[Job Title]]))</f>
        <v>32809.97896243685</v>
      </c>
      <c r="H15">
        <f>ROUND((Table6[[#This Row],[Total Salary(USD)]]-Table6[[#This Row],[Avg.of.cat]])/Table6[[#This Row],[std.of.cat]],2)</f>
        <v>2.92</v>
      </c>
      <c r="I15" t="str">
        <f>IF(Table6[[#This Row],[Z-Score.cat]]&gt;3,"Yes","No")</f>
        <v>No</v>
      </c>
    </row>
    <row r="16" spans="1:19" x14ac:dyDescent="0.25">
      <c r="A16" t="s">
        <v>29</v>
      </c>
      <c r="B16" t="s">
        <v>53</v>
      </c>
      <c r="C16">
        <v>172429</v>
      </c>
      <c r="D16">
        <f>ROUND((Table6[[#This Row],[Total Salary(USD)]]-N$1)/N$2,2)</f>
        <v>1.45</v>
      </c>
      <c r="E16" t="str">
        <f>IF(Table6[[#This Row],[Z-Score]]&gt;3,"Yes","No")</f>
        <v>No</v>
      </c>
      <c r="F16">
        <f>AVERAGEIFS($C:C,$B:B,Table6[[#This Row],[Job Title]])</f>
        <v>69993.488799999992</v>
      </c>
      <c r="G16" cm="1">
        <f t="array" ref="G16">_xlfn.STDEV.P(_xlfn._xlws.FILTER($C:C,$B:B=Table6[[#This Row],[Job Title]]))</f>
        <v>44344.922507977746</v>
      </c>
      <c r="H16">
        <f>ROUND((Table6[[#This Row],[Total Salary(USD)]]-Table6[[#This Row],[Avg.of.cat]])/Table6[[#This Row],[std.of.cat]],2)</f>
        <v>2.31</v>
      </c>
      <c r="I16" t="str">
        <f>IF(Table6[[#This Row],[Z-Score.cat]]&gt;3,"Yes","No")</f>
        <v>No</v>
      </c>
    </row>
    <row r="17" spans="1:9" x14ac:dyDescent="0.25">
      <c r="A17" t="s">
        <v>31</v>
      </c>
      <c r="B17" t="s">
        <v>41</v>
      </c>
      <c r="C17">
        <v>169940.09</v>
      </c>
      <c r="D17">
        <f>ROUND((Table6[[#This Row],[Total Salary(USD)]]-N$1)/N$2,2)</f>
        <v>1.42</v>
      </c>
      <c r="E17" t="str">
        <f>IF(Table6[[#This Row],[Z-Score]]&gt;3,"Yes","No")</f>
        <v>No</v>
      </c>
      <c r="F17">
        <f>AVERAGEIFS($C:C,$B:B,Table6[[#This Row],[Job Title]])</f>
        <v>65399.128867924541</v>
      </c>
      <c r="G17" cm="1">
        <f t="array" ref="G17">_xlfn.STDEV.P(_xlfn._xlws.FILTER($C:C,$B:B=Table6[[#This Row],[Job Title]]))</f>
        <v>40003.028601815779</v>
      </c>
      <c r="H17">
        <f>ROUND((Table6[[#This Row],[Total Salary(USD)]]-Table6[[#This Row],[Avg.of.cat]])/Table6[[#This Row],[std.of.cat]],2)</f>
        <v>2.61</v>
      </c>
      <c r="I17" t="str">
        <f>IF(Table6[[#This Row],[Z-Score.cat]]&gt;3,"Yes","No")</f>
        <v>No</v>
      </c>
    </row>
    <row r="18" spans="1:9" x14ac:dyDescent="0.25">
      <c r="A18" t="s">
        <v>35</v>
      </c>
      <c r="B18" t="s">
        <v>50</v>
      </c>
      <c r="C18">
        <v>169929</v>
      </c>
      <c r="D18">
        <f>ROUND((Table6[[#This Row],[Total Salary(USD)]]-N$1)/N$2,2)</f>
        <v>1.42</v>
      </c>
      <c r="E18" t="str">
        <f>IF(Table6[[#This Row],[Z-Score]]&gt;3,"Yes","No")</f>
        <v>No</v>
      </c>
      <c r="F18">
        <f>AVERAGEIFS($C:C,$B:B,Table6[[#This Row],[Job Title]])</f>
        <v>49738.969361702148</v>
      </c>
      <c r="G18" cm="1">
        <f t="array" ref="G18">_xlfn.STDEV.P(_xlfn._xlws.FILTER($C:C,$B:B=Table6[[#This Row],[Job Title]]))</f>
        <v>40547.734104975425</v>
      </c>
      <c r="H18">
        <f>ROUND((Table6[[#This Row],[Total Salary(USD)]]-Table6[[#This Row],[Avg.of.cat]])/Table6[[#This Row],[std.of.cat]],2)</f>
        <v>2.96</v>
      </c>
      <c r="I18" t="str">
        <f>IF(Table6[[#This Row],[Z-Score.cat]]&gt;3,"Yes","No")</f>
        <v>No</v>
      </c>
    </row>
    <row r="19" spans="1:9" x14ac:dyDescent="0.25">
      <c r="A19" t="s">
        <v>29</v>
      </c>
      <c r="B19" t="s">
        <v>38</v>
      </c>
      <c r="C19">
        <v>169318</v>
      </c>
      <c r="D19">
        <f>ROUND((Table6[[#This Row],[Total Salary(USD)]]-N$1)/N$2,2)</f>
        <v>1.41</v>
      </c>
      <c r="E19" t="str">
        <f>IF(Table6[[#This Row],[Z-Score]]&gt;3,"Yes","No")</f>
        <v>No</v>
      </c>
      <c r="F19">
        <f>AVERAGEIFS($C:C,$B:B,Table6[[#This Row],[Job Title]])</f>
        <v>65127.385277777808</v>
      </c>
      <c r="G19" cm="1">
        <f t="array" ref="G19">_xlfn.STDEV.P(_xlfn._xlws.FILTER($C:C,$B:B=Table6[[#This Row],[Job Title]]))</f>
        <v>42112.257457220956</v>
      </c>
      <c r="H19">
        <f>ROUND((Table6[[#This Row],[Total Salary(USD)]]-Table6[[#This Row],[Avg.of.cat]])/Table6[[#This Row],[std.of.cat]],2)</f>
        <v>2.4700000000000002</v>
      </c>
      <c r="I19" t="str">
        <f>IF(Table6[[#This Row],[Z-Score.cat]]&gt;3,"Yes","No")</f>
        <v>No</v>
      </c>
    </row>
    <row r="20" spans="1:9" x14ac:dyDescent="0.25">
      <c r="A20" t="s">
        <v>31</v>
      </c>
      <c r="B20" t="s">
        <v>51</v>
      </c>
      <c r="C20">
        <v>167917.24</v>
      </c>
      <c r="D20">
        <f>ROUND((Table6[[#This Row],[Total Salary(USD)]]-N$1)/N$2,2)</f>
        <v>1.39</v>
      </c>
      <c r="E20" t="str">
        <f>IF(Table6[[#This Row],[Z-Score]]&gt;3,"Yes","No")</f>
        <v>No</v>
      </c>
      <c r="F20">
        <f>AVERAGEIFS($C:C,$B:B,Table6[[#This Row],[Job Title]])</f>
        <v>62458.608421052631</v>
      </c>
      <c r="G20" cm="1">
        <f t="array" ref="G20">_xlfn.STDEV.P(_xlfn._xlws.FILTER($C:C,$B:B=Table6[[#This Row],[Job Title]]))</f>
        <v>46662.569180449202</v>
      </c>
      <c r="H20">
        <f>ROUND((Table6[[#This Row],[Total Salary(USD)]]-Table6[[#This Row],[Avg.of.cat]])/Table6[[#This Row],[std.of.cat]],2)</f>
        <v>2.2599999999999998</v>
      </c>
      <c r="I20" t="str">
        <f>IF(Table6[[#This Row],[Z-Score.cat]]&gt;3,"Yes","No")</f>
        <v>No</v>
      </c>
    </row>
    <row r="21" spans="1:9" x14ac:dyDescent="0.25">
      <c r="A21" t="s">
        <v>26</v>
      </c>
      <c r="B21" t="s">
        <v>52</v>
      </c>
      <c r="C21">
        <v>167776.51</v>
      </c>
      <c r="D21">
        <f>ROUND((Table6[[#This Row],[Total Salary(USD)]]-N$1)/N$2,2)</f>
        <v>1.39</v>
      </c>
      <c r="E21" t="str">
        <f>IF(Table6[[#This Row],[Z-Score]]&gt;3,"Yes","No")</f>
        <v>No</v>
      </c>
      <c r="F21">
        <f>AVERAGEIFS($C:C,$B:B,Table6[[#This Row],[Job Title]])</f>
        <v>64468.089137931056</v>
      </c>
      <c r="G21" cm="1">
        <f t="array" ref="G21">_xlfn.STDEV.P(_xlfn._xlws.FILTER($C:C,$B:B=Table6[[#This Row],[Job Title]]))</f>
        <v>46017.966728855456</v>
      </c>
      <c r="H21">
        <f>ROUND((Table6[[#This Row],[Total Salary(USD)]]-Table6[[#This Row],[Avg.of.cat]])/Table6[[#This Row],[std.of.cat]],2)</f>
        <v>2.2400000000000002</v>
      </c>
      <c r="I21" t="str">
        <f>IF(Table6[[#This Row],[Z-Score.cat]]&gt;3,"Yes","No")</f>
        <v>No</v>
      </c>
    </row>
    <row r="22" spans="1:9" x14ac:dyDescent="0.25">
      <c r="A22" t="s">
        <v>35</v>
      </c>
      <c r="B22" t="s">
        <v>38</v>
      </c>
      <c r="C22">
        <v>166864.62</v>
      </c>
      <c r="D22">
        <f>ROUND((Table6[[#This Row],[Total Salary(USD)]]-N$1)/N$2,2)</f>
        <v>1.38</v>
      </c>
      <c r="E22" t="str">
        <f>IF(Table6[[#This Row],[Z-Score]]&gt;3,"Yes","No")</f>
        <v>No</v>
      </c>
      <c r="F22">
        <f>AVERAGEIFS($C:C,$B:B,Table6[[#This Row],[Job Title]])</f>
        <v>65127.385277777808</v>
      </c>
      <c r="G22" cm="1">
        <f t="array" ref="G22">_xlfn.STDEV.P(_xlfn._xlws.FILTER($C:C,$B:B=Table6[[#This Row],[Job Title]]))</f>
        <v>42112.257457220956</v>
      </c>
      <c r="H22">
        <f>ROUND((Table6[[#This Row],[Total Salary(USD)]]-Table6[[#This Row],[Avg.of.cat]])/Table6[[#This Row],[std.of.cat]],2)</f>
        <v>2.42</v>
      </c>
      <c r="I22" t="str">
        <f>IF(Table6[[#This Row],[Z-Score.cat]]&gt;3,"Yes","No")</f>
        <v>No</v>
      </c>
    </row>
    <row r="23" spans="1:9" x14ac:dyDescent="0.25">
      <c r="A23" t="s">
        <v>26</v>
      </c>
      <c r="B23" t="s">
        <v>38</v>
      </c>
      <c r="C23">
        <v>165651</v>
      </c>
      <c r="D23">
        <f>ROUND((Table6[[#This Row],[Total Salary(USD)]]-N$1)/N$2,2)</f>
        <v>1.36</v>
      </c>
      <c r="E23" t="str">
        <f>IF(Table6[[#This Row],[Z-Score]]&gt;3,"Yes","No")</f>
        <v>No</v>
      </c>
      <c r="F23">
        <f>AVERAGEIFS($C:C,$B:B,Table6[[#This Row],[Job Title]])</f>
        <v>65127.385277777808</v>
      </c>
      <c r="G23" cm="1">
        <f t="array" ref="G23">_xlfn.STDEV.P(_xlfn._xlws.FILTER($C:C,$B:B=Table6[[#This Row],[Job Title]]))</f>
        <v>42112.257457220956</v>
      </c>
      <c r="H23">
        <f>ROUND((Table6[[#This Row],[Total Salary(USD)]]-Table6[[#This Row],[Avg.of.cat]])/Table6[[#This Row],[std.of.cat]],2)</f>
        <v>2.39</v>
      </c>
      <c r="I23" t="str">
        <f>IF(Table6[[#This Row],[Z-Score.cat]]&gt;3,"Yes","No")</f>
        <v>No</v>
      </c>
    </row>
    <row r="24" spans="1:9" x14ac:dyDescent="0.25">
      <c r="A24" t="s">
        <v>32</v>
      </c>
      <c r="B24" t="s">
        <v>43</v>
      </c>
      <c r="C24">
        <v>164330</v>
      </c>
      <c r="D24">
        <f>ROUND((Table6[[#This Row],[Total Salary(USD)]]-N$1)/N$2,2)</f>
        <v>1.34</v>
      </c>
      <c r="E24" t="str">
        <f>IF(Table6[[#This Row],[Z-Score]]&gt;3,"Yes","No")</f>
        <v>No</v>
      </c>
      <c r="F24">
        <f>AVERAGEIFS($C:C,$B:B,Table6[[#This Row],[Job Title]])</f>
        <v>71777.519047619062</v>
      </c>
      <c r="G24" cm="1">
        <f t="array" ref="G24">_xlfn.STDEV.P(_xlfn._xlws.FILTER($C:C,$B:B=Table6[[#This Row],[Job Title]]))</f>
        <v>51860.030158538255</v>
      </c>
      <c r="H24">
        <f>ROUND((Table6[[#This Row],[Total Salary(USD)]]-Table6[[#This Row],[Avg.of.cat]])/Table6[[#This Row],[std.of.cat]],2)</f>
        <v>1.78</v>
      </c>
      <c r="I24" t="str">
        <f>IF(Table6[[#This Row],[Z-Score.cat]]&gt;3,"Yes","No")</f>
        <v>No</v>
      </c>
    </row>
    <row r="25" spans="1:9" x14ac:dyDescent="0.25">
      <c r="A25" t="s">
        <v>34</v>
      </c>
      <c r="B25" t="s">
        <v>40</v>
      </c>
      <c r="C25">
        <v>163820</v>
      </c>
      <c r="D25">
        <f>ROUND((Table6[[#This Row],[Total Salary(USD)]]-N$1)/N$2,2)</f>
        <v>1.33</v>
      </c>
      <c r="E25" t="str">
        <f>IF(Table6[[#This Row],[Z-Score]]&gt;3,"Yes","No")</f>
        <v>No</v>
      </c>
      <c r="F25">
        <f>AVERAGEIFS($C:C,$B:B,Table6[[#This Row],[Job Title]])</f>
        <v>70425.948709677396</v>
      </c>
      <c r="G25" cm="1">
        <f t="array" ref="G25">_xlfn.STDEV.P(_xlfn._xlws.FILTER($C:C,$B:B=Table6[[#This Row],[Job Title]]))</f>
        <v>80642.671347175114</v>
      </c>
      <c r="H25">
        <f>ROUND((Table6[[#This Row],[Total Salary(USD)]]-Table6[[#This Row],[Avg.of.cat]])/Table6[[#This Row],[std.of.cat]],2)</f>
        <v>1.1599999999999999</v>
      </c>
      <c r="I25" t="str">
        <f>IF(Table6[[#This Row],[Z-Score.cat]]&gt;3,"Yes","No")</f>
        <v>No</v>
      </c>
    </row>
    <row r="26" spans="1:9" x14ac:dyDescent="0.25">
      <c r="A26" t="s">
        <v>23</v>
      </c>
      <c r="B26" t="s">
        <v>53</v>
      </c>
      <c r="C26">
        <v>163220</v>
      </c>
      <c r="D26">
        <f>ROUND((Table6[[#This Row],[Total Salary(USD)]]-N$1)/N$2,2)</f>
        <v>1.33</v>
      </c>
      <c r="E26" t="str">
        <f>IF(Table6[[#This Row],[Z-Score]]&gt;3,"Yes","No")</f>
        <v>No</v>
      </c>
      <c r="F26">
        <f>AVERAGEIFS($C:C,$B:B,Table6[[#This Row],[Job Title]])</f>
        <v>69993.488799999992</v>
      </c>
      <c r="G26" cm="1">
        <f t="array" ref="G26">_xlfn.STDEV.P(_xlfn._xlws.FILTER($C:C,$B:B=Table6[[#This Row],[Job Title]]))</f>
        <v>44344.922507977746</v>
      </c>
      <c r="H26">
        <f>ROUND((Table6[[#This Row],[Total Salary(USD)]]-Table6[[#This Row],[Avg.of.cat]])/Table6[[#This Row],[std.of.cat]],2)</f>
        <v>2.1</v>
      </c>
      <c r="I26" t="str">
        <f>IF(Table6[[#This Row],[Z-Score.cat]]&gt;3,"Yes","No")</f>
        <v>No</v>
      </c>
    </row>
    <row r="27" spans="1:9" x14ac:dyDescent="0.25">
      <c r="A27" t="s">
        <v>29</v>
      </c>
      <c r="B27" t="s">
        <v>47</v>
      </c>
      <c r="C27">
        <v>161907</v>
      </c>
      <c r="D27">
        <f>ROUND((Table6[[#This Row],[Total Salary(USD)]]-N$1)/N$2,2)</f>
        <v>1.31</v>
      </c>
      <c r="E27" t="str">
        <f>IF(Table6[[#This Row],[Z-Score]]&gt;3,"Yes","No")</f>
        <v>No</v>
      </c>
      <c r="F27">
        <f>AVERAGEIFS($C:C,$B:B,Table6[[#This Row],[Job Title]])</f>
        <v>71674.793260869556</v>
      </c>
      <c r="G27" cm="1">
        <f t="array" ref="G27">_xlfn.STDEV.P(_xlfn._xlws.FILTER($C:C,$B:B=Table6[[#This Row],[Job Title]]))</f>
        <v>46259.752744471494</v>
      </c>
      <c r="H27">
        <f>ROUND((Table6[[#This Row],[Total Salary(USD)]]-Table6[[#This Row],[Avg.of.cat]])/Table6[[#This Row],[std.of.cat]],2)</f>
        <v>1.95</v>
      </c>
      <c r="I27" t="str">
        <f>IF(Table6[[#This Row],[Z-Score.cat]]&gt;3,"Yes","No")</f>
        <v>No</v>
      </c>
    </row>
    <row r="28" spans="1:9" x14ac:dyDescent="0.25">
      <c r="A28" t="s">
        <v>31</v>
      </c>
      <c r="B28" t="s">
        <v>46</v>
      </c>
      <c r="C28">
        <v>161751</v>
      </c>
      <c r="D28">
        <f>ROUND((Table6[[#This Row],[Total Salary(USD)]]-N$1)/N$2,2)</f>
        <v>1.31</v>
      </c>
      <c r="E28" t="str">
        <f>IF(Table6[[#This Row],[Z-Score]]&gt;3,"Yes","No")</f>
        <v>No</v>
      </c>
      <c r="F28">
        <f>AVERAGEIFS($C:C,$B:B,Table6[[#This Row],[Job Title]])</f>
        <v>61811.275918367355</v>
      </c>
      <c r="G28" cm="1">
        <f t="array" ref="G28">_xlfn.STDEV.P(_xlfn._xlws.FILTER($C:C,$B:B=Table6[[#This Row],[Job Title]]))</f>
        <v>44215.594954867083</v>
      </c>
      <c r="H28">
        <f>ROUND((Table6[[#This Row],[Total Salary(USD)]]-Table6[[#This Row],[Avg.of.cat]])/Table6[[#This Row],[std.of.cat]],2)</f>
        <v>2.2599999999999998</v>
      </c>
      <c r="I28" t="str">
        <f>IF(Table6[[#This Row],[Z-Score.cat]]&gt;3,"Yes","No")</f>
        <v>No</v>
      </c>
    </row>
    <row r="29" spans="1:9" x14ac:dyDescent="0.25">
      <c r="A29" t="s">
        <v>31</v>
      </c>
      <c r="B29" t="s">
        <v>50</v>
      </c>
      <c r="C29">
        <v>160928.04</v>
      </c>
      <c r="D29">
        <f>ROUND((Table6[[#This Row],[Total Salary(USD)]]-N$1)/N$2,2)</f>
        <v>1.3</v>
      </c>
      <c r="E29" t="str">
        <f>IF(Table6[[#This Row],[Z-Score]]&gt;3,"Yes","No")</f>
        <v>No</v>
      </c>
      <c r="F29">
        <f>AVERAGEIFS($C:C,$B:B,Table6[[#This Row],[Job Title]])</f>
        <v>49738.969361702148</v>
      </c>
      <c r="G29" cm="1">
        <f t="array" ref="G29">_xlfn.STDEV.P(_xlfn._xlws.FILTER($C:C,$B:B=Table6[[#This Row],[Job Title]]))</f>
        <v>40547.734104975425</v>
      </c>
      <c r="H29">
        <f>ROUND((Table6[[#This Row],[Total Salary(USD)]]-Table6[[#This Row],[Avg.of.cat]])/Table6[[#This Row],[std.of.cat]],2)</f>
        <v>2.74</v>
      </c>
      <c r="I29" t="str">
        <f>IF(Table6[[#This Row],[Z-Score.cat]]&gt;3,"Yes","No")</f>
        <v>No</v>
      </c>
    </row>
    <row r="30" spans="1:9" x14ac:dyDescent="0.25">
      <c r="A30" t="s">
        <v>26</v>
      </c>
      <c r="B30" t="s">
        <v>53</v>
      </c>
      <c r="C30">
        <v>159398.45000000001</v>
      </c>
      <c r="D30">
        <f>ROUND((Table6[[#This Row],[Total Salary(USD)]]-N$1)/N$2,2)</f>
        <v>1.27</v>
      </c>
      <c r="E30" t="str">
        <f>IF(Table6[[#This Row],[Z-Score]]&gt;3,"Yes","No")</f>
        <v>No</v>
      </c>
      <c r="F30">
        <f>AVERAGEIFS($C:C,$B:B,Table6[[#This Row],[Job Title]])</f>
        <v>69993.488799999992</v>
      </c>
      <c r="G30" cm="1">
        <f t="array" ref="G30">_xlfn.STDEV.P(_xlfn._xlws.FILTER($C:C,$B:B=Table6[[#This Row],[Job Title]]))</f>
        <v>44344.922507977746</v>
      </c>
      <c r="H30">
        <f>ROUND((Table6[[#This Row],[Total Salary(USD)]]-Table6[[#This Row],[Avg.of.cat]])/Table6[[#This Row],[std.of.cat]],2)</f>
        <v>2.02</v>
      </c>
      <c r="I30" t="str">
        <f>IF(Table6[[#This Row],[Z-Score.cat]]&gt;3,"Yes","No")</f>
        <v>No</v>
      </c>
    </row>
    <row r="31" spans="1:9" x14ac:dyDescent="0.25">
      <c r="A31" t="s">
        <v>24</v>
      </c>
      <c r="B31" t="s">
        <v>47</v>
      </c>
      <c r="C31">
        <v>157845.1</v>
      </c>
      <c r="D31">
        <f>ROUND((Table6[[#This Row],[Total Salary(USD)]]-N$1)/N$2,2)</f>
        <v>1.25</v>
      </c>
      <c r="E31" t="str">
        <f>IF(Table6[[#This Row],[Z-Score]]&gt;3,"Yes","No")</f>
        <v>No</v>
      </c>
      <c r="F31">
        <f>AVERAGEIFS($C:C,$B:B,Table6[[#This Row],[Job Title]])</f>
        <v>71674.793260869556</v>
      </c>
      <c r="G31" cm="1">
        <f t="array" ref="G31">_xlfn.STDEV.P(_xlfn._xlws.FILTER($C:C,$B:B=Table6[[#This Row],[Job Title]]))</f>
        <v>46259.752744471494</v>
      </c>
      <c r="H31">
        <f>ROUND((Table6[[#This Row],[Total Salary(USD)]]-Table6[[#This Row],[Avg.of.cat]])/Table6[[#This Row],[std.of.cat]],2)</f>
        <v>1.86</v>
      </c>
      <c r="I31" t="str">
        <f>IF(Table6[[#This Row],[Z-Score.cat]]&gt;3,"Yes","No")</f>
        <v>No</v>
      </c>
    </row>
    <row r="32" spans="1:9" x14ac:dyDescent="0.25">
      <c r="A32" t="s">
        <v>32</v>
      </c>
      <c r="B32" t="s">
        <v>46</v>
      </c>
      <c r="C32">
        <v>157754.35</v>
      </c>
      <c r="D32">
        <f>ROUND((Table6[[#This Row],[Total Salary(USD)]]-N$1)/N$2,2)</f>
        <v>1.25</v>
      </c>
      <c r="E32" t="str">
        <f>IF(Table6[[#This Row],[Z-Score]]&gt;3,"Yes","No")</f>
        <v>No</v>
      </c>
      <c r="F32">
        <f>AVERAGEIFS($C:C,$B:B,Table6[[#This Row],[Job Title]])</f>
        <v>61811.275918367355</v>
      </c>
      <c r="G32" cm="1">
        <f t="array" ref="G32">_xlfn.STDEV.P(_xlfn._xlws.FILTER($C:C,$B:B=Table6[[#This Row],[Job Title]]))</f>
        <v>44215.594954867083</v>
      </c>
      <c r="H32">
        <f>ROUND((Table6[[#This Row],[Total Salary(USD)]]-Table6[[#This Row],[Avg.of.cat]])/Table6[[#This Row],[std.of.cat]],2)</f>
        <v>2.17</v>
      </c>
      <c r="I32" t="str">
        <f>IF(Table6[[#This Row],[Z-Score.cat]]&gt;3,"Yes","No")</f>
        <v>No</v>
      </c>
    </row>
    <row r="33" spans="1:9" x14ac:dyDescent="0.25">
      <c r="A33" t="s">
        <v>35</v>
      </c>
      <c r="B33" t="s">
        <v>38</v>
      </c>
      <c r="C33">
        <v>155635.49</v>
      </c>
      <c r="D33">
        <f>ROUND((Table6[[#This Row],[Total Salary(USD)]]-N$1)/N$2,2)</f>
        <v>1.22</v>
      </c>
      <c r="E33" t="str">
        <f>IF(Table6[[#This Row],[Z-Score]]&gt;3,"Yes","No")</f>
        <v>No</v>
      </c>
      <c r="F33">
        <f>AVERAGEIFS($C:C,$B:B,Table6[[#This Row],[Job Title]])</f>
        <v>65127.385277777808</v>
      </c>
      <c r="G33" cm="1">
        <f t="array" ref="G33">_xlfn.STDEV.P(_xlfn._xlws.FILTER($C:C,$B:B=Table6[[#This Row],[Job Title]]))</f>
        <v>42112.257457220956</v>
      </c>
      <c r="H33">
        <f>ROUND((Table6[[#This Row],[Total Salary(USD)]]-Table6[[#This Row],[Avg.of.cat]])/Table6[[#This Row],[std.of.cat]],2)</f>
        <v>2.15</v>
      </c>
      <c r="I33" t="str">
        <f>IF(Table6[[#This Row],[Z-Score.cat]]&gt;3,"Yes","No")</f>
        <v>No</v>
      </c>
    </row>
    <row r="34" spans="1:9" x14ac:dyDescent="0.25">
      <c r="A34" t="s">
        <v>35</v>
      </c>
      <c r="B34" t="s">
        <v>48</v>
      </c>
      <c r="C34">
        <v>155440</v>
      </c>
      <c r="D34">
        <f>ROUND((Table6[[#This Row],[Total Salary(USD)]]-N$1)/N$2,2)</f>
        <v>1.22</v>
      </c>
      <c r="E34" t="str">
        <f>IF(Table6[[#This Row],[Z-Score]]&gt;3,"Yes","No")</f>
        <v>No</v>
      </c>
      <c r="F34">
        <f>AVERAGEIFS($C:C,$B:B,Table6[[#This Row],[Job Title]])</f>
        <v>75741.152545454534</v>
      </c>
      <c r="G34" cm="1">
        <f t="array" ref="G34">_xlfn.STDEV.P(_xlfn._xlws.FILTER($C:C,$B:B=Table6[[#This Row],[Job Title]]))</f>
        <v>43291.3791044912</v>
      </c>
      <c r="H34">
        <f>ROUND((Table6[[#This Row],[Total Salary(USD)]]-Table6[[#This Row],[Avg.of.cat]])/Table6[[#This Row],[std.of.cat]],2)</f>
        <v>1.84</v>
      </c>
      <c r="I34" t="str">
        <f>IF(Table6[[#This Row],[Z-Score.cat]]&gt;3,"Yes","No")</f>
        <v>No</v>
      </c>
    </row>
    <row r="35" spans="1:9" x14ac:dyDescent="0.25">
      <c r="A35" t="s">
        <v>31</v>
      </c>
      <c r="B35" t="s">
        <v>38</v>
      </c>
      <c r="C35">
        <v>153652.1</v>
      </c>
      <c r="D35">
        <f>ROUND((Table6[[#This Row],[Total Salary(USD)]]-N$1)/N$2,2)</f>
        <v>1.2</v>
      </c>
      <c r="E35" t="str">
        <f>IF(Table6[[#This Row],[Z-Score]]&gt;3,"Yes","No")</f>
        <v>No</v>
      </c>
      <c r="F35">
        <f>AVERAGEIFS($C:C,$B:B,Table6[[#This Row],[Job Title]])</f>
        <v>65127.385277777808</v>
      </c>
      <c r="G35" cm="1">
        <f t="array" ref="G35">_xlfn.STDEV.P(_xlfn._xlws.FILTER($C:C,$B:B=Table6[[#This Row],[Job Title]]))</f>
        <v>42112.257457220956</v>
      </c>
      <c r="H35">
        <f>ROUND((Table6[[#This Row],[Total Salary(USD)]]-Table6[[#This Row],[Avg.of.cat]])/Table6[[#This Row],[std.of.cat]],2)</f>
        <v>2.1</v>
      </c>
      <c r="I35" t="str">
        <f>IF(Table6[[#This Row],[Z-Score.cat]]&gt;3,"Yes","No")</f>
        <v>No</v>
      </c>
    </row>
    <row r="36" spans="1:9" x14ac:dyDescent="0.25">
      <c r="A36" t="s">
        <v>24</v>
      </c>
      <c r="B36" t="s">
        <v>39</v>
      </c>
      <c r="C36">
        <v>153199.75</v>
      </c>
      <c r="D36">
        <f>ROUND((Table6[[#This Row],[Total Salary(USD)]]-N$1)/N$2,2)</f>
        <v>1.19</v>
      </c>
      <c r="E36" t="str">
        <f>IF(Table6[[#This Row],[Z-Score]]&gt;3,"Yes","No")</f>
        <v>No</v>
      </c>
      <c r="F36">
        <f>AVERAGEIFS($C:C,$B:B,Table6[[#This Row],[Job Title]])</f>
        <v>93413.391929824589</v>
      </c>
      <c r="G36" cm="1">
        <f t="array" ref="G36">_xlfn.STDEV.P(_xlfn._xlws.FILTER($C:C,$B:B=Table6[[#This Row],[Job Title]]))</f>
        <v>198179.10237346042</v>
      </c>
      <c r="H36">
        <f>ROUND((Table6[[#This Row],[Total Salary(USD)]]-Table6[[#This Row],[Avg.of.cat]])/Table6[[#This Row],[std.of.cat]],2)</f>
        <v>0.3</v>
      </c>
      <c r="I36" t="str">
        <f>IF(Table6[[#This Row],[Z-Score.cat]]&gt;3,"Yes","No")</f>
        <v>No</v>
      </c>
    </row>
    <row r="37" spans="1:9" x14ac:dyDescent="0.25">
      <c r="A37" t="s">
        <v>450</v>
      </c>
      <c r="B37" t="s">
        <v>39</v>
      </c>
      <c r="C37">
        <v>153180.10999999999</v>
      </c>
      <c r="D37">
        <f>ROUND((Table6[[#This Row],[Total Salary(USD)]]-N$1)/N$2,2)</f>
        <v>1.19</v>
      </c>
      <c r="E37" t="str">
        <f>IF(Table6[[#This Row],[Z-Score]]&gt;3,"Yes","No")</f>
        <v>No</v>
      </c>
      <c r="F37">
        <f>AVERAGEIFS($C:C,$B:B,Table6[[#This Row],[Job Title]])</f>
        <v>93413.391929824589</v>
      </c>
      <c r="G37" cm="1">
        <f t="array" ref="G37">_xlfn.STDEV.P(_xlfn._xlws.FILTER($C:C,$B:B=Table6[[#This Row],[Job Title]]))</f>
        <v>198179.10237346042</v>
      </c>
      <c r="H37">
        <f>ROUND((Table6[[#This Row],[Total Salary(USD)]]-Table6[[#This Row],[Avg.of.cat]])/Table6[[#This Row],[std.of.cat]],2)</f>
        <v>0.3</v>
      </c>
      <c r="I37" t="str">
        <f>IF(Table6[[#This Row],[Z-Score.cat]]&gt;3,"Yes","No")</f>
        <v>No</v>
      </c>
    </row>
    <row r="38" spans="1:9" x14ac:dyDescent="0.25">
      <c r="A38" t="s">
        <v>24</v>
      </c>
      <c r="B38" t="s">
        <v>53</v>
      </c>
      <c r="C38">
        <v>152817</v>
      </c>
      <c r="D38">
        <f>ROUND((Table6[[#This Row],[Total Salary(USD)]]-N$1)/N$2,2)</f>
        <v>1.18</v>
      </c>
      <c r="E38" t="str">
        <f>IF(Table6[[#This Row],[Z-Score]]&gt;3,"Yes","No")</f>
        <v>No</v>
      </c>
      <c r="F38">
        <f>AVERAGEIFS($C:C,$B:B,Table6[[#This Row],[Job Title]])</f>
        <v>69993.488799999992</v>
      </c>
      <c r="G38" cm="1">
        <f t="array" ref="G38">_xlfn.STDEV.P(_xlfn._xlws.FILTER($C:C,$B:B=Table6[[#This Row],[Job Title]]))</f>
        <v>44344.922507977746</v>
      </c>
      <c r="H38">
        <f>ROUND((Table6[[#This Row],[Total Salary(USD)]]-Table6[[#This Row],[Avg.of.cat]])/Table6[[#This Row],[std.of.cat]],2)</f>
        <v>1.87</v>
      </c>
      <c r="I38" t="str">
        <f>IF(Table6[[#This Row],[Z-Score.cat]]&gt;3,"Yes","No")</f>
        <v>No</v>
      </c>
    </row>
    <row r="39" spans="1:9" x14ac:dyDescent="0.25">
      <c r="A39" t="s">
        <v>34</v>
      </c>
      <c r="B39" t="s">
        <v>36</v>
      </c>
      <c r="C39">
        <v>151798</v>
      </c>
      <c r="D39">
        <f>ROUND((Table6[[#This Row],[Total Salary(USD)]]-N$1)/N$2,2)</f>
        <v>1.17</v>
      </c>
      <c r="E39" t="str">
        <f>IF(Table6[[#This Row],[Z-Score]]&gt;3,"Yes","No")</f>
        <v>No</v>
      </c>
      <c r="F39">
        <f>AVERAGEIFS($C:C,$B:B,Table6[[#This Row],[Job Title]])</f>
        <v>52255.146481481475</v>
      </c>
      <c r="G39" cm="1">
        <f t="array" ref="G39">_xlfn.STDEV.P(_xlfn._xlws.FILTER($C:C,$B:B=Table6[[#This Row],[Job Title]]))</f>
        <v>38139.477363146871</v>
      </c>
      <c r="H39">
        <f>ROUND((Table6[[#This Row],[Total Salary(USD)]]-Table6[[#This Row],[Avg.of.cat]])/Table6[[#This Row],[std.of.cat]],2)</f>
        <v>2.61</v>
      </c>
      <c r="I39" t="str">
        <f>IF(Table6[[#This Row],[Z-Score.cat]]&gt;3,"Yes","No")</f>
        <v>No</v>
      </c>
    </row>
    <row r="40" spans="1:9" x14ac:dyDescent="0.25">
      <c r="A40" t="s">
        <v>31</v>
      </c>
      <c r="B40" t="s">
        <v>46</v>
      </c>
      <c r="C40">
        <v>151403</v>
      </c>
      <c r="D40">
        <f>ROUND((Table6[[#This Row],[Total Salary(USD)]]-N$1)/N$2,2)</f>
        <v>1.1599999999999999</v>
      </c>
      <c r="E40" t="str">
        <f>IF(Table6[[#This Row],[Z-Score]]&gt;3,"Yes","No")</f>
        <v>No</v>
      </c>
      <c r="F40">
        <f>AVERAGEIFS($C:C,$B:B,Table6[[#This Row],[Job Title]])</f>
        <v>61811.275918367355</v>
      </c>
      <c r="G40" cm="1">
        <f t="array" ref="G40">_xlfn.STDEV.P(_xlfn._xlws.FILTER($C:C,$B:B=Table6[[#This Row],[Job Title]]))</f>
        <v>44215.594954867083</v>
      </c>
      <c r="H40">
        <f>ROUND((Table6[[#This Row],[Total Salary(USD)]]-Table6[[#This Row],[Avg.of.cat]])/Table6[[#This Row],[std.of.cat]],2)</f>
        <v>2.0299999999999998</v>
      </c>
      <c r="I40" t="str">
        <f>IF(Table6[[#This Row],[Z-Score.cat]]&gt;3,"Yes","No")</f>
        <v>No</v>
      </c>
    </row>
    <row r="41" spans="1:9" x14ac:dyDescent="0.25">
      <c r="A41" t="s">
        <v>23</v>
      </c>
      <c r="B41" t="s">
        <v>36</v>
      </c>
      <c r="C41">
        <v>151385</v>
      </c>
      <c r="D41">
        <f>ROUND((Table6[[#This Row],[Total Salary(USD)]]-N$1)/N$2,2)</f>
        <v>1.1599999999999999</v>
      </c>
      <c r="E41" t="str">
        <f>IF(Table6[[#This Row],[Z-Score]]&gt;3,"Yes","No")</f>
        <v>No</v>
      </c>
      <c r="F41">
        <f>AVERAGEIFS($C:C,$B:B,Table6[[#This Row],[Job Title]])</f>
        <v>52255.146481481475</v>
      </c>
      <c r="G41" cm="1">
        <f t="array" ref="G41">_xlfn.STDEV.P(_xlfn._xlws.FILTER($C:C,$B:B=Table6[[#This Row],[Job Title]]))</f>
        <v>38139.477363146871</v>
      </c>
      <c r="H41">
        <f>ROUND((Table6[[#This Row],[Total Salary(USD)]]-Table6[[#This Row],[Avg.of.cat]])/Table6[[#This Row],[std.of.cat]],2)</f>
        <v>2.6</v>
      </c>
      <c r="I41" t="str">
        <f>IF(Table6[[#This Row],[Z-Score.cat]]&gt;3,"Yes","No")</f>
        <v>No</v>
      </c>
    </row>
    <row r="42" spans="1:9" x14ac:dyDescent="0.25">
      <c r="A42" t="s">
        <v>450</v>
      </c>
      <c r="B42" t="s">
        <v>40</v>
      </c>
      <c r="C42">
        <v>151249.45000000001</v>
      </c>
      <c r="D42">
        <f>ROUND((Table6[[#This Row],[Total Salary(USD)]]-N$1)/N$2,2)</f>
        <v>1.1599999999999999</v>
      </c>
      <c r="E42" t="str">
        <f>IF(Table6[[#This Row],[Z-Score]]&gt;3,"Yes","No")</f>
        <v>No</v>
      </c>
      <c r="F42">
        <f>AVERAGEIFS($C:C,$B:B,Table6[[#This Row],[Job Title]])</f>
        <v>70425.948709677396</v>
      </c>
      <c r="G42" cm="1">
        <f t="array" ref="G42">_xlfn.STDEV.P(_xlfn._xlws.FILTER($C:C,$B:B=Table6[[#This Row],[Job Title]]))</f>
        <v>80642.671347175114</v>
      </c>
      <c r="H42">
        <f>ROUND((Table6[[#This Row],[Total Salary(USD)]]-Table6[[#This Row],[Avg.of.cat]])/Table6[[#This Row],[std.of.cat]],2)</f>
        <v>1</v>
      </c>
      <c r="I42" t="str">
        <f>IF(Table6[[#This Row],[Z-Score.cat]]&gt;3,"Yes","No")</f>
        <v>No</v>
      </c>
    </row>
    <row r="43" spans="1:9" x14ac:dyDescent="0.25">
      <c r="A43" t="s">
        <v>26</v>
      </c>
      <c r="B43" t="s">
        <v>42</v>
      </c>
      <c r="C43">
        <v>149350</v>
      </c>
      <c r="D43">
        <f>ROUND((Table6[[#This Row],[Total Salary(USD)]]-N$1)/N$2,2)</f>
        <v>1.1399999999999999</v>
      </c>
      <c r="E43" t="str">
        <f>IF(Table6[[#This Row],[Z-Score]]&gt;3,"Yes","No")</f>
        <v>No</v>
      </c>
      <c r="F43">
        <f>AVERAGEIFS($C:C,$B:B,Table6[[#This Row],[Job Title]])</f>
        <v>86666.62872727275</v>
      </c>
      <c r="G43" cm="1">
        <f t="array" ref="G43">_xlfn.STDEV.P(_xlfn._xlws.FILTER($C:C,$B:B=Table6[[#This Row],[Job Title]]))</f>
        <v>135209.06979805263</v>
      </c>
      <c r="H43">
        <f>ROUND((Table6[[#This Row],[Total Salary(USD)]]-Table6[[#This Row],[Avg.of.cat]])/Table6[[#This Row],[std.of.cat]],2)</f>
        <v>0.46</v>
      </c>
      <c r="I43" t="str">
        <f>IF(Table6[[#This Row],[Z-Score.cat]]&gt;3,"Yes","No")</f>
        <v>No</v>
      </c>
    </row>
    <row r="44" spans="1:9" x14ac:dyDescent="0.25">
      <c r="A44" t="s">
        <v>23</v>
      </c>
      <c r="B44" t="s">
        <v>37</v>
      </c>
      <c r="C44">
        <v>149173.70000000001</v>
      </c>
      <c r="D44">
        <f>ROUND((Table6[[#This Row],[Total Salary(USD)]]-N$1)/N$2,2)</f>
        <v>1.1299999999999999</v>
      </c>
      <c r="E44" t="str">
        <f>IF(Table6[[#This Row],[Z-Score]]&gt;3,"Yes","No")</f>
        <v>No</v>
      </c>
      <c r="F44">
        <f>AVERAGEIFS($C:C,$B:B,Table6[[#This Row],[Job Title]])</f>
        <v>78731.125344827582</v>
      </c>
      <c r="G44" cm="1">
        <f t="array" ref="G44">_xlfn.STDEV.P(_xlfn._xlws.FILTER($C:C,$B:B=Table6[[#This Row],[Job Title]]))</f>
        <v>32809.97896243685</v>
      </c>
      <c r="H44">
        <f>ROUND((Table6[[#This Row],[Total Salary(USD)]]-Table6[[#This Row],[Avg.of.cat]])/Table6[[#This Row],[std.of.cat]],2)</f>
        <v>2.15</v>
      </c>
      <c r="I44" t="str">
        <f>IF(Table6[[#This Row],[Z-Score.cat]]&gt;3,"Yes","No")</f>
        <v>No</v>
      </c>
    </row>
    <row r="45" spans="1:9" x14ac:dyDescent="0.25">
      <c r="A45" t="s">
        <v>24</v>
      </c>
      <c r="B45" t="s">
        <v>41</v>
      </c>
      <c r="C45">
        <v>147632</v>
      </c>
      <c r="D45">
        <f>ROUND((Table6[[#This Row],[Total Salary(USD)]]-N$1)/N$2,2)</f>
        <v>1.1100000000000001</v>
      </c>
      <c r="E45" t="str">
        <f>IF(Table6[[#This Row],[Z-Score]]&gt;3,"Yes","No")</f>
        <v>No</v>
      </c>
      <c r="F45">
        <f>AVERAGEIFS($C:C,$B:B,Table6[[#This Row],[Job Title]])</f>
        <v>65399.128867924541</v>
      </c>
      <c r="G45" cm="1">
        <f t="array" ref="G45">_xlfn.STDEV.P(_xlfn._xlws.FILTER($C:C,$B:B=Table6[[#This Row],[Job Title]]))</f>
        <v>40003.028601815779</v>
      </c>
      <c r="H45">
        <f>ROUND((Table6[[#This Row],[Total Salary(USD)]]-Table6[[#This Row],[Avg.of.cat]])/Table6[[#This Row],[std.of.cat]],2)</f>
        <v>2.06</v>
      </c>
      <c r="I45" t="str">
        <f>IF(Table6[[#This Row],[Z-Score.cat]]&gt;3,"Yes","No")</f>
        <v>No</v>
      </c>
    </row>
    <row r="46" spans="1:9" x14ac:dyDescent="0.25">
      <c r="A46" t="s">
        <v>35</v>
      </c>
      <c r="B46" t="s">
        <v>37</v>
      </c>
      <c r="C46">
        <v>147461.25</v>
      </c>
      <c r="D46">
        <f>ROUND((Table6[[#This Row],[Total Salary(USD)]]-N$1)/N$2,2)</f>
        <v>1.1100000000000001</v>
      </c>
      <c r="E46" t="str">
        <f>IF(Table6[[#This Row],[Z-Score]]&gt;3,"Yes","No")</f>
        <v>No</v>
      </c>
      <c r="F46">
        <f>AVERAGEIFS($C:C,$B:B,Table6[[#This Row],[Job Title]])</f>
        <v>78731.125344827582</v>
      </c>
      <c r="G46" cm="1">
        <f t="array" ref="G46">_xlfn.STDEV.P(_xlfn._xlws.FILTER($C:C,$B:B=Table6[[#This Row],[Job Title]]))</f>
        <v>32809.97896243685</v>
      </c>
      <c r="H46">
        <f>ROUND((Table6[[#This Row],[Total Salary(USD)]]-Table6[[#This Row],[Avg.of.cat]])/Table6[[#This Row],[std.of.cat]],2)</f>
        <v>2.09</v>
      </c>
      <c r="I46" t="str">
        <f>IF(Table6[[#This Row],[Z-Score.cat]]&gt;3,"Yes","No")</f>
        <v>No</v>
      </c>
    </row>
    <row r="47" spans="1:9" x14ac:dyDescent="0.25">
      <c r="A47" t="s">
        <v>450</v>
      </c>
      <c r="B47" t="s">
        <v>38</v>
      </c>
      <c r="C47">
        <v>147238</v>
      </c>
      <c r="D47">
        <f>ROUND((Table6[[#This Row],[Total Salary(USD)]]-N$1)/N$2,2)</f>
        <v>1.1100000000000001</v>
      </c>
      <c r="E47" t="str">
        <f>IF(Table6[[#This Row],[Z-Score]]&gt;3,"Yes","No")</f>
        <v>No</v>
      </c>
      <c r="F47">
        <f>AVERAGEIFS($C:C,$B:B,Table6[[#This Row],[Job Title]])</f>
        <v>65127.385277777808</v>
      </c>
      <c r="G47" cm="1">
        <f t="array" ref="G47">_xlfn.STDEV.P(_xlfn._xlws.FILTER($C:C,$B:B=Table6[[#This Row],[Job Title]]))</f>
        <v>42112.257457220956</v>
      </c>
      <c r="H47">
        <f>ROUND((Table6[[#This Row],[Total Salary(USD)]]-Table6[[#This Row],[Avg.of.cat]])/Table6[[#This Row],[std.of.cat]],2)</f>
        <v>1.95</v>
      </c>
      <c r="I47" t="str">
        <f>IF(Table6[[#This Row],[Z-Score.cat]]&gt;3,"Yes","No")</f>
        <v>No</v>
      </c>
    </row>
    <row r="48" spans="1:9" x14ac:dyDescent="0.25">
      <c r="A48" t="s">
        <v>29</v>
      </c>
      <c r="B48" t="s">
        <v>52</v>
      </c>
      <c r="C48">
        <v>146554</v>
      </c>
      <c r="D48">
        <f>ROUND((Table6[[#This Row],[Total Salary(USD)]]-N$1)/N$2,2)</f>
        <v>1.1000000000000001</v>
      </c>
      <c r="E48" t="str">
        <f>IF(Table6[[#This Row],[Z-Score]]&gt;3,"Yes","No")</f>
        <v>No</v>
      </c>
      <c r="F48">
        <f>AVERAGEIFS($C:C,$B:B,Table6[[#This Row],[Job Title]])</f>
        <v>64468.089137931056</v>
      </c>
      <c r="G48" cm="1">
        <f t="array" ref="G48">_xlfn.STDEV.P(_xlfn._xlws.FILTER($C:C,$B:B=Table6[[#This Row],[Job Title]]))</f>
        <v>46017.966728855456</v>
      </c>
      <c r="H48">
        <f>ROUND((Table6[[#This Row],[Total Salary(USD)]]-Table6[[#This Row],[Avg.of.cat]])/Table6[[#This Row],[std.of.cat]],2)</f>
        <v>1.78</v>
      </c>
      <c r="I48" t="str">
        <f>IF(Table6[[#This Row],[Z-Score.cat]]&gt;3,"Yes","No")</f>
        <v>No</v>
      </c>
    </row>
    <row r="49" spans="1:9" x14ac:dyDescent="0.25">
      <c r="A49" t="s">
        <v>32</v>
      </c>
      <c r="B49" t="s">
        <v>39</v>
      </c>
      <c r="C49">
        <v>146046.70000000001</v>
      </c>
      <c r="D49">
        <f>ROUND((Table6[[#This Row],[Total Salary(USD)]]-N$1)/N$2,2)</f>
        <v>1.0900000000000001</v>
      </c>
      <c r="E49" t="str">
        <f>IF(Table6[[#This Row],[Z-Score]]&gt;3,"Yes","No")</f>
        <v>No</v>
      </c>
      <c r="F49">
        <f>AVERAGEIFS($C:C,$B:B,Table6[[#This Row],[Job Title]])</f>
        <v>93413.391929824589</v>
      </c>
      <c r="G49" cm="1">
        <f t="array" ref="G49">_xlfn.STDEV.P(_xlfn._xlws.FILTER($C:C,$B:B=Table6[[#This Row],[Job Title]]))</f>
        <v>198179.10237346042</v>
      </c>
      <c r="H49">
        <f>ROUND((Table6[[#This Row],[Total Salary(USD)]]-Table6[[#This Row],[Avg.of.cat]])/Table6[[#This Row],[std.of.cat]],2)</f>
        <v>0.27</v>
      </c>
      <c r="I49" t="str">
        <f>IF(Table6[[#This Row],[Z-Score.cat]]&gt;3,"Yes","No")</f>
        <v>No</v>
      </c>
    </row>
    <row r="50" spans="1:9" x14ac:dyDescent="0.25">
      <c r="A50" t="s">
        <v>23</v>
      </c>
      <c r="B50" t="s">
        <v>47</v>
      </c>
      <c r="C50">
        <v>145842.18</v>
      </c>
      <c r="D50">
        <f>ROUND((Table6[[#This Row],[Total Salary(USD)]]-N$1)/N$2,2)</f>
        <v>1.0900000000000001</v>
      </c>
      <c r="E50" t="str">
        <f>IF(Table6[[#This Row],[Z-Score]]&gt;3,"Yes","No")</f>
        <v>No</v>
      </c>
      <c r="F50">
        <f>AVERAGEIFS($C:C,$B:B,Table6[[#This Row],[Job Title]])</f>
        <v>71674.793260869556</v>
      </c>
      <c r="G50" cm="1">
        <f t="array" ref="G50">_xlfn.STDEV.P(_xlfn._xlws.FILTER($C:C,$B:B=Table6[[#This Row],[Job Title]]))</f>
        <v>46259.752744471494</v>
      </c>
      <c r="H50">
        <f>ROUND((Table6[[#This Row],[Total Salary(USD)]]-Table6[[#This Row],[Avg.of.cat]])/Table6[[#This Row],[std.of.cat]],2)</f>
        <v>1.6</v>
      </c>
      <c r="I50" t="str">
        <f>IF(Table6[[#This Row],[Z-Score.cat]]&gt;3,"Yes","No")</f>
        <v>No</v>
      </c>
    </row>
    <row r="51" spans="1:9" x14ac:dyDescent="0.25">
      <c r="A51" t="s">
        <v>35</v>
      </c>
      <c r="B51" t="s">
        <v>37</v>
      </c>
      <c r="C51">
        <v>145017</v>
      </c>
      <c r="D51">
        <f>ROUND((Table6[[#This Row],[Total Salary(USD)]]-N$1)/N$2,2)</f>
        <v>1.08</v>
      </c>
      <c r="E51" t="str">
        <f>IF(Table6[[#This Row],[Z-Score]]&gt;3,"Yes","No")</f>
        <v>No</v>
      </c>
      <c r="F51">
        <f>AVERAGEIFS($C:C,$B:B,Table6[[#This Row],[Job Title]])</f>
        <v>78731.125344827582</v>
      </c>
      <c r="G51" cm="1">
        <f t="array" ref="G51">_xlfn.STDEV.P(_xlfn._xlws.FILTER($C:C,$B:B=Table6[[#This Row],[Job Title]]))</f>
        <v>32809.97896243685</v>
      </c>
      <c r="H51">
        <f>ROUND((Table6[[#This Row],[Total Salary(USD)]]-Table6[[#This Row],[Avg.of.cat]])/Table6[[#This Row],[std.of.cat]],2)</f>
        <v>2.02</v>
      </c>
      <c r="I51" t="str">
        <f>IF(Table6[[#This Row],[Z-Score.cat]]&gt;3,"Yes","No")</f>
        <v>No</v>
      </c>
    </row>
    <row r="52" spans="1:9" x14ac:dyDescent="0.25">
      <c r="A52" t="s">
        <v>26</v>
      </c>
      <c r="B52" t="s">
        <v>47</v>
      </c>
      <c r="C52">
        <v>144225</v>
      </c>
      <c r="D52">
        <f>ROUND((Table6[[#This Row],[Total Salary(USD)]]-N$1)/N$2,2)</f>
        <v>1.07</v>
      </c>
      <c r="E52" t="str">
        <f>IF(Table6[[#This Row],[Z-Score]]&gt;3,"Yes","No")</f>
        <v>No</v>
      </c>
      <c r="F52">
        <f>AVERAGEIFS($C:C,$B:B,Table6[[#This Row],[Job Title]])</f>
        <v>71674.793260869556</v>
      </c>
      <c r="G52" cm="1">
        <f t="array" ref="G52">_xlfn.STDEV.P(_xlfn._xlws.FILTER($C:C,$B:B=Table6[[#This Row],[Job Title]]))</f>
        <v>46259.752744471494</v>
      </c>
      <c r="H52">
        <f>ROUND((Table6[[#This Row],[Total Salary(USD)]]-Table6[[#This Row],[Avg.of.cat]])/Table6[[#This Row],[std.of.cat]],2)</f>
        <v>1.57</v>
      </c>
      <c r="I52" t="str">
        <f>IF(Table6[[#This Row],[Z-Score.cat]]&gt;3,"Yes","No")</f>
        <v>No</v>
      </c>
    </row>
    <row r="53" spans="1:9" x14ac:dyDescent="0.25">
      <c r="A53" t="s">
        <v>31</v>
      </c>
      <c r="B53" t="s">
        <v>51</v>
      </c>
      <c r="C53">
        <v>144135</v>
      </c>
      <c r="D53">
        <f>ROUND((Table6[[#This Row],[Total Salary(USD)]]-N$1)/N$2,2)</f>
        <v>1.06</v>
      </c>
      <c r="E53" t="str">
        <f>IF(Table6[[#This Row],[Z-Score]]&gt;3,"Yes","No")</f>
        <v>No</v>
      </c>
      <c r="F53">
        <f>AVERAGEIFS($C:C,$B:B,Table6[[#This Row],[Job Title]])</f>
        <v>62458.608421052631</v>
      </c>
      <c r="G53" cm="1">
        <f t="array" ref="G53">_xlfn.STDEV.P(_xlfn._xlws.FILTER($C:C,$B:B=Table6[[#This Row],[Job Title]]))</f>
        <v>46662.569180449202</v>
      </c>
      <c r="H53">
        <f>ROUND((Table6[[#This Row],[Total Salary(USD)]]-Table6[[#This Row],[Avg.of.cat]])/Table6[[#This Row],[std.of.cat]],2)</f>
        <v>1.75</v>
      </c>
      <c r="I53" t="str">
        <f>IF(Table6[[#This Row],[Z-Score.cat]]&gt;3,"Yes","No")</f>
        <v>No</v>
      </c>
    </row>
    <row r="54" spans="1:9" x14ac:dyDescent="0.25">
      <c r="A54" t="s">
        <v>34</v>
      </c>
      <c r="B54" t="s">
        <v>48</v>
      </c>
      <c r="C54">
        <v>143989</v>
      </c>
      <c r="D54">
        <f>ROUND((Table6[[#This Row],[Total Salary(USD)]]-N$1)/N$2,2)</f>
        <v>1.06</v>
      </c>
      <c r="E54" t="str">
        <f>IF(Table6[[#This Row],[Z-Score]]&gt;3,"Yes","No")</f>
        <v>No</v>
      </c>
      <c r="F54">
        <f>AVERAGEIFS($C:C,$B:B,Table6[[#This Row],[Job Title]])</f>
        <v>75741.152545454534</v>
      </c>
      <c r="G54" cm="1">
        <f t="array" ref="G54">_xlfn.STDEV.P(_xlfn._xlws.FILTER($C:C,$B:B=Table6[[#This Row],[Job Title]]))</f>
        <v>43291.3791044912</v>
      </c>
      <c r="H54">
        <f>ROUND((Table6[[#This Row],[Total Salary(USD)]]-Table6[[#This Row],[Avg.of.cat]])/Table6[[#This Row],[std.of.cat]],2)</f>
        <v>1.58</v>
      </c>
      <c r="I54" t="str">
        <f>IF(Table6[[#This Row],[Z-Score.cat]]&gt;3,"Yes","No")</f>
        <v>No</v>
      </c>
    </row>
    <row r="55" spans="1:9" x14ac:dyDescent="0.25">
      <c r="A55" t="s">
        <v>31</v>
      </c>
      <c r="B55" t="s">
        <v>49</v>
      </c>
      <c r="C55">
        <v>143827.23000000001</v>
      </c>
      <c r="D55">
        <f>ROUND((Table6[[#This Row],[Total Salary(USD)]]-N$1)/N$2,2)</f>
        <v>1.06</v>
      </c>
      <c r="E55" t="str">
        <f>IF(Table6[[#This Row],[Z-Score]]&gt;3,"Yes","No")</f>
        <v>No</v>
      </c>
      <c r="F55">
        <f>AVERAGEIFS($C:C,$B:B,Table6[[#This Row],[Job Title]])</f>
        <v>62166.537115384606</v>
      </c>
      <c r="G55" cm="1">
        <f t="array" ref="G55">_xlfn.STDEV.P(_xlfn._xlws.FILTER($C:C,$B:B=Table6[[#This Row],[Job Title]]))</f>
        <v>39240.393697944899</v>
      </c>
      <c r="H55">
        <f>ROUND((Table6[[#This Row],[Total Salary(USD)]]-Table6[[#This Row],[Avg.of.cat]])/Table6[[#This Row],[std.of.cat]],2)</f>
        <v>2.08</v>
      </c>
      <c r="I55" t="str">
        <f>IF(Table6[[#This Row],[Z-Score.cat]]&gt;3,"Yes","No")</f>
        <v>No</v>
      </c>
    </row>
    <row r="56" spans="1:9" x14ac:dyDescent="0.25">
      <c r="A56" t="s">
        <v>23</v>
      </c>
      <c r="B56" t="s">
        <v>47</v>
      </c>
      <c r="C56">
        <v>143123.54</v>
      </c>
      <c r="D56">
        <f>ROUND((Table6[[#This Row],[Total Salary(USD)]]-N$1)/N$2,2)</f>
        <v>1.05</v>
      </c>
      <c r="E56" t="str">
        <f>IF(Table6[[#This Row],[Z-Score]]&gt;3,"Yes","No")</f>
        <v>No</v>
      </c>
      <c r="F56">
        <f>AVERAGEIFS($C:C,$B:B,Table6[[#This Row],[Job Title]])</f>
        <v>71674.793260869556</v>
      </c>
      <c r="G56" cm="1">
        <f t="array" ref="G56">_xlfn.STDEV.P(_xlfn._xlws.FILTER($C:C,$B:B=Table6[[#This Row],[Job Title]]))</f>
        <v>46259.752744471494</v>
      </c>
      <c r="H56">
        <f>ROUND((Table6[[#This Row],[Total Salary(USD)]]-Table6[[#This Row],[Avg.of.cat]])/Table6[[#This Row],[std.of.cat]],2)</f>
        <v>1.54</v>
      </c>
      <c r="I56" t="str">
        <f>IF(Table6[[#This Row],[Z-Score.cat]]&gt;3,"Yes","No")</f>
        <v>No</v>
      </c>
    </row>
    <row r="57" spans="1:9" x14ac:dyDescent="0.25">
      <c r="A57" t="s">
        <v>24</v>
      </c>
      <c r="B57" t="s">
        <v>49</v>
      </c>
      <c r="C57">
        <v>142793.45000000001</v>
      </c>
      <c r="D57">
        <f>ROUND((Table6[[#This Row],[Total Salary(USD)]]-N$1)/N$2,2)</f>
        <v>1.05</v>
      </c>
      <c r="E57" t="str">
        <f>IF(Table6[[#This Row],[Z-Score]]&gt;3,"Yes","No")</f>
        <v>No</v>
      </c>
      <c r="F57">
        <f>AVERAGEIFS($C:C,$B:B,Table6[[#This Row],[Job Title]])</f>
        <v>62166.537115384606</v>
      </c>
      <c r="G57" cm="1">
        <f t="array" ref="G57">_xlfn.STDEV.P(_xlfn._xlws.FILTER($C:C,$B:B=Table6[[#This Row],[Job Title]]))</f>
        <v>39240.393697944899</v>
      </c>
      <c r="H57">
        <f>ROUND((Table6[[#This Row],[Total Salary(USD)]]-Table6[[#This Row],[Avg.of.cat]])/Table6[[#This Row],[std.of.cat]],2)</f>
        <v>2.0499999999999998</v>
      </c>
      <c r="I57" t="str">
        <f>IF(Table6[[#This Row],[Z-Score.cat]]&gt;3,"Yes","No")</f>
        <v>No</v>
      </c>
    </row>
    <row r="58" spans="1:9" x14ac:dyDescent="0.25">
      <c r="A58" t="s">
        <v>29</v>
      </c>
      <c r="B58" t="s">
        <v>42</v>
      </c>
      <c r="C58">
        <v>142719.79</v>
      </c>
      <c r="D58">
        <f>ROUND((Table6[[#This Row],[Total Salary(USD)]]-N$1)/N$2,2)</f>
        <v>1.04</v>
      </c>
      <c r="E58" t="str">
        <f>IF(Table6[[#This Row],[Z-Score]]&gt;3,"Yes","No")</f>
        <v>No</v>
      </c>
      <c r="F58">
        <f>AVERAGEIFS($C:C,$B:B,Table6[[#This Row],[Job Title]])</f>
        <v>86666.62872727275</v>
      </c>
      <c r="G58" cm="1">
        <f t="array" ref="G58">_xlfn.STDEV.P(_xlfn._xlws.FILTER($C:C,$B:B=Table6[[#This Row],[Job Title]]))</f>
        <v>135209.06979805263</v>
      </c>
      <c r="H58">
        <f>ROUND((Table6[[#This Row],[Total Salary(USD)]]-Table6[[#This Row],[Avg.of.cat]])/Table6[[#This Row],[std.of.cat]],2)</f>
        <v>0.41</v>
      </c>
      <c r="I58" t="str">
        <f>IF(Table6[[#This Row],[Z-Score.cat]]&gt;3,"Yes","No")</f>
        <v>No</v>
      </c>
    </row>
    <row r="59" spans="1:9" x14ac:dyDescent="0.25">
      <c r="A59" t="s">
        <v>26</v>
      </c>
      <c r="B59" t="s">
        <v>52</v>
      </c>
      <c r="C59">
        <v>141683.92000000001</v>
      </c>
      <c r="D59">
        <f>ROUND((Table6[[#This Row],[Total Salary(USD)]]-N$1)/N$2,2)</f>
        <v>1.03</v>
      </c>
      <c r="E59" t="str">
        <f>IF(Table6[[#This Row],[Z-Score]]&gt;3,"Yes","No")</f>
        <v>No</v>
      </c>
      <c r="F59">
        <f>AVERAGEIFS($C:C,$B:B,Table6[[#This Row],[Job Title]])</f>
        <v>64468.089137931056</v>
      </c>
      <c r="G59" cm="1">
        <f t="array" ref="G59">_xlfn.STDEV.P(_xlfn._xlws.FILTER($C:C,$B:B=Table6[[#This Row],[Job Title]]))</f>
        <v>46017.966728855456</v>
      </c>
      <c r="H59">
        <f>ROUND((Table6[[#This Row],[Total Salary(USD)]]-Table6[[#This Row],[Avg.of.cat]])/Table6[[#This Row],[std.of.cat]],2)</f>
        <v>1.68</v>
      </c>
      <c r="I59" t="str">
        <f>IF(Table6[[#This Row],[Z-Score.cat]]&gt;3,"Yes","No")</f>
        <v>No</v>
      </c>
    </row>
    <row r="60" spans="1:9" x14ac:dyDescent="0.25">
      <c r="A60" t="s">
        <v>32</v>
      </c>
      <c r="B60" t="s">
        <v>53</v>
      </c>
      <c r="C60">
        <v>141488.66</v>
      </c>
      <c r="D60">
        <f>ROUND((Table6[[#This Row],[Total Salary(USD)]]-N$1)/N$2,2)</f>
        <v>1.03</v>
      </c>
      <c r="E60" t="str">
        <f>IF(Table6[[#This Row],[Z-Score]]&gt;3,"Yes","No")</f>
        <v>No</v>
      </c>
      <c r="F60">
        <f>AVERAGEIFS($C:C,$B:B,Table6[[#This Row],[Job Title]])</f>
        <v>69993.488799999992</v>
      </c>
      <c r="G60" cm="1">
        <f t="array" ref="G60">_xlfn.STDEV.P(_xlfn._xlws.FILTER($C:C,$B:B=Table6[[#This Row],[Job Title]]))</f>
        <v>44344.922507977746</v>
      </c>
      <c r="H60">
        <f>ROUND((Table6[[#This Row],[Total Salary(USD)]]-Table6[[#This Row],[Avg.of.cat]])/Table6[[#This Row],[std.of.cat]],2)</f>
        <v>1.61</v>
      </c>
      <c r="I60" t="str">
        <f>IF(Table6[[#This Row],[Z-Score.cat]]&gt;3,"Yes","No")</f>
        <v>No</v>
      </c>
    </row>
    <row r="61" spans="1:9" x14ac:dyDescent="0.25">
      <c r="A61" t="s">
        <v>26</v>
      </c>
      <c r="B61" t="s">
        <v>48</v>
      </c>
      <c r="C61">
        <v>140862</v>
      </c>
      <c r="D61">
        <f>ROUND((Table6[[#This Row],[Total Salary(USD)]]-N$1)/N$2,2)</f>
        <v>1.02</v>
      </c>
      <c r="E61" t="str">
        <f>IF(Table6[[#This Row],[Z-Score]]&gt;3,"Yes","No")</f>
        <v>No</v>
      </c>
      <c r="F61">
        <f>AVERAGEIFS($C:C,$B:B,Table6[[#This Row],[Job Title]])</f>
        <v>75741.152545454534</v>
      </c>
      <c r="G61" cm="1">
        <f t="array" ref="G61">_xlfn.STDEV.P(_xlfn._xlws.FILTER($C:C,$B:B=Table6[[#This Row],[Job Title]]))</f>
        <v>43291.3791044912</v>
      </c>
      <c r="H61">
        <f>ROUND((Table6[[#This Row],[Total Salary(USD)]]-Table6[[#This Row],[Avg.of.cat]])/Table6[[#This Row],[std.of.cat]],2)</f>
        <v>1.5</v>
      </c>
      <c r="I61" t="str">
        <f>IF(Table6[[#This Row],[Z-Score.cat]]&gt;3,"Yes","No")</f>
        <v>No</v>
      </c>
    </row>
    <row r="62" spans="1:9" x14ac:dyDescent="0.25">
      <c r="A62" t="s">
        <v>35</v>
      </c>
      <c r="B62" t="s">
        <v>43</v>
      </c>
      <c r="C62">
        <v>140230</v>
      </c>
      <c r="D62">
        <f>ROUND((Table6[[#This Row],[Total Salary(USD)]]-N$1)/N$2,2)</f>
        <v>1.01</v>
      </c>
      <c r="E62" t="str">
        <f>IF(Table6[[#This Row],[Z-Score]]&gt;3,"Yes","No")</f>
        <v>No</v>
      </c>
      <c r="F62">
        <f>AVERAGEIFS($C:C,$B:B,Table6[[#This Row],[Job Title]])</f>
        <v>71777.519047619062</v>
      </c>
      <c r="G62" cm="1">
        <f t="array" ref="G62">_xlfn.STDEV.P(_xlfn._xlws.FILTER($C:C,$B:B=Table6[[#This Row],[Job Title]]))</f>
        <v>51860.030158538255</v>
      </c>
      <c r="H62">
        <f>ROUND((Table6[[#This Row],[Total Salary(USD)]]-Table6[[#This Row],[Avg.of.cat]])/Table6[[#This Row],[std.of.cat]],2)</f>
        <v>1.32</v>
      </c>
      <c r="I62" t="str">
        <f>IF(Table6[[#This Row],[Z-Score.cat]]&gt;3,"Yes","No")</f>
        <v>No</v>
      </c>
    </row>
    <row r="63" spans="1:9" x14ac:dyDescent="0.25">
      <c r="A63" t="s">
        <v>35</v>
      </c>
      <c r="B63" t="s">
        <v>49</v>
      </c>
      <c r="C63">
        <v>139919.63</v>
      </c>
      <c r="D63">
        <f>ROUND((Table6[[#This Row],[Total Salary(USD)]]-N$1)/N$2,2)</f>
        <v>1.01</v>
      </c>
      <c r="E63" t="str">
        <f>IF(Table6[[#This Row],[Z-Score]]&gt;3,"Yes","No")</f>
        <v>No</v>
      </c>
      <c r="F63">
        <f>AVERAGEIFS($C:C,$B:B,Table6[[#This Row],[Job Title]])</f>
        <v>62166.537115384606</v>
      </c>
      <c r="G63" cm="1">
        <f t="array" ref="G63">_xlfn.STDEV.P(_xlfn._xlws.FILTER($C:C,$B:B=Table6[[#This Row],[Job Title]]))</f>
        <v>39240.393697944899</v>
      </c>
      <c r="H63">
        <f>ROUND((Table6[[#This Row],[Total Salary(USD)]]-Table6[[#This Row],[Avg.of.cat]])/Table6[[#This Row],[std.of.cat]],2)</f>
        <v>1.98</v>
      </c>
      <c r="I63" t="str">
        <f>IF(Table6[[#This Row],[Z-Score.cat]]&gt;3,"Yes","No")</f>
        <v>No</v>
      </c>
    </row>
    <row r="64" spans="1:9" x14ac:dyDescent="0.25">
      <c r="A64" t="s">
        <v>32</v>
      </c>
      <c r="B64" t="s">
        <v>44</v>
      </c>
      <c r="C64">
        <v>139356.95000000001</v>
      </c>
      <c r="D64">
        <f>ROUND((Table6[[#This Row],[Total Salary(USD)]]-N$1)/N$2,2)</f>
        <v>1</v>
      </c>
      <c r="E64" t="str">
        <f>IF(Table6[[#This Row],[Z-Score]]&gt;3,"Yes","No")</f>
        <v>No</v>
      </c>
      <c r="F64">
        <f>AVERAGEIFS($C:C,$B:B,Table6[[#This Row],[Job Title]])</f>
        <v>62337.948181818203</v>
      </c>
      <c r="G64" cm="1">
        <f t="array" ref="G64">_xlfn.STDEV.P(_xlfn._xlws.FILTER($C:C,$B:B=Table6[[#This Row],[Job Title]]))</f>
        <v>34255.651537002152</v>
      </c>
      <c r="H64">
        <f>ROUND((Table6[[#This Row],[Total Salary(USD)]]-Table6[[#This Row],[Avg.of.cat]])/Table6[[#This Row],[std.of.cat]],2)</f>
        <v>2.25</v>
      </c>
      <c r="I64" t="str">
        <f>IF(Table6[[#This Row],[Z-Score.cat]]&gt;3,"Yes","No")</f>
        <v>No</v>
      </c>
    </row>
    <row r="65" spans="1:9" x14ac:dyDescent="0.25">
      <c r="A65" t="s">
        <v>28</v>
      </c>
      <c r="B65" t="s">
        <v>47</v>
      </c>
      <c r="C65">
        <v>139195.20000000001</v>
      </c>
      <c r="D65">
        <f>ROUND((Table6[[#This Row],[Total Salary(USD)]]-N$1)/N$2,2)</f>
        <v>1</v>
      </c>
      <c r="E65" t="str">
        <f>IF(Table6[[#This Row],[Z-Score]]&gt;3,"Yes","No")</f>
        <v>No</v>
      </c>
      <c r="F65">
        <f>AVERAGEIFS($C:C,$B:B,Table6[[#This Row],[Job Title]])</f>
        <v>71674.793260869556</v>
      </c>
      <c r="G65" cm="1">
        <f t="array" ref="G65">_xlfn.STDEV.P(_xlfn._xlws.FILTER($C:C,$B:B=Table6[[#This Row],[Job Title]]))</f>
        <v>46259.752744471494</v>
      </c>
      <c r="H65">
        <f>ROUND((Table6[[#This Row],[Total Salary(USD)]]-Table6[[#This Row],[Avg.of.cat]])/Table6[[#This Row],[std.of.cat]],2)</f>
        <v>1.46</v>
      </c>
      <c r="I65" t="str">
        <f>IF(Table6[[#This Row],[Z-Score.cat]]&gt;3,"Yes","No")</f>
        <v>No</v>
      </c>
    </row>
    <row r="66" spans="1:9" x14ac:dyDescent="0.25">
      <c r="A66" t="s">
        <v>29</v>
      </c>
      <c r="B66" t="s">
        <v>38</v>
      </c>
      <c r="C66">
        <v>138528.10999999999</v>
      </c>
      <c r="D66">
        <f>ROUND((Table6[[#This Row],[Total Salary(USD)]]-N$1)/N$2,2)</f>
        <v>0.99</v>
      </c>
      <c r="E66" t="str">
        <f>IF(Table6[[#This Row],[Z-Score]]&gt;3,"Yes","No")</f>
        <v>No</v>
      </c>
      <c r="F66">
        <f>AVERAGEIFS($C:C,$B:B,Table6[[#This Row],[Job Title]])</f>
        <v>65127.385277777808</v>
      </c>
      <c r="G66" cm="1">
        <f t="array" ref="G66">_xlfn.STDEV.P(_xlfn._xlws.FILTER($C:C,$B:B=Table6[[#This Row],[Job Title]]))</f>
        <v>42112.257457220956</v>
      </c>
      <c r="H66">
        <f>ROUND((Table6[[#This Row],[Total Salary(USD)]]-Table6[[#This Row],[Avg.of.cat]])/Table6[[#This Row],[std.of.cat]],2)</f>
        <v>1.74</v>
      </c>
      <c r="I66" t="str">
        <f>IF(Table6[[#This Row],[Z-Score.cat]]&gt;3,"Yes","No")</f>
        <v>No</v>
      </c>
    </row>
    <row r="67" spans="1:9" x14ac:dyDescent="0.25">
      <c r="A67" t="s">
        <v>35</v>
      </c>
      <c r="B67" t="s">
        <v>51</v>
      </c>
      <c r="C67">
        <v>137094</v>
      </c>
      <c r="D67">
        <f>ROUND((Table6[[#This Row],[Total Salary(USD)]]-N$1)/N$2,2)</f>
        <v>0.97</v>
      </c>
      <c r="E67" t="str">
        <f>IF(Table6[[#This Row],[Z-Score]]&gt;3,"Yes","No")</f>
        <v>No</v>
      </c>
      <c r="F67">
        <f>AVERAGEIFS($C:C,$B:B,Table6[[#This Row],[Job Title]])</f>
        <v>62458.608421052631</v>
      </c>
      <c r="G67" cm="1">
        <f t="array" ref="G67">_xlfn.STDEV.P(_xlfn._xlws.FILTER($C:C,$B:B=Table6[[#This Row],[Job Title]]))</f>
        <v>46662.569180449202</v>
      </c>
      <c r="H67">
        <f>ROUND((Table6[[#This Row],[Total Salary(USD)]]-Table6[[#This Row],[Avg.of.cat]])/Table6[[#This Row],[std.of.cat]],2)</f>
        <v>1.6</v>
      </c>
      <c r="I67" t="str">
        <f>IF(Table6[[#This Row],[Z-Score.cat]]&gt;3,"Yes","No")</f>
        <v>No</v>
      </c>
    </row>
    <row r="68" spans="1:9" x14ac:dyDescent="0.25">
      <c r="A68" t="s">
        <v>28</v>
      </c>
      <c r="B68" t="s">
        <v>38</v>
      </c>
      <c r="C68">
        <v>137093</v>
      </c>
      <c r="D68">
        <f>ROUND((Table6[[#This Row],[Total Salary(USD)]]-N$1)/N$2,2)</f>
        <v>0.97</v>
      </c>
      <c r="E68" t="str">
        <f>IF(Table6[[#This Row],[Z-Score]]&gt;3,"Yes","No")</f>
        <v>No</v>
      </c>
      <c r="F68">
        <f>AVERAGEIFS($C:C,$B:B,Table6[[#This Row],[Job Title]])</f>
        <v>65127.385277777808</v>
      </c>
      <c r="G68" cm="1">
        <f t="array" ref="G68">_xlfn.STDEV.P(_xlfn._xlws.FILTER($C:C,$B:B=Table6[[#This Row],[Job Title]]))</f>
        <v>42112.257457220956</v>
      </c>
      <c r="H68">
        <f>ROUND((Table6[[#This Row],[Total Salary(USD)]]-Table6[[#This Row],[Avg.of.cat]])/Table6[[#This Row],[std.of.cat]],2)</f>
        <v>1.71</v>
      </c>
      <c r="I68" t="str">
        <f>IF(Table6[[#This Row],[Z-Score.cat]]&gt;3,"Yes","No")</f>
        <v>No</v>
      </c>
    </row>
    <row r="69" spans="1:9" x14ac:dyDescent="0.25">
      <c r="A69" t="s">
        <v>26</v>
      </c>
      <c r="B69" t="s">
        <v>48</v>
      </c>
      <c r="C69">
        <v>136845</v>
      </c>
      <c r="D69">
        <f>ROUND((Table6[[#This Row],[Total Salary(USD)]]-N$1)/N$2,2)</f>
        <v>0.96</v>
      </c>
      <c r="E69" t="str">
        <f>IF(Table6[[#This Row],[Z-Score]]&gt;3,"Yes","No")</f>
        <v>No</v>
      </c>
      <c r="F69">
        <f>AVERAGEIFS($C:C,$B:B,Table6[[#This Row],[Job Title]])</f>
        <v>75741.152545454534</v>
      </c>
      <c r="G69" cm="1">
        <f t="array" ref="G69">_xlfn.STDEV.P(_xlfn._xlws.FILTER($C:C,$B:B=Table6[[#This Row],[Job Title]]))</f>
        <v>43291.3791044912</v>
      </c>
      <c r="H69">
        <f>ROUND((Table6[[#This Row],[Total Salary(USD)]]-Table6[[#This Row],[Avg.of.cat]])/Table6[[#This Row],[std.of.cat]],2)</f>
        <v>1.41</v>
      </c>
      <c r="I69" t="str">
        <f>IF(Table6[[#This Row],[Z-Score.cat]]&gt;3,"Yes","No")</f>
        <v>No</v>
      </c>
    </row>
    <row r="70" spans="1:9" x14ac:dyDescent="0.25">
      <c r="A70" t="s">
        <v>35</v>
      </c>
      <c r="B70" t="s">
        <v>44</v>
      </c>
      <c r="C70">
        <v>136723.79999999999</v>
      </c>
      <c r="D70">
        <f>ROUND((Table6[[#This Row],[Total Salary(USD)]]-N$1)/N$2,2)</f>
        <v>0.96</v>
      </c>
      <c r="E70" t="str">
        <f>IF(Table6[[#This Row],[Z-Score]]&gt;3,"Yes","No")</f>
        <v>No</v>
      </c>
      <c r="F70">
        <f>AVERAGEIFS($C:C,$B:B,Table6[[#This Row],[Job Title]])</f>
        <v>62337.948181818203</v>
      </c>
      <c r="G70" cm="1">
        <f t="array" ref="G70">_xlfn.STDEV.P(_xlfn._xlws.FILTER($C:C,$B:B=Table6[[#This Row],[Job Title]]))</f>
        <v>34255.651537002152</v>
      </c>
      <c r="H70">
        <f>ROUND((Table6[[#This Row],[Total Salary(USD)]]-Table6[[#This Row],[Avg.of.cat]])/Table6[[#This Row],[std.of.cat]],2)</f>
        <v>2.17</v>
      </c>
      <c r="I70" t="str">
        <f>IF(Table6[[#This Row],[Z-Score.cat]]&gt;3,"Yes","No")</f>
        <v>No</v>
      </c>
    </row>
    <row r="71" spans="1:9" x14ac:dyDescent="0.25">
      <c r="A71" t="s">
        <v>23</v>
      </c>
      <c r="B71" t="s">
        <v>42</v>
      </c>
      <c r="C71">
        <v>136327</v>
      </c>
      <c r="D71">
        <f>ROUND((Table6[[#This Row],[Total Salary(USD)]]-N$1)/N$2,2)</f>
        <v>0.96</v>
      </c>
      <c r="E71" t="str">
        <f>IF(Table6[[#This Row],[Z-Score]]&gt;3,"Yes","No")</f>
        <v>No</v>
      </c>
      <c r="F71">
        <f>AVERAGEIFS($C:C,$B:B,Table6[[#This Row],[Job Title]])</f>
        <v>86666.62872727275</v>
      </c>
      <c r="G71" cm="1">
        <f t="array" ref="G71">_xlfn.STDEV.P(_xlfn._xlws.FILTER($C:C,$B:B=Table6[[#This Row],[Job Title]]))</f>
        <v>135209.06979805263</v>
      </c>
      <c r="H71">
        <f>ROUND((Table6[[#This Row],[Total Salary(USD)]]-Table6[[#This Row],[Avg.of.cat]])/Table6[[#This Row],[std.of.cat]],2)</f>
        <v>0.37</v>
      </c>
      <c r="I71" t="str">
        <f>IF(Table6[[#This Row],[Z-Score.cat]]&gt;3,"Yes","No")</f>
        <v>No</v>
      </c>
    </row>
    <row r="72" spans="1:9" x14ac:dyDescent="0.25">
      <c r="A72" t="s">
        <v>28</v>
      </c>
      <c r="B72" t="s">
        <v>40</v>
      </c>
      <c r="C72">
        <v>136153</v>
      </c>
      <c r="D72">
        <f>ROUND((Table6[[#This Row],[Total Salary(USD)]]-N$1)/N$2,2)</f>
        <v>0.95</v>
      </c>
      <c r="E72" t="str">
        <f>IF(Table6[[#This Row],[Z-Score]]&gt;3,"Yes","No")</f>
        <v>No</v>
      </c>
      <c r="F72">
        <f>AVERAGEIFS($C:C,$B:B,Table6[[#This Row],[Job Title]])</f>
        <v>70425.948709677396</v>
      </c>
      <c r="G72" cm="1">
        <f t="array" ref="G72">_xlfn.STDEV.P(_xlfn._xlws.FILTER($C:C,$B:B=Table6[[#This Row],[Job Title]]))</f>
        <v>80642.671347175114</v>
      </c>
      <c r="H72">
        <f>ROUND((Table6[[#This Row],[Total Salary(USD)]]-Table6[[#This Row],[Avg.of.cat]])/Table6[[#This Row],[std.of.cat]],2)</f>
        <v>0.82</v>
      </c>
      <c r="I72" t="str">
        <f>IF(Table6[[#This Row],[Z-Score.cat]]&gt;3,"Yes","No")</f>
        <v>No</v>
      </c>
    </row>
    <row r="73" spans="1:9" x14ac:dyDescent="0.25">
      <c r="A73" t="s">
        <v>450</v>
      </c>
      <c r="B73" t="s">
        <v>36</v>
      </c>
      <c r="C73">
        <v>135994.95000000001</v>
      </c>
      <c r="D73">
        <f>ROUND((Table6[[#This Row],[Total Salary(USD)]]-N$1)/N$2,2)</f>
        <v>0.95</v>
      </c>
      <c r="E73" t="str">
        <f>IF(Table6[[#This Row],[Z-Score]]&gt;3,"Yes","No")</f>
        <v>No</v>
      </c>
      <c r="F73">
        <f>AVERAGEIFS($C:C,$B:B,Table6[[#This Row],[Job Title]])</f>
        <v>52255.146481481475</v>
      </c>
      <c r="G73" cm="1">
        <f t="array" ref="G73">_xlfn.STDEV.P(_xlfn._xlws.FILTER($C:C,$B:B=Table6[[#This Row],[Job Title]]))</f>
        <v>38139.477363146871</v>
      </c>
      <c r="H73">
        <f>ROUND((Table6[[#This Row],[Total Salary(USD)]]-Table6[[#This Row],[Avg.of.cat]])/Table6[[#This Row],[std.of.cat]],2)</f>
        <v>2.2000000000000002</v>
      </c>
      <c r="I73" t="str">
        <f>IF(Table6[[#This Row],[Z-Score.cat]]&gt;3,"Yes","No")</f>
        <v>No</v>
      </c>
    </row>
    <row r="74" spans="1:9" x14ac:dyDescent="0.25">
      <c r="A74" t="s">
        <v>26</v>
      </c>
      <c r="B74" t="s">
        <v>39</v>
      </c>
      <c r="C74">
        <v>135847</v>
      </c>
      <c r="D74">
        <f>ROUND((Table6[[#This Row],[Total Salary(USD)]]-N$1)/N$2,2)</f>
        <v>0.95</v>
      </c>
      <c r="E74" t="str">
        <f>IF(Table6[[#This Row],[Z-Score]]&gt;3,"Yes","No")</f>
        <v>No</v>
      </c>
      <c r="F74">
        <f>AVERAGEIFS($C:C,$B:B,Table6[[#This Row],[Job Title]])</f>
        <v>93413.391929824589</v>
      </c>
      <c r="G74" cm="1">
        <f t="array" ref="G74">_xlfn.STDEV.P(_xlfn._xlws.FILTER($C:C,$B:B=Table6[[#This Row],[Job Title]]))</f>
        <v>198179.10237346042</v>
      </c>
      <c r="H74">
        <f>ROUND((Table6[[#This Row],[Total Salary(USD)]]-Table6[[#This Row],[Avg.of.cat]])/Table6[[#This Row],[std.of.cat]],2)</f>
        <v>0.21</v>
      </c>
      <c r="I74" t="str">
        <f>IF(Table6[[#This Row],[Z-Score.cat]]&gt;3,"Yes","No")</f>
        <v>No</v>
      </c>
    </row>
    <row r="75" spans="1:9" x14ac:dyDescent="0.25">
      <c r="A75" t="s">
        <v>34</v>
      </c>
      <c r="B75" t="s">
        <v>48</v>
      </c>
      <c r="C75">
        <v>135478.29</v>
      </c>
      <c r="D75">
        <f>ROUND((Table6[[#This Row],[Total Salary(USD)]]-N$1)/N$2,2)</f>
        <v>0.95</v>
      </c>
      <c r="E75" t="str">
        <f>IF(Table6[[#This Row],[Z-Score]]&gt;3,"Yes","No")</f>
        <v>No</v>
      </c>
      <c r="F75">
        <f>AVERAGEIFS($C:C,$B:B,Table6[[#This Row],[Job Title]])</f>
        <v>75741.152545454534</v>
      </c>
      <c r="G75" cm="1">
        <f t="array" ref="G75">_xlfn.STDEV.P(_xlfn._xlws.FILTER($C:C,$B:B=Table6[[#This Row],[Job Title]]))</f>
        <v>43291.3791044912</v>
      </c>
      <c r="H75">
        <f>ROUND((Table6[[#This Row],[Total Salary(USD)]]-Table6[[#This Row],[Avg.of.cat]])/Table6[[#This Row],[std.of.cat]],2)</f>
        <v>1.38</v>
      </c>
      <c r="I75" t="str">
        <f>IF(Table6[[#This Row],[Z-Score.cat]]&gt;3,"Yes","No")</f>
        <v>No</v>
      </c>
    </row>
    <row r="76" spans="1:9" x14ac:dyDescent="0.25">
      <c r="A76" t="s">
        <v>23</v>
      </c>
      <c r="B76" t="s">
        <v>39</v>
      </c>
      <c r="C76">
        <v>134813.85999999999</v>
      </c>
      <c r="D76">
        <f>ROUND((Table6[[#This Row],[Total Salary(USD)]]-N$1)/N$2,2)</f>
        <v>0.94</v>
      </c>
      <c r="E76" t="str">
        <f>IF(Table6[[#This Row],[Z-Score]]&gt;3,"Yes","No")</f>
        <v>No</v>
      </c>
      <c r="F76">
        <f>AVERAGEIFS($C:C,$B:B,Table6[[#This Row],[Job Title]])</f>
        <v>93413.391929824589</v>
      </c>
      <c r="G76" cm="1">
        <f t="array" ref="G76">_xlfn.STDEV.P(_xlfn._xlws.FILTER($C:C,$B:B=Table6[[#This Row],[Job Title]]))</f>
        <v>198179.10237346042</v>
      </c>
      <c r="H76">
        <f>ROUND((Table6[[#This Row],[Total Salary(USD)]]-Table6[[#This Row],[Avg.of.cat]])/Table6[[#This Row],[std.of.cat]],2)</f>
        <v>0.21</v>
      </c>
      <c r="I76" t="str">
        <f>IF(Table6[[#This Row],[Z-Score.cat]]&gt;3,"Yes","No")</f>
        <v>No</v>
      </c>
    </row>
    <row r="77" spans="1:9" x14ac:dyDescent="0.25">
      <c r="A77" t="s">
        <v>29</v>
      </c>
      <c r="B77" t="s">
        <v>49</v>
      </c>
      <c r="C77">
        <v>134187</v>
      </c>
      <c r="D77">
        <f>ROUND((Table6[[#This Row],[Total Salary(USD)]]-N$1)/N$2,2)</f>
        <v>0.93</v>
      </c>
      <c r="E77" t="str">
        <f>IF(Table6[[#This Row],[Z-Score]]&gt;3,"Yes","No")</f>
        <v>No</v>
      </c>
      <c r="F77">
        <f>AVERAGEIFS($C:C,$B:B,Table6[[#This Row],[Job Title]])</f>
        <v>62166.537115384606</v>
      </c>
      <c r="G77" cm="1">
        <f t="array" ref="G77">_xlfn.STDEV.P(_xlfn._xlws.FILTER($C:C,$B:B=Table6[[#This Row],[Job Title]]))</f>
        <v>39240.393697944899</v>
      </c>
      <c r="H77">
        <f>ROUND((Table6[[#This Row],[Total Salary(USD)]]-Table6[[#This Row],[Avg.of.cat]])/Table6[[#This Row],[std.of.cat]],2)</f>
        <v>1.84</v>
      </c>
      <c r="I77" t="str">
        <f>IF(Table6[[#This Row],[Z-Score.cat]]&gt;3,"Yes","No")</f>
        <v>No</v>
      </c>
    </row>
    <row r="78" spans="1:9" x14ac:dyDescent="0.25">
      <c r="A78" t="s">
        <v>34</v>
      </c>
      <c r="B78" t="s">
        <v>41</v>
      </c>
      <c r="C78">
        <v>133594</v>
      </c>
      <c r="D78">
        <f>ROUND((Table6[[#This Row],[Total Salary(USD)]]-N$1)/N$2,2)</f>
        <v>0.92</v>
      </c>
      <c r="E78" t="str">
        <f>IF(Table6[[#This Row],[Z-Score]]&gt;3,"Yes","No")</f>
        <v>No</v>
      </c>
      <c r="F78">
        <f>AVERAGEIFS($C:C,$B:B,Table6[[#This Row],[Job Title]])</f>
        <v>65399.128867924541</v>
      </c>
      <c r="G78" cm="1">
        <f t="array" ref="G78">_xlfn.STDEV.P(_xlfn._xlws.FILTER($C:C,$B:B=Table6[[#This Row],[Job Title]]))</f>
        <v>40003.028601815779</v>
      </c>
      <c r="H78">
        <f>ROUND((Table6[[#This Row],[Total Salary(USD)]]-Table6[[#This Row],[Avg.of.cat]])/Table6[[#This Row],[std.of.cat]],2)</f>
        <v>1.7</v>
      </c>
      <c r="I78" t="str">
        <f>IF(Table6[[#This Row],[Z-Score.cat]]&gt;3,"Yes","No")</f>
        <v>No</v>
      </c>
    </row>
    <row r="79" spans="1:9" x14ac:dyDescent="0.25">
      <c r="A79" t="s">
        <v>31</v>
      </c>
      <c r="B79" t="s">
        <v>43</v>
      </c>
      <c r="C79">
        <v>131658</v>
      </c>
      <c r="D79">
        <f>ROUND((Table6[[#This Row],[Total Salary(USD)]]-N$1)/N$2,2)</f>
        <v>0.89</v>
      </c>
      <c r="E79" t="str">
        <f>IF(Table6[[#This Row],[Z-Score]]&gt;3,"Yes","No")</f>
        <v>No</v>
      </c>
      <c r="F79">
        <f>AVERAGEIFS($C:C,$B:B,Table6[[#This Row],[Job Title]])</f>
        <v>71777.519047619062</v>
      </c>
      <c r="G79" cm="1">
        <f t="array" ref="G79">_xlfn.STDEV.P(_xlfn._xlws.FILTER($C:C,$B:B=Table6[[#This Row],[Job Title]]))</f>
        <v>51860.030158538255</v>
      </c>
      <c r="H79">
        <f>ROUND((Table6[[#This Row],[Total Salary(USD)]]-Table6[[#This Row],[Avg.of.cat]])/Table6[[#This Row],[std.of.cat]],2)</f>
        <v>1.1499999999999999</v>
      </c>
      <c r="I79" t="str">
        <f>IF(Table6[[#This Row],[Z-Score.cat]]&gt;3,"Yes","No")</f>
        <v>No</v>
      </c>
    </row>
    <row r="80" spans="1:9" x14ac:dyDescent="0.25">
      <c r="A80" t="s">
        <v>24</v>
      </c>
      <c r="B80" t="s">
        <v>53</v>
      </c>
      <c r="C80">
        <v>131586.91</v>
      </c>
      <c r="D80">
        <f>ROUND((Table6[[#This Row],[Total Salary(USD)]]-N$1)/N$2,2)</f>
        <v>0.89</v>
      </c>
      <c r="E80" t="str">
        <f>IF(Table6[[#This Row],[Z-Score]]&gt;3,"Yes","No")</f>
        <v>No</v>
      </c>
      <c r="F80">
        <f>AVERAGEIFS($C:C,$B:B,Table6[[#This Row],[Job Title]])</f>
        <v>69993.488799999992</v>
      </c>
      <c r="G80" cm="1">
        <f t="array" ref="G80">_xlfn.STDEV.P(_xlfn._xlws.FILTER($C:C,$B:B=Table6[[#This Row],[Job Title]]))</f>
        <v>44344.922507977746</v>
      </c>
      <c r="H80">
        <f>ROUND((Table6[[#This Row],[Total Salary(USD)]]-Table6[[#This Row],[Avg.of.cat]])/Table6[[#This Row],[std.of.cat]],2)</f>
        <v>1.39</v>
      </c>
      <c r="I80" t="str">
        <f>IF(Table6[[#This Row],[Z-Score.cat]]&gt;3,"Yes","No")</f>
        <v>No</v>
      </c>
    </row>
    <row r="81" spans="1:9" x14ac:dyDescent="0.25">
      <c r="A81" t="s">
        <v>24</v>
      </c>
      <c r="B81" t="s">
        <v>37</v>
      </c>
      <c r="C81">
        <v>131148</v>
      </c>
      <c r="D81">
        <f>ROUND((Table6[[#This Row],[Total Salary(USD)]]-N$1)/N$2,2)</f>
        <v>0.89</v>
      </c>
      <c r="E81" t="str">
        <f>IF(Table6[[#This Row],[Z-Score]]&gt;3,"Yes","No")</f>
        <v>No</v>
      </c>
      <c r="F81">
        <f>AVERAGEIFS($C:C,$B:B,Table6[[#This Row],[Job Title]])</f>
        <v>78731.125344827582</v>
      </c>
      <c r="G81" cm="1">
        <f t="array" ref="G81">_xlfn.STDEV.P(_xlfn._xlws.FILTER($C:C,$B:B=Table6[[#This Row],[Job Title]]))</f>
        <v>32809.97896243685</v>
      </c>
      <c r="H81">
        <f>ROUND((Table6[[#This Row],[Total Salary(USD)]]-Table6[[#This Row],[Avg.of.cat]])/Table6[[#This Row],[std.of.cat]],2)</f>
        <v>1.6</v>
      </c>
      <c r="I81" t="str">
        <f>IF(Table6[[#This Row],[Z-Score.cat]]&gt;3,"Yes","No")</f>
        <v>No</v>
      </c>
    </row>
    <row r="82" spans="1:9" x14ac:dyDescent="0.25">
      <c r="A82" t="s">
        <v>35</v>
      </c>
      <c r="B82" t="s">
        <v>38</v>
      </c>
      <c r="C82">
        <v>131087.78</v>
      </c>
      <c r="D82">
        <f>ROUND((Table6[[#This Row],[Total Salary(USD)]]-N$1)/N$2,2)</f>
        <v>0.88</v>
      </c>
      <c r="E82" t="str">
        <f>IF(Table6[[#This Row],[Z-Score]]&gt;3,"Yes","No")</f>
        <v>No</v>
      </c>
      <c r="F82">
        <f>AVERAGEIFS($C:C,$B:B,Table6[[#This Row],[Job Title]])</f>
        <v>65127.385277777808</v>
      </c>
      <c r="G82" cm="1">
        <f t="array" ref="G82">_xlfn.STDEV.P(_xlfn._xlws.FILTER($C:C,$B:B=Table6[[#This Row],[Job Title]]))</f>
        <v>42112.257457220956</v>
      </c>
      <c r="H82">
        <f>ROUND((Table6[[#This Row],[Total Salary(USD)]]-Table6[[#This Row],[Avg.of.cat]])/Table6[[#This Row],[std.of.cat]],2)</f>
        <v>1.57</v>
      </c>
      <c r="I82" t="str">
        <f>IF(Table6[[#This Row],[Z-Score.cat]]&gt;3,"Yes","No")</f>
        <v>No</v>
      </c>
    </row>
    <row r="83" spans="1:9" x14ac:dyDescent="0.25">
      <c r="A83" t="s">
        <v>32</v>
      </c>
      <c r="B83" t="s">
        <v>48</v>
      </c>
      <c r="C83">
        <v>130244</v>
      </c>
      <c r="D83">
        <f>ROUND((Table6[[#This Row],[Total Salary(USD)]]-N$1)/N$2,2)</f>
        <v>0.87</v>
      </c>
      <c r="E83" t="str">
        <f>IF(Table6[[#This Row],[Z-Score]]&gt;3,"Yes","No")</f>
        <v>No</v>
      </c>
      <c r="F83">
        <f>AVERAGEIFS($C:C,$B:B,Table6[[#This Row],[Job Title]])</f>
        <v>75741.152545454534</v>
      </c>
      <c r="G83" cm="1">
        <f t="array" ref="G83">_xlfn.STDEV.P(_xlfn._xlws.FILTER($C:C,$B:B=Table6[[#This Row],[Job Title]]))</f>
        <v>43291.3791044912</v>
      </c>
      <c r="H83">
        <f>ROUND((Table6[[#This Row],[Total Salary(USD)]]-Table6[[#This Row],[Avg.of.cat]])/Table6[[#This Row],[std.of.cat]],2)</f>
        <v>1.26</v>
      </c>
      <c r="I83" t="str">
        <f>IF(Table6[[#This Row],[Z-Score.cat]]&gt;3,"Yes","No")</f>
        <v>No</v>
      </c>
    </row>
    <row r="84" spans="1:9" x14ac:dyDescent="0.25">
      <c r="A84" t="s">
        <v>35</v>
      </c>
      <c r="B84" t="s">
        <v>40</v>
      </c>
      <c r="C84">
        <v>129163.57</v>
      </c>
      <c r="D84">
        <f>ROUND((Table6[[#This Row],[Total Salary(USD)]]-N$1)/N$2,2)</f>
        <v>0.86</v>
      </c>
      <c r="E84" t="str">
        <f>IF(Table6[[#This Row],[Z-Score]]&gt;3,"Yes","No")</f>
        <v>No</v>
      </c>
      <c r="F84">
        <f>AVERAGEIFS($C:C,$B:B,Table6[[#This Row],[Job Title]])</f>
        <v>70425.948709677396</v>
      </c>
      <c r="G84" cm="1">
        <f t="array" ref="G84">_xlfn.STDEV.P(_xlfn._xlws.FILTER($C:C,$B:B=Table6[[#This Row],[Job Title]]))</f>
        <v>80642.671347175114</v>
      </c>
      <c r="H84">
        <f>ROUND((Table6[[#This Row],[Total Salary(USD)]]-Table6[[#This Row],[Avg.of.cat]])/Table6[[#This Row],[std.of.cat]],2)</f>
        <v>0.73</v>
      </c>
      <c r="I84" t="str">
        <f>IF(Table6[[#This Row],[Z-Score.cat]]&gt;3,"Yes","No")</f>
        <v>No</v>
      </c>
    </row>
    <row r="85" spans="1:9" x14ac:dyDescent="0.25">
      <c r="A85" t="s">
        <v>26</v>
      </c>
      <c r="B85" t="s">
        <v>47</v>
      </c>
      <c r="C85">
        <v>128919.1</v>
      </c>
      <c r="D85">
        <f>ROUND((Table6[[#This Row],[Total Salary(USD)]]-N$1)/N$2,2)</f>
        <v>0.85</v>
      </c>
      <c r="E85" t="str">
        <f>IF(Table6[[#This Row],[Z-Score]]&gt;3,"Yes","No")</f>
        <v>No</v>
      </c>
      <c r="F85">
        <f>AVERAGEIFS($C:C,$B:B,Table6[[#This Row],[Job Title]])</f>
        <v>71674.793260869556</v>
      </c>
      <c r="G85" cm="1">
        <f t="array" ref="G85">_xlfn.STDEV.P(_xlfn._xlws.FILTER($C:C,$B:B=Table6[[#This Row],[Job Title]]))</f>
        <v>46259.752744471494</v>
      </c>
      <c r="H85">
        <f>ROUND((Table6[[#This Row],[Total Salary(USD)]]-Table6[[#This Row],[Avg.of.cat]])/Table6[[#This Row],[std.of.cat]],2)</f>
        <v>1.24</v>
      </c>
      <c r="I85" t="str">
        <f>IF(Table6[[#This Row],[Z-Score.cat]]&gt;3,"Yes","No")</f>
        <v>No</v>
      </c>
    </row>
    <row r="86" spans="1:9" x14ac:dyDescent="0.25">
      <c r="A86" t="s">
        <v>28</v>
      </c>
      <c r="B86" t="s">
        <v>49</v>
      </c>
      <c r="C86">
        <v>128767.67999999999</v>
      </c>
      <c r="D86">
        <f>ROUND((Table6[[#This Row],[Total Salary(USD)]]-N$1)/N$2,2)</f>
        <v>0.85</v>
      </c>
      <c r="E86" t="str">
        <f>IF(Table6[[#This Row],[Z-Score]]&gt;3,"Yes","No")</f>
        <v>No</v>
      </c>
      <c r="F86">
        <f>AVERAGEIFS($C:C,$B:B,Table6[[#This Row],[Job Title]])</f>
        <v>62166.537115384606</v>
      </c>
      <c r="G86" cm="1">
        <f t="array" ref="G86">_xlfn.STDEV.P(_xlfn._xlws.FILTER($C:C,$B:B=Table6[[#This Row],[Job Title]]))</f>
        <v>39240.393697944899</v>
      </c>
      <c r="H86">
        <f>ROUND((Table6[[#This Row],[Total Salary(USD)]]-Table6[[#This Row],[Avg.of.cat]])/Table6[[#This Row],[std.of.cat]],2)</f>
        <v>1.7</v>
      </c>
      <c r="I86" t="str">
        <f>IF(Table6[[#This Row],[Z-Score.cat]]&gt;3,"Yes","No")</f>
        <v>No</v>
      </c>
    </row>
    <row r="87" spans="1:9" x14ac:dyDescent="0.25">
      <c r="A87" t="s">
        <v>35</v>
      </c>
      <c r="B87" t="s">
        <v>37</v>
      </c>
      <c r="C87">
        <v>128497</v>
      </c>
      <c r="D87">
        <f>ROUND((Table6[[#This Row],[Total Salary(USD)]]-N$1)/N$2,2)</f>
        <v>0.85</v>
      </c>
      <c r="E87" t="str">
        <f>IF(Table6[[#This Row],[Z-Score]]&gt;3,"Yes","No")</f>
        <v>No</v>
      </c>
      <c r="F87">
        <f>AVERAGEIFS($C:C,$B:B,Table6[[#This Row],[Job Title]])</f>
        <v>78731.125344827582</v>
      </c>
      <c r="G87" cm="1">
        <f t="array" ref="G87">_xlfn.STDEV.P(_xlfn._xlws.FILTER($C:C,$B:B=Table6[[#This Row],[Job Title]]))</f>
        <v>32809.97896243685</v>
      </c>
      <c r="H87">
        <f>ROUND((Table6[[#This Row],[Total Salary(USD)]]-Table6[[#This Row],[Avg.of.cat]])/Table6[[#This Row],[std.of.cat]],2)</f>
        <v>1.52</v>
      </c>
      <c r="I87" t="str">
        <f>IF(Table6[[#This Row],[Z-Score.cat]]&gt;3,"Yes","No")</f>
        <v>No</v>
      </c>
    </row>
    <row r="88" spans="1:9" x14ac:dyDescent="0.25">
      <c r="A88" t="s">
        <v>26</v>
      </c>
      <c r="B88" t="s">
        <v>50</v>
      </c>
      <c r="C88">
        <v>127691.81</v>
      </c>
      <c r="D88">
        <f>ROUND((Table6[[#This Row],[Total Salary(USD)]]-N$1)/N$2,2)</f>
        <v>0.84</v>
      </c>
      <c r="E88" t="str">
        <f>IF(Table6[[#This Row],[Z-Score]]&gt;3,"Yes","No")</f>
        <v>No</v>
      </c>
      <c r="F88">
        <f>AVERAGEIFS($C:C,$B:B,Table6[[#This Row],[Job Title]])</f>
        <v>49738.969361702148</v>
      </c>
      <c r="G88" cm="1">
        <f t="array" ref="G88">_xlfn.STDEV.P(_xlfn._xlws.FILTER($C:C,$B:B=Table6[[#This Row],[Job Title]]))</f>
        <v>40547.734104975425</v>
      </c>
      <c r="H88">
        <f>ROUND((Table6[[#This Row],[Total Salary(USD)]]-Table6[[#This Row],[Avg.of.cat]])/Table6[[#This Row],[std.of.cat]],2)</f>
        <v>1.92</v>
      </c>
      <c r="I88" t="str">
        <f>IF(Table6[[#This Row],[Z-Score.cat]]&gt;3,"Yes","No")</f>
        <v>No</v>
      </c>
    </row>
    <row r="89" spans="1:9" x14ac:dyDescent="0.25">
      <c r="A89" t="s">
        <v>32</v>
      </c>
      <c r="B89" t="s">
        <v>44</v>
      </c>
      <c r="C89">
        <v>127606</v>
      </c>
      <c r="D89">
        <f>ROUND((Table6[[#This Row],[Total Salary(USD)]]-N$1)/N$2,2)</f>
        <v>0.84</v>
      </c>
      <c r="E89" t="str">
        <f>IF(Table6[[#This Row],[Z-Score]]&gt;3,"Yes","No")</f>
        <v>No</v>
      </c>
      <c r="F89">
        <f>AVERAGEIFS($C:C,$B:B,Table6[[#This Row],[Job Title]])</f>
        <v>62337.948181818203</v>
      </c>
      <c r="G89" cm="1">
        <f t="array" ref="G89">_xlfn.STDEV.P(_xlfn._xlws.FILTER($C:C,$B:B=Table6[[#This Row],[Job Title]]))</f>
        <v>34255.651537002152</v>
      </c>
      <c r="H89">
        <f>ROUND((Table6[[#This Row],[Total Salary(USD)]]-Table6[[#This Row],[Avg.of.cat]])/Table6[[#This Row],[std.of.cat]],2)</f>
        <v>1.91</v>
      </c>
      <c r="I89" t="str">
        <f>IF(Table6[[#This Row],[Z-Score.cat]]&gt;3,"Yes","No")</f>
        <v>No</v>
      </c>
    </row>
    <row r="90" spans="1:9" x14ac:dyDescent="0.25">
      <c r="A90" t="s">
        <v>23</v>
      </c>
      <c r="B90" t="s">
        <v>43</v>
      </c>
      <c r="C90">
        <v>127424.02</v>
      </c>
      <c r="D90">
        <f>ROUND((Table6[[#This Row],[Total Salary(USD)]]-N$1)/N$2,2)</f>
        <v>0.83</v>
      </c>
      <c r="E90" t="str">
        <f>IF(Table6[[#This Row],[Z-Score]]&gt;3,"Yes","No")</f>
        <v>No</v>
      </c>
      <c r="F90">
        <f>AVERAGEIFS($C:C,$B:B,Table6[[#This Row],[Job Title]])</f>
        <v>71777.519047619062</v>
      </c>
      <c r="G90" cm="1">
        <f t="array" ref="G90">_xlfn.STDEV.P(_xlfn._xlws.FILTER($C:C,$B:B=Table6[[#This Row],[Job Title]]))</f>
        <v>51860.030158538255</v>
      </c>
      <c r="H90">
        <f>ROUND((Table6[[#This Row],[Total Salary(USD)]]-Table6[[#This Row],[Avg.of.cat]])/Table6[[#This Row],[std.of.cat]],2)</f>
        <v>1.07</v>
      </c>
      <c r="I90" t="str">
        <f>IF(Table6[[#This Row],[Z-Score.cat]]&gt;3,"Yes","No")</f>
        <v>No</v>
      </c>
    </row>
    <row r="91" spans="1:9" x14ac:dyDescent="0.25">
      <c r="A91" t="s">
        <v>34</v>
      </c>
      <c r="B91" t="s">
        <v>40</v>
      </c>
      <c r="C91">
        <v>127393</v>
      </c>
      <c r="D91">
        <f>ROUND((Table6[[#This Row],[Total Salary(USD)]]-N$1)/N$2,2)</f>
        <v>0.83</v>
      </c>
      <c r="E91" t="str">
        <f>IF(Table6[[#This Row],[Z-Score]]&gt;3,"Yes","No")</f>
        <v>No</v>
      </c>
      <c r="F91">
        <f>AVERAGEIFS($C:C,$B:B,Table6[[#This Row],[Job Title]])</f>
        <v>70425.948709677396</v>
      </c>
      <c r="G91" cm="1">
        <f t="array" ref="G91">_xlfn.STDEV.P(_xlfn._xlws.FILTER($C:C,$B:B=Table6[[#This Row],[Job Title]]))</f>
        <v>80642.671347175114</v>
      </c>
      <c r="H91">
        <f>ROUND((Table6[[#This Row],[Total Salary(USD)]]-Table6[[#This Row],[Avg.of.cat]])/Table6[[#This Row],[std.of.cat]],2)</f>
        <v>0.71</v>
      </c>
      <c r="I91" t="str">
        <f>IF(Table6[[#This Row],[Z-Score.cat]]&gt;3,"Yes","No")</f>
        <v>No</v>
      </c>
    </row>
    <row r="92" spans="1:9" x14ac:dyDescent="0.25">
      <c r="A92" t="s">
        <v>29</v>
      </c>
      <c r="B92" t="s">
        <v>47</v>
      </c>
      <c r="C92">
        <v>127271</v>
      </c>
      <c r="D92">
        <f>ROUND((Table6[[#This Row],[Total Salary(USD)]]-N$1)/N$2,2)</f>
        <v>0.83</v>
      </c>
      <c r="E92" t="str">
        <f>IF(Table6[[#This Row],[Z-Score]]&gt;3,"Yes","No")</f>
        <v>No</v>
      </c>
      <c r="F92">
        <f>AVERAGEIFS($C:C,$B:B,Table6[[#This Row],[Job Title]])</f>
        <v>71674.793260869556</v>
      </c>
      <c r="G92" cm="1">
        <f t="array" ref="G92">_xlfn.STDEV.P(_xlfn._xlws.FILTER($C:C,$B:B=Table6[[#This Row],[Job Title]]))</f>
        <v>46259.752744471494</v>
      </c>
      <c r="H92">
        <f>ROUND((Table6[[#This Row],[Total Salary(USD)]]-Table6[[#This Row],[Avg.of.cat]])/Table6[[#This Row],[std.of.cat]],2)</f>
        <v>1.2</v>
      </c>
      <c r="I92" t="str">
        <f>IF(Table6[[#This Row],[Z-Score.cat]]&gt;3,"Yes","No")</f>
        <v>No</v>
      </c>
    </row>
    <row r="93" spans="1:9" x14ac:dyDescent="0.25">
      <c r="A93" t="s">
        <v>26</v>
      </c>
      <c r="B93" t="s">
        <v>41</v>
      </c>
      <c r="C93">
        <v>126948</v>
      </c>
      <c r="D93">
        <f>ROUND((Table6[[#This Row],[Total Salary(USD)]]-N$1)/N$2,2)</f>
        <v>0.83</v>
      </c>
      <c r="E93" t="str">
        <f>IF(Table6[[#This Row],[Z-Score]]&gt;3,"Yes","No")</f>
        <v>No</v>
      </c>
      <c r="F93">
        <f>AVERAGEIFS($C:C,$B:B,Table6[[#This Row],[Job Title]])</f>
        <v>65399.128867924541</v>
      </c>
      <c r="G93" cm="1">
        <f t="array" ref="G93">_xlfn.STDEV.P(_xlfn._xlws.FILTER($C:C,$B:B=Table6[[#This Row],[Job Title]]))</f>
        <v>40003.028601815779</v>
      </c>
      <c r="H93">
        <f>ROUND((Table6[[#This Row],[Total Salary(USD)]]-Table6[[#This Row],[Avg.of.cat]])/Table6[[#This Row],[std.of.cat]],2)</f>
        <v>1.54</v>
      </c>
      <c r="I93" t="str">
        <f>IF(Table6[[#This Row],[Z-Score.cat]]&gt;3,"Yes","No")</f>
        <v>No</v>
      </c>
    </row>
    <row r="94" spans="1:9" x14ac:dyDescent="0.25">
      <c r="A94" t="s">
        <v>26</v>
      </c>
      <c r="B94" t="s">
        <v>42</v>
      </c>
      <c r="C94">
        <v>126606.74</v>
      </c>
      <c r="D94">
        <f>ROUND((Table6[[#This Row],[Total Salary(USD)]]-N$1)/N$2,2)</f>
        <v>0.82</v>
      </c>
      <c r="E94" t="str">
        <f>IF(Table6[[#This Row],[Z-Score]]&gt;3,"Yes","No")</f>
        <v>No</v>
      </c>
      <c r="F94">
        <f>AVERAGEIFS($C:C,$B:B,Table6[[#This Row],[Job Title]])</f>
        <v>86666.62872727275</v>
      </c>
      <c r="G94" cm="1">
        <f t="array" ref="G94">_xlfn.STDEV.P(_xlfn._xlws.FILTER($C:C,$B:B=Table6[[#This Row],[Job Title]]))</f>
        <v>135209.06979805263</v>
      </c>
      <c r="H94">
        <f>ROUND((Table6[[#This Row],[Total Salary(USD)]]-Table6[[#This Row],[Avg.of.cat]])/Table6[[#This Row],[std.of.cat]],2)</f>
        <v>0.3</v>
      </c>
      <c r="I94" t="str">
        <f>IF(Table6[[#This Row],[Z-Score.cat]]&gt;3,"Yes","No")</f>
        <v>No</v>
      </c>
    </row>
    <row r="95" spans="1:9" x14ac:dyDescent="0.25">
      <c r="A95" t="s">
        <v>35</v>
      </c>
      <c r="B95" t="s">
        <v>48</v>
      </c>
      <c r="C95">
        <v>126587</v>
      </c>
      <c r="D95">
        <f>ROUND((Table6[[#This Row],[Total Salary(USD)]]-N$1)/N$2,2)</f>
        <v>0.82</v>
      </c>
      <c r="E95" t="str">
        <f>IF(Table6[[#This Row],[Z-Score]]&gt;3,"Yes","No")</f>
        <v>No</v>
      </c>
      <c r="F95">
        <f>AVERAGEIFS($C:C,$B:B,Table6[[#This Row],[Job Title]])</f>
        <v>75741.152545454534</v>
      </c>
      <c r="G95" cm="1">
        <f t="array" ref="G95">_xlfn.STDEV.P(_xlfn._xlws.FILTER($C:C,$B:B=Table6[[#This Row],[Job Title]]))</f>
        <v>43291.3791044912</v>
      </c>
      <c r="H95">
        <f>ROUND((Table6[[#This Row],[Total Salary(USD)]]-Table6[[#This Row],[Avg.of.cat]])/Table6[[#This Row],[std.of.cat]],2)</f>
        <v>1.17</v>
      </c>
      <c r="I95" t="str">
        <f>IF(Table6[[#This Row],[Z-Score.cat]]&gt;3,"Yes","No")</f>
        <v>No</v>
      </c>
    </row>
    <row r="96" spans="1:9" x14ac:dyDescent="0.25">
      <c r="A96" t="s">
        <v>31</v>
      </c>
      <c r="B96" t="s">
        <v>48</v>
      </c>
      <c r="C96">
        <v>125958.98</v>
      </c>
      <c r="D96">
        <f>ROUND((Table6[[#This Row],[Total Salary(USD)]]-N$1)/N$2,2)</f>
        <v>0.81</v>
      </c>
      <c r="E96" t="str">
        <f>IF(Table6[[#This Row],[Z-Score]]&gt;3,"Yes","No")</f>
        <v>No</v>
      </c>
      <c r="F96">
        <f>AVERAGEIFS($C:C,$B:B,Table6[[#This Row],[Job Title]])</f>
        <v>75741.152545454534</v>
      </c>
      <c r="G96" cm="1">
        <f t="array" ref="G96">_xlfn.STDEV.P(_xlfn._xlws.FILTER($C:C,$B:B=Table6[[#This Row],[Job Title]]))</f>
        <v>43291.3791044912</v>
      </c>
      <c r="H96">
        <f>ROUND((Table6[[#This Row],[Total Salary(USD)]]-Table6[[#This Row],[Avg.of.cat]])/Table6[[#This Row],[std.of.cat]],2)</f>
        <v>1.1599999999999999</v>
      </c>
      <c r="I96" t="str">
        <f>IF(Table6[[#This Row],[Z-Score.cat]]&gt;3,"Yes","No")</f>
        <v>No</v>
      </c>
    </row>
    <row r="97" spans="1:9" x14ac:dyDescent="0.25">
      <c r="A97" t="s">
        <v>24</v>
      </c>
      <c r="B97" t="s">
        <v>42</v>
      </c>
      <c r="C97">
        <v>125939</v>
      </c>
      <c r="D97">
        <f>ROUND((Table6[[#This Row],[Total Salary(USD)]]-N$1)/N$2,2)</f>
        <v>0.81</v>
      </c>
      <c r="E97" t="str">
        <f>IF(Table6[[#This Row],[Z-Score]]&gt;3,"Yes","No")</f>
        <v>No</v>
      </c>
      <c r="F97">
        <f>AVERAGEIFS($C:C,$B:B,Table6[[#This Row],[Job Title]])</f>
        <v>86666.62872727275</v>
      </c>
      <c r="G97" cm="1">
        <f t="array" ref="G97">_xlfn.STDEV.P(_xlfn._xlws.FILTER($C:C,$B:B=Table6[[#This Row],[Job Title]]))</f>
        <v>135209.06979805263</v>
      </c>
      <c r="H97">
        <f>ROUND((Table6[[#This Row],[Total Salary(USD)]]-Table6[[#This Row],[Avg.of.cat]])/Table6[[#This Row],[std.of.cat]],2)</f>
        <v>0.28999999999999998</v>
      </c>
      <c r="I97" t="str">
        <f>IF(Table6[[#This Row],[Z-Score.cat]]&gt;3,"Yes","No")</f>
        <v>No</v>
      </c>
    </row>
    <row r="98" spans="1:9" x14ac:dyDescent="0.25">
      <c r="A98" t="s">
        <v>450</v>
      </c>
      <c r="B98" t="s">
        <v>47</v>
      </c>
      <c r="C98">
        <v>125891.97</v>
      </c>
      <c r="D98">
        <f>ROUND((Table6[[#This Row],[Total Salary(USD)]]-N$1)/N$2,2)</f>
        <v>0.81</v>
      </c>
      <c r="E98" t="str">
        <f>IF(Table6[[#This Row],[Z-Score]]&gt;3,"Yes","No")</f>
        <v>No</v>
      </c>
      <c r="F98">
        <f>AVERAGEIFS($C:C,$B:B,Table6[[#This Row],[Job Title]])</f>
        <v>71674.793260869556</v>
      </c>
      <c r="G98" cm="1">
        <f t="array" ref="G98">_xlfn.STDEV.P(_xlfn._xlws.FILTER($C:C,$B:B=Table6[[#This Row],[Job Title]]))</f>
        <v>46259.752744471494</v>
      </c>
      <c r="H98">
        <f>ROUND((Table6[[#This Row],[Total Salary(USD)]]-Table6[[#This Row],[Avg.of.cat]])/Table6[[#This Row],[std.of.cat]],2)</f>
        <v>1.17</v>
      </c>
      <c r="I98" t="str">
        <f>IF(Table6[[#This Row],[Z-Score.cat]]&gt;3,"Yes","No")</f>
        <v>No</v>
      </c>
    </row>
    <row r="99" spans="1:9" x14ac:dyDescent="0.25">
      <c r="A99" t="s">
        <v>35</v>
      </c>
      <c r="B99" t="s">
        <v>43</v>
      </c>
      <c r="C99">
        <v>125804.44</v>
      </c>
      <c r="D99">
        <f>ROUND((Table6[[#This Row],[Total Salary(USD)]]-N$1)/N$2,2)</f>
        <v>0.81</v>
      </c>
      <c r="E99" t="str">
        <f>IF(Table6[[#This Row],[Z-Score]]&gt;3,"Yes","No")</f>
        <v>No</v>
      </c>
      <c r="F99">
        <f>AVERAGEIFS($C:C,$B:B,Table6[[#This Row],[Job Title]])</f>
        <v>71777.519047619062</v>
      </c>
      <c r="G99" cm="1">
        <f t="array" ref="G99">_xlfn.STDEV.P(_xlfn._xlws.FILTER($C:C,$B:B=Table6[[#This Row],[Job Title]]))</f>
        <v>51860.030158538255</v>
      </c>
      <c r="H99">
        <f>ROUND((Table6[[#This Row],[Total Salary(USD)]]-Table6[[#This Row],[Avg.of.cat]])/Table6[[#This Row],[std.of.cat]],2)</f>
        <v>1.04</v>
      </c>
      <c r="I99" t="str">
        <f>IF(Table6[[#This Row],[Z-Score.cat]]&gt;3,"Yes","No")</f>
        <v>No</v>
      </c>
    </row>
    <row r="100" spans="1:9" x14ac:dyDescent="0.25">
      <c r="A100" t="s">
        <v>35</v>
      </c>
      <c r="B100" t="s">
        <v>39</v>
      </c>
      <c r="C100">
        <v>125730</v>
      </c>
      <c r="D100">
        <f>ROUND((Table6[[#This Row],[Total Salary(USD)]]-N$1)/N$2,2)</f>
        <v>0.81</v>
      </c>
      <c r="E100" t="str">
        <f>IF(Table6[[#This Row],[Z-Score]]&gt;3,"Yes","No")</f>
        <v>No</v>
      </c>
      <c r="F100">
        <f>AVERAGEIFS($C:C,$B:B,Table6[[#This Row],[Job Title]])</f>
        <v>93413.391929824589</v>
      </c>
      <c r="G100" cm="1">
        <f t="array" ref="G100">_xlfn.STDEV.P(_xlfn._xlws.FILTER($C:C,$B:B=Table6[[#This Row],[Job Title]]))</f>
        <v>198179.10237346042</v>
      </c>
      <c r="H100">
        <f>ROUND((Table6[[#This Row],[Total Salary(USD)]]-Table6[[#This Row],[Avg.of.cat]])/Table6[[#This Row],[std.of.cat]],2)</f>
        <v>0.16</v>
      </c>
      <c r="I100" t="str">
        <f>IF(Table6[[#This Row],[Z-Score.cat]]&gt;3,"Yes","No")</f>
        <v>No</v>
      </c>
    </row>
    <row r="101" spans="1:9" x14ac:dyDescent="0.25">
      <c r="A101" t="s">
        <v>450</v>
      </c>
      <c r="B101" t="s">
        <v>46</v>
      </c>
      <c r="C101">
        <v>124917.96</v>
      </c>
      <c r="D101">
        <f>ROUND((Table6[[#This Row],[Total Salary(USD)]]-N$1)/N$2,2)</f>
        <v>0.8</v>
      </c>
      <c r="E101" t="str">
        <f>IF(Table6[[#This Row],[Z-Score]]&gt;3,"Yes","No")</f>
        <v>No</v>
      </c>
      <c r="F101">
        <f>AVERAGEIFS($C:C,$B:B,Table6[[#This Row],[Job Title]])</f>
        <v>61811.275918367355</v>
      </c>
      <c r="G101" cm="1">
        <f t="array" ref="G101">_xlfn.STDEV.P(_xlfn._xlws.FILTER($C:C,$B:B=Table6[[#This Row],[Job Title]]))</f>
        <v>44215.594954867083</v>
      </c>
      <c r="H101">
        <f>ROUND((Table6[[#This Row],[Total Salary(USD)]]-Table6[[#This Row],[Avg.of.cat]])/Table6[[#This Row],[std.of.cat]],2)</f>
        <v>1.43</v>
      </c>
      <c r="I101" t="str">
        <f>IF(Table6[[#This Row],[Z-Score.cat]]&gt;3,"Yes","No")</f>
        <v>No</v>
      </c>
    </row>
    <row r="102" spans="1:9" x14ac:dyDescent="0.25">
      <c r="A102" t="s">
        <v>450</v>
      </c>
      <c r="B102" t="s">
        <v>39</v>
      </c>
      <c r="C102">
        <v>123988</v>
      </c>
      <c r="D102">
        <f>ROUND((Table6[[#This Row],[Total Salary(USD)]]-N$1)/N$2,2)</f>
        <v>0.79</v>
      </c>
      <c r="E102" t="str">
        <f>IF(Table6[[#This Row],[Z-Score]]&gt;3,"Yes","No")</f>
        <v>No</v>
      </c>
      <c r="F102">
        <f>AVERAGEIFS($C:C,$B:B,Table6[[#This Row],[Job Title]])</f>
        <v>93413.391929824589</v>
      </c>
      <c r="G102" cm="1">
        <f t="array" ref="G102">_xlfn.STDEV.P(_xlfn._xlws.FILTER($C:C,$B:B=Table6[[#This Row],[Job Title]]))</f>
        <v>198179.10237346042</v>
      </c>
      <c r="H102">
        <f>ROUND((Table6[[#This Row],[Total Salary(USD)]]-Table6[[#This Row],[Avg.of.cat]])/Table6[[#This Row],[std.of.cat]],2)</f>
        <v>0.15</v>
      </c>
      <c r="I102" t="str">
        <f>IF(Table6[[#This Row],[Z-Score.cat]]&gt;3,"Yes","No")</f>
        <v>No</v>
      </c>
    </row>
    <row r="103" spans="1:9" x14ac:dyDescent="0.25">
      <c r="A103" t="s">
        <v>35</v>
      </c>
      <c r="B103" t="s">
        <v>51</v>
      </c>
      <c r="C103">
        <v>123982.82</v>
      </c>
      <c r="D103">
        <f>ROUND((Table6[[#This Row],[Total Salary(USD)]]-N$1)/N$2,2)</f>
        <v>0.79</v>
      </c>
      <c r="E103" t="str">
        <f>IF(Table6[[#This Row],[Z-Score]]&gt;3,"Yes","No")</f>
        <v>No</v>
      </c>
      <c r="F103">
        <f>AVERAGEIFS($C:C,$B:B,Table6[[#This Row],[Job Title]])</f>
        <v>62458.608421052631</v>
      </c>
      <c r="G103" cm="1">
        <f t="array" ref="G103">_xlfn.STDEV.P(_xlfn._xlws.FILTER($C:C,$B:B=Table6[[#This Row],[Job Title]]))</f>
        <v>46662.569180449202</v>
      </c>
      <c r="H103">
        <f>ROUND((Table6[[#This Row],[Total Salary(USD)]]-Table6[[#This Row],[Avg.of.cat]])/Table6[[#This Row],[std.of.cat]],2)</f>
        <v>1.32</v>
      </c>
      <c r="I103" t="str">
        <f>IF(Table6[[#This Row],[Z-Score.cat]]&gt;3,"Yes","No")</f>
        <v>No</v>
      </c>
    </row>
    <row r="104" spans="1:9" x14ac:dyDescent="0.25">
      <c r="A104" t="s">
        <v>29</v>
      </c>
      <c r="B104" t="s">
        <v>38</v>
      </c>
      <c r="C104">
        <v>123308.1</v>
      </c>
      <c r="D104">
        <f>ROUND((Table6[[#This Row],[Total Salary(USD)]]-N$1)/N$2,2)</f>
        <v>0.78</v>
      </c>
      <c r="E104" t="str">
        <f>IF(Table6[[#This Row],[Z-Score]]&gt;3,"Yes","No")</f>
        <v>No</v>
      </c>
      <c r="F104">
        <f>AVERAGEIFS($C:C,$B:B,Table6[[#This Row],[Job Title]])</f>
        <v>65127.385277777808</v>
      </c>
      <c r="G104" cm="1">
        <f t="array" ref="G104">_xlfn.STDEV.P(_xlfn._xlws.FILTER($C:C,$B:B=Table6[[#This Row],[Job Title]]))</f>
        <v>42112.257457220956</v>
      </c>
      <c r="H104">
        <f>ROUND((Table6[[#This Row],[Total Salary(USD)]]-Table6[[#This Row],[Avg.of.cat]])/Table6[[#This Row],[std.of.cat]],2)</f>
        <v>1.38</v>
      </c>
      <c r="I104" t="str">
        <f>IF(Table6[[#This Row],[Z-Score.cat]]&gt;3,"Yes","No")</f>
        <v>No</v>
      </c>
    </row>
    <row r="105" spans="1:9" x14ac:dyDescent="0.25">
      <c r="A105" t="s">
        <v>24</v>
      </c>
      <c r="B105" t="s">
        <v>51</v>
      </c>
      <c r="C105">
        <v>123213</v>
      </c>
      <c r="D105">
        <f>ROUND((Table6[[#This Row],[Total Salary(USD)]]-N$1)/N$2,2)</f>
        <v>0.78</v>
      </c>
      <c r="E105" t="str">
        <f>IF(Table6[[#This Row],[Z-Score]]&gt;3,"Yes","No")</f>
        <v>No</v>
      </c>
      <c r="F105">
        <f>AVERAGEIFS($C:C,$B:B,Table6[[#This Row],[Job Title]])</f>
        <v>62458.608421052631</v>
      </c>
      <c r="G105" cm="1">
        <f t="array" ref="G105">_xlfn.STDEV.P(_xlfn._xlws.FILTER($C:C,$B:B=Table6[[#This Row],[Job Title]]))</f>
        <v>46662.569180449202</v>
      </c>
      <c r="H105">
        <f>ROUND((Table6[[#This Row],[Total Salary(USD)]]-Table6[[#This Row],[Avg.of.cat]])/Table6[[#This Row],[std.of.cat]],2)</f>
        <v>1.3</v>
      </c>
      <c r="I105" t="str">
        <f>IF(Table6[[#This Row],[Z-Score.cat]]&gt;3,"Yes","No")</f>
        <v>No</v>
      </c>
    </row>
    <row r="106" spans="1:9" x14ac:dyDescent="0.25">
      <c r="A106" t="s">
        <v>35</v>
      </c>
      <c r="B106" t="s">
        <v>46</v>
      </c>
      <c r="C106">
        <v>122920</v>
      </c>
      <c r="D106">
        <f>ROUND((Table6[[#This Row],[Total Salary(USD)]]-N$1)/N$2,2)</f>
        <v>0.77</v>
      </c>
      <c r="E106" t="str">
        <f>IF(Table6[[#This Row],[Z-Score]]&gt;3,"Yes","No")</f>
        <v>No</v>
      </c>
      <c r="F106">
        <f>AVERAGEIFS($C:C,$B:B,Table6[[#This Row],[Job Title]])</f>
        <v>61811.275918367355</v>
      </c>
      <c r="G106" cm="1">
        <f t="array" ref="G106">_xlfn.STDEV.P(_xlfn._xlws.FILTER($C:C,$B:B=Table6[[#This Row],[Job Title]]))</f>
        <v>44215.594954867083</v>
      </c>
      <c r="H106">
        <f>ROUND((Table6[[#This Row],[Total Salary(USD)]]-Table6[[#This Row],[Avg.of.cat]])/Table6[[#This Row],[std.of.cat]],2)</f>
        <v>1.38</v>
      </c>
      <c r="I106" t="str">
        <f>IF(Table6[[#This Row],[Z-Score.cat]]&gt;3,"Yes","No")</f>
        <v>No</v>
      </c>
    </row>
    <row r="107" spans="1:9" x14ac:dyDescent="0.25">
      <c r="A107" t="s">
        <v>35</v>
      </c>
      <c r="B107" t="s">
        <v>48</v>
      </c>
      <c r="C107">
        <v>122872</v>
      </c>
      <c r="D107">
        <f>ROUND((Table6[[#This Row],[Total Salary(USD)]]-N$1)/N$2,2)</f>
        <v>0.77</v>
      </c>
      <c r="E107" t="str">
        <f>IF(Table6[[#This Row],[Z-Score]]&gt;3,"Yes","No")</f>
        <v>No</v>
      </c>
      <c r="F107">
        <f>AVERAGEIFS($C:C,$B:B,Table6[[#This Row],[Job Title]])</f>
        <v>75741.152545454534</v>
      </c>
      <c r="G107" cm="1">
        <f t="array" ref="G107">_xlfn.STDEV.P(_xlfn._xlws.FILTER($C:C,$B:B=Table6[[#This Row],[Job Title]]))</f>
        <v>43291.3791044912</v>
      </c>
      <c r="H107">
        <f>ROUND((Table6[[#This Row],[Total Salary(USD)]]-Table6[[#This Row],[Avg.of.cat]])/Table6[[#This Row],[std.of.cat]],2)</f>
        <v>1.0900000000000001</v>
      </c>
      <c r="I107" t="str">
        <f>IF(Table6[[#This Row],[Z-Score.cat]]&gt;3,"Yes","No")</f>
        <v>No</v>
      </c>
    </row>
    <row r="108" spans="1:9" x14ac:dyDescent="0.25">
      <c r="A108" t="s">
        <v>28</v>
      </c>
      <c r="B108" t="s">
        <v>46</v>
      </c>
      <c r="C108">
        <v>121847.81</v>
      </c>
      <c r="D108">
        <f>ROUND((Table6[[#This Row],[Total Salary(USD)]]-N$1)/N$2,2)</f>
        <v>0.76</v>
      </c>
      <c r="E108" t="str">
        <f>IF(Table6[[#This Row],[Z-Score]]&gt;3,"Yes","No")</f>
        <v>No</v>
      </c>
      <c r="F108">
        <f>AVERAGEIFS($C:C,$B:B,Table6[[#This Row],[Job Title]])</f>
        <v>61811.275918367355</v>
      </c>
      <c r="G108" cm="1">
        <f t="array" ref="G108">_xlfn.STDEV.P(_xlfn._xlws.FILTER($C:C,$B:B=Table6[[#This Row],[Job Title]]))</f>
        <v>44215.594954867083</v>
      </c>
      <c r="H108">
        <f>ROUND((Table6[[#This Row],[Total Salary(USD)]]-Table6[[#This Row],[Avg.of.cat]])/Table6[[#This Row],[std.of.cat]],2)</f>
        <v>1.36</v>
      </c>
      <c r="I108" t="str">
        <f>IF(Table6[[#This Row],[Z-Score.cat]]&gt;3,"Yes","No")</f>
        <v>No</v>
      </c>
    </row>
    <row r="109" spans="1:9" x14ac:dyDescent="0.25">
      <c r="A109" t="s">
        <v>32</v>
      </c>
      <c r="B109" t="s">
        <v>37</v>
      </c>
      <c r="C109">
        <v>121666</v>
      </c>
      <c r="D109">
        <f>ROUND((Table6[[#This Row],[Total Salary(USD)]]-N$1)/N$2,2)</f>
        <v>0.76</v>
      </c>
      <c r="E109" t="str">
        <f>IF(Table6[[#This Row],[Z-Score]]&gt;3,"Yes","No")</f>
        <v>No</v>
      </c>
      <c r="F109">
        <f>AVERAGEIFS($C:C,$B:B,Table6[[#This Row],[Job Title]])</f>
        <v>78731.125344827582</v>
      </c>
      <c r="G109" cm="1">
        <f t="array" ref="G109">_xlfn.STDEV.P(_xlfn._xlws.FILTER($C:C,$B:B=Table6[[#This Row],[Job Title]]))</f>
        <v>32809.97896243685</v>
      </c>
      <c r="H109">
        <f>ROUND((Table6[[#This Row],[Total Salary(USD)]]-Table6[[#This Row],[Avg.of.cat]])/Table6[[#This Row],[std.of.cat]],2)</f>
        <v>1.31</v>
      </c>
      <c r="I109" t="str">
        <f>IF(Table6[[#This Row],[Z-Score.cat]]&gt;3,"Yes","No")</f>
        <v>No</v>
      </c>
    </row>
    <row r="110" spans="1:9" x14ac:dyDescent="0.25">
      <c r="A110" t="s">
        <v>450</v>
      </c>
      <c r="B110" t="s">
        <v>43</v>
      </c>
      <c r="C110">
        <v>121658.78</v>
      </c>
      <c r="D110">
        <f>ROUND((Table6[[#This Row],[Total Salary(USD)]]-N$1)/N$2,2)</f>
        <v>0.76</v>
      </c>
      <c r="E110" t="str">
        <f>IF(Table6[[#This Row],[Z-Score]]&gt;3,"Yes","No")</f>
        <v>No</v>
      </c>
      <c r="F110">
        <f>AVERAGEIFS($C:C,$B:B,Table6[[#This Row],[Job Title]])</f>
        <v>71777.519047619062</v>
      </c>
      <c r="G110" cm="1">
        <f t="array" ref="G110">_xlfn.STDEV.P(_xlfn._xlws.FILTER($C:C,$B:B=Table6[[#This Row],[Job Title]]))</f>
        <v>51860.030158538255</v>
      </c>
      <c r="H110">
        <f>ROUND((Table6[[#This Row],[Total Salary(USD)]]-Table6[[#This Row],[Avg.of.cat]])/Table6[[#This Row],[std.of.cat]],2)</f>
        <v>0.96</v>
      </c>
      <c r="I110" t="str">
        <f>IF(Table6[[#This Row],[Z-Score.cat]]&gt;3,"Yes","No")</f>
        <v>No</v>
      </c>
    </row>
    <row r="111" spans="1:9" x14ac:dyDescent="0.25">
      <c r="A111" t="s">
        <v>24</v>
      </c>
      <c r="B111" t="s">
        <v>41</v>
      </c>
      <c r="C111">
        <v>121464</v>
      </c>
      <c r="D111">
        <f>ROUND((Table6[[#This Row],[Total Salary(USD)]]-N$1)/N$2,2)</f>
        <v>0.75</v>
      </c>
      <c r="E111" t="str">
        <f>IF(Table6[[#This Row],[Z-Score]]&gt;3,"Yes","No")</f>
        <v>No</v>
      </c>
      <c r="F111">
        <f>AVERAGEIFS($C:C,$B:B,Table6[[#This Row],[Job Title]])</f>
        <v>65399.128867924541</v>
      </c>
      <c r="G111" cm="1">
        <f t="array" ref="G111">_xlfn.STDEV.P(_xlfn._xlws.FILTER($C:C,$B:B=Table6[[#This Row],[Job Title]]))</f>
        <v>40003.028601815779</v>
      </c>
      <c r="H111">
        <f>ROUND((Table6[[#This Row],[Total Salary(USD)]]-Table6[[#This Row],[Avg.of.cat]])/Table6[[#This Row],[std.of.cat]],2)</f>
        <v>1.4</v>
      </c>
      <c r="I111" t="str">
        <f>IF(Table6[[#This Row],[Z-Score.cat]]&gt;3,"Yes","No")</f>
        <v>No</v>
      </c>
    </row>
    <row r="112" spans="1:9" x14ac:dyDescent="0.25">
      <c r="A112" t="s">
        <v>26</v>
      </c>
      <c r="B112" t="s">
        <v>40</v>
      </c>
      <c r="C112">
        <v>120212</v>
      </c>
      <c r="D112">
        <f>ROUND((Table6[[#This Row],[Total Salary(USD)]]-N$1)/N$2,2)</f>
        <v>0.74</v>
      </c>
      <c r="E112" t="str">
        <f>IF(Table6[[#This Row],[Z-Score]]&gt;3,"Yes","No")</f>
        <v>No</v>
      </c>
      <c r="F112">
        <f>AVERAGEIFS($C:C,$B:B,Table6[[#This Row],[Job Title]])</f>
        <v>70425.948709677396</v>
      </c>
      <c r="G112" cm="1">
        <f t="array" ref="G112">_xlfn.STDEV.P(_xlfn._xlws.FILTER($C:C,$B:B=Table6[[#This Row],[Job Title]]))</f>
        <v>80642.671347175114</v>
      </c>
      <c r="H112">
        <f>ROUND((Table6[[#This Row],[Total Salary(USD)]]-Table6[[#This Row],[Avg.of.cat]])/Table6[[#This Row],[std.of.cat]],2)</f>
        <v>0.62</v>
      </c>
      <c r="I112" t="str">
        <f>IF(Table6[[#This Row],[Z-Score.cat]]&gt;3,"Yes","No")</f>
        <v>No</v>
      </c>
    </row>
    <row r="113" spans="1:9" x14ac:dyDescent="0.25">
      <c r="A113" t="s">
        <v>32</v>
      </c>
      <c r="B113" t="s">
        <v>46</v>
      </c>
      <c r="C113">
        <v>119946</v>
      </c>
      <c r="D113">
        <f>ROUND((Table6[[#This Row],[Total Salary(USD)]]-N$1)/N$2,2)</f>
        <v>0.73</v>
      </c>
      <c r="E113" t="str">
        <f>IF(Table6[[#This Row],[Z-Score]]&gt;3,"Yes","No")</f>
        <v>No</v>
      </c>
      <c r="F113">
        <f>AVERAGEIFS($C:C,$B:B,Table6[[#This Row],[Job Title]])</f>
        <v>61811.275918367355</v>
      </c>
      <c r="G113" cm="1">
        <f t="array" ref="G113">_xlfn.STDEV.P(_xlfn._xlws.FILTER($C:C,$B:B=Table6[[#This Row],[Job Title]]))</f>
        <v>44215.594954867083</v>
      </c>
      <c r="H113">
        <f>ROUND((Table6[[#This Row],[Total Salary(USD)]]-Table6[[#This Row],[Avg.of.cat]])/Table6[[#This Row],[std.of.cat]],2)</f>
        <v>1.31</v>
      </c>
      <c r="I113" t="str">
        <f>IF(Table6[[#This Row],[Z-Score.cat]]&gt;3,"Yes","No")</f>
        <v>No</v>
      </c>
    </row>
    <row r="114" spans="1:9" x14ac:dyDescent="0.25">
      <c r="A114" t="s">
        <v>24</v>
      </c>
      <c r="B114" t="s">
        <v>44</v>
      </c>
      <c r="C114">
        <v>119925.5</v>
      </c>
      <c r="D114">
        <f>ROUND((Table6[[#This Row],[Total Salary(USD)]]-N$1)/N$2,2)</f>
        <v>0.73</v>
      </c>
      <c r="E114" t="str">
        <f>IF(Table6[[#This Row],[Z-Score]]&gt;3,"Yes","No")</f>
        <v>No</v>
      </c>
      <c r="F114">
        <f>AVERAGEIFS($C:C,$B:B,Table6[[#This Row],[Job Title]])</f>
        <v>62337.948181818203</v>
      </c>
      <c r="G114" cm="1">
        <f t="array" ref="G114">_xlfn.STDEV.P(_xlfn._xlws.FILTER($C:C,$B:B=Table6[[#This Row],[Job Title]]))</f>
        <v>34255.651537002152</v>
      </c>
      <c r="H114">
        <f>ROUND((Table6[[#This Row],[Total Salary(USD)]]-Table6[[#This Row],[Avg.of.cat]])/Table6[[#This Row],[std.of.cat]],2)</f>
        <v>1.68</v>
      </c>
      <c r="I114" t="str">
        <f>IF(Table6[[#This Row],[Z-Score.cat]]&gt;3,"Yes","No")</f>
        <v>No</v>
      </c>
    </row>
    <row r="115" spans="1:9" x14ac:dyDescent="0.25">
      <c r="A115" t="s">
        <v>24</v>
      </c>
      <c r="B115" t="s">
        <v>42</v>
      </c>
      <c r="C115">
        <v>119900.3</v>
      </c>
      <c r="D115">
        <f>ROUND((Table6[[#This Row],[Total Salary(USD)]]-N$1)/N$2,2)</f>
        <v>0.73</v>
      </c>
      <c r="E115" t="str">
        <f>IF(Table6[[#This Row],[Z-Score]]&gt;3,"Yes","No")</f>
        <v>No</v>
      </c>
      <c r="F115">
        <f>AVERAGEIFS($C:C,$B:B,Table6[[#This Row],[Job Title]])</f>
        <v>86666.62872727275</v>
      </c>
      <c r="G115" cm="1">
        <f t="array" ref="G115">_xlfn.STDEV.P(_xlfn._xlws.FILTER($C:C,$B:B=Table6[[#This Row],[Job Title]]))</f>
        <v>135209.06979805263</v>
      </c>
      <c r="H115">
        <f>ROUND((Table6[[#This Row],[Total Salary(USD)]]-Table6[[#This Row],[Avg.of.cat]])/Table6[[#This Row],[std.of.cat]],2)</f>
        <v>0.25</v>
      </c>
      <c r="I115" t="str">
        <f>IF(Table6[[#This Row],[Z-Score.cat]]&gt;3,"Yes","No")</f>
        <v>No</v>
      </c>
    </row>
    <row r="116" spans="1:9" x14ac:dyDescent="0.25">
      <c r="A116" t="s">
        <v>31</v>
      </c>
      <c r="B116" t="s">
        <v>38</v>
      </c>
      <c r="C116">
        <v>119830.76</v>
      </c>
      <c r="D116">
        <f>ROUND((Table6[[#This Row],[Total Salary(USD)]]-N$1)/N$2,2)</f>
        <v>0.73</v>
      </c>
      <c r="E116" t="str">
        <f>IF(Table6[[#This Row],[Z-Score]]&gt;3,"Yes","No")</f>
        <v>No</v>
      </c>
      <c r="F116">
        <f>AVERAGEIFS($C:C,$B:B,Table6[[#This Row],[Job Title]])</f>
        <v>65127.385277777808</v>
      </c>
      <c r="G116" cm="1">
        <f t="array" ref="G116">_xlfn.STDEV.P(_xlfn._xlws.FILTER($C:C,$B:B=Table6[[#This Row],[Job Title]]))</f>
        <v>42112.257457220956</v>
      </c>
      <c r="H116">
        <f>ROUND((Table6[[#This Row],[Total Salary(USD)]]-Table6[[#This Row],[Avg.of.cat]])/Table6[[#This Row],[std.of.cat]],2)</f>
        <v>1.3</v>
      </c>
      <c r="I116" t="str">
        <f>IF(Table6[[#This Row],[Z-Score.cat]]&gt;3,"Yes","No")</f>
        <v>No</v>
      </c>
    </row>
    <row r="117" spans="1:9" x14ac:dyDescent="0.25">
      <c r="A117" t="s">
        <v>35</v>
      </c>
      <c r="B117" t="s">
        <v>53</v>
      </c>
      <c r="C117">
        <v>119597.8</v>
      </c>
      <c r="D117">
        <f>ROUND((Table6[[#This Row],[Total Salary(USD)]]-N$1)/N$2,2)</f>
        <v>0.73</v>
      </c>
      <c r="E117" t="str">
        <f>IF(Table6[[#This Row],[Z-Score]]&gt;3,"Yes","No")</f>
        <v>No</v>
      </c>
      <c r="F117">
        <f>AVERAGEIFS($C:C,$B:B,Table6[[#This Row],[Job Title]])</f>
        <v>69993.488799999992</v>
      </c>
      <c r="G117" cm="1">
        <f t="array" ref="G117">_xlfn.STDEV.P(_xlfn._xlws.FILTER($C:C,$B:B=Table6[[#This Row],[Job Title]]))</f>
        <v>44344.922507977746</v>
      </c>
      <c r="H117">
        <f>ROUND((Table6[[#This Row],[Total Salary(USD)]]-Table6[[#This Row],[Avg.of.cat]])/Table6[[#This Row],[std.of.cat]],2)</f>
        <v>1.1200000000000001</v>
      </c>
      <c r="I117" t="str">
        <f>IF(Table6[[#This Row],[Z-Score.cat]]&gt;3,"Yes","No")</f>
        <v>No</v>
      </c>
    </row>
    <row r="118" spans="1:9" x14ac:dyDescent="0.25">
      <c r="A118" t="s">
        <v>26</v>
      </c>
      <c r="B118" t="s">
        <v>38</v>
      </c>
      <c r="C118">
        <v>119549</v>
      </c>
      <c r="D118">
        <f>ROUND((Table6[[#This Row],[Total Salary(USD)]]-N$1)/N$2,2)</f>
        <v>0.73</v>
      </c>
      <c r="E118" t="str">
        <f>IF(Table6[[#This Row],[Z-Score]]&gt;3,"Yes","No")</f>
        <v>No</v>
      </c>
      <c r="F118">
        <f>AVERAGEIFS($C:C,$B:B,Table6[[#This Row],[Job Title]])</f>
        <v>65127.385277777808</v>
      </c>
      <c r="G118" cm="1">
        <f t="array" ref="G118">_xlfn.STDEV.P(_xlfn._xlws.FILTER($C:C,$B:B=Table6[[#This Row],[Job Title]]))</f>
        <v>42112.257457220956</v>
      </c>
      <c r="H118">
        <f>ROUND((Table6[[#This Row],[Total Salary(USD)]]-Table6[[#This Row],[Avg.of.cat]])/Table6[[#This Row],[std.of.cat]],2)</f>
        <v>1.29</v>
      </c>
      <c r="I118" t="str">
        <f>IF(Table6[[#This Row],[Z-Score.cat]]&gt;3,"Yes","No")</f>
        <v>No</v>
      </c>
    </row>
    <row r="119" spans="1:9" x14ac:dyDescent="0.25">
      <c r="A119" t="s">
        <v>32</v>
      </c>
      <c r="B119" t="s">
        <v>40</v>
      </c>
      <c r="C119">
        <v>118452.37</v>
      </c>
      <c r="D119">
        <f>ROUND((Table6[[#This Row],[Total Salary(USD)]]-N$1)/N$2,2)</f>
        <v>0.71</v>
      </c>
      <c r="E119" t="str">
        <f>IF(Table6[[#This Row],[Z-Score]]&gt;3,"Yes","No")</f>
        <v>No</v>
      </c>
      <c r="F119">
        <f>AVERAGEIFS($C:C,$B:B,Table6[[#This Row],[Job Title]])</f>
        <v>70425.948709677396</v>
      </c>
      <c r="G119" cm="1">
        <f t="array" ref="G119">_xlfn.STDEV.P(_xlfn._xlws.FILTER($C:C,$B:B=Table6[[#This Row],[Job Title]]))</f>
        <v>80642.671347175114</v>
      </c>
      <c r="H119">
        <f>ROUND((Table6[[#This Row],[Total Salary(USD)]]-Table6[[#This Row],[Avg.of.cat]])/Table6[[#This Row],[std.of.cat]],2)</f>
        <v>0.6</v>
      </c>
      <c r="I119" t="str">
        <f>IF(Table6[[#This Row],[Z-Score.cat]]&gt;3,"Yes","No")</f>
        <v>No</v>
      </c>
    </row>
    <row r="120" spans="1:9" x14ac:dyDescent="0.25">
      <c r="A120" t="s">
        <v>31</v>
      </c>
      <c r="B120" t="s">
        <v>52</v>
      </c>
      <c r="C120">
        <v>118125</v>
      </c>
      <c r="D120">
        <f>ROUND((Table6[[#This Row],[Total Salary(USD)]]-N$1)/N$2,2)</f>
        <v>0.71</v>
      </c>
      <c r="E120" t="str">
        <f>IF(Table6[[#This Row],[Z-Score]]&gt;3,"Yes","No")</f>
        <v>No</v>
      </c>
      <c r="F120">
        <f>AVERAGEIFS($C:C,$B:B,Table6[[#This Row],[Job Title]])</f>
        <v>64468.089137931056</v>
      </c>
      <c r="G120" cm="1">
        <f t="array" ref="G120">_xlfn.STDEV.P(_xlfn._xlws.FILTER($C:C,$B:B=Table6[[#This Row],[Job Title]]))</f>
        <v>46017.966728855456</v>
      </c>
      <c r="H120">
        <f>ROUND((Table6[[#This Row],[Total Salary(USD)]]-Table6[[#This Row],[Avg.of.cat]])/Table6[[#This Row],[std.of.cat]],2)</f>
        <v>1.17</v>
      </c>
      <c r="I120" t="str">
        <f>IF(Table6[[#This Row],[Z-Score.cat]]&gt;3,"Yes","No")</f>
        <v>No</v>
      </c>
    </row>
    <row r="121" spans="1:9" x14ac:dyDescent="0.25">
      <c r="A121" t="s">
        <v>450</v>
      </c>
      <c r="B121" t="s">
        <v>48</v>
      </c>
      <c r="C121">
        <v>117527.6</v>
      </c>
      <c r="D121">
        <f>ROUND((Table6[[#This Row],[Total Salary(USD)]]-N$1)/N$2,2)</f>
        <v>0.7</v>
      </c>
      <c r="E121" t="str">
        <f>IF(Table6[[#This Row],[Z-Score]]&gt;3,"Yes","No")</f>
        <v>No</v>
      </c>
      <c r="F121">
        <f>AVERAGEIFS($C:C,$B:B,Table6[[#This Row],[Job Title]])</f>
        <v>75741.152545454534</v>
      </c>
      <c r="G121" cm="1">
        <f t="array" ref="G121">_xlfn.STDEV.P(_xlfn._xlws.FILTER($C:C,$B:B=Table6[[#This Row],[Job Title]]))</f>
        <v>43291.3791044912</v>
      </c>
      <c r="H121">
        <f>ROUND((Table6[[#This Row],[Total Salary(USD)]]-Table6[[#This Row],[Avg.of.cat]])/Table6[[#This Row],[std.of.cat]],2)</f>
        <v>0.97</v>
      </c>
      <c r="I121" t="str">
        <f>IF(Table6[[#This Row],[Z-Score.cat]]&gt;3,"Yes","No")</f>
        <v>No</v>
      </c>
    </row>
    <row r="122" spans="1:9" x14ac:dyDescent="0.25">
      <c r="A122" t="s">
        <v>35</v>
      </c>
      <c r="B122" t="s">
        <v>38</v>
      </c>
      <c r="C122">
        <v>117217.21</v>
      </c>
      <c r="D122">
        <f>ROUND((Table6[[#This Row],[Total Salary(USD)]]-N$1)/N$2,2)</f>
        <v>0.69</v>
      </c>
      <c r="E122" t="str">
        <f>IF(Table6[[#This Row],[Z-Score]]&gt;3,"Yes","No")</f>
        <v>No</v>
      </c>
      <c r="F122">
        <f>AVERAGEIFS($C:C,$B:B,Table6[[#This Row],[Job Title]])</f>
        <v>65127.385277777808</v>
      </c>
      <c r="G122" cm="1">
        <f t="array" ref="G122">_xlfn.STDEV.P(_xlfn._xlws.FILTER($C:C,$B:B=Table6[[#This Row],[Job Title]]))</f>
        <v>42112.257457220956</v>
      </c>
      <c r="H122">
        <f>ROUND((Table6[[#This Row],[Total Salary(USD)]]-Table6[[#This Row],[Avg.of.cat]])/Table6[[#This Row],[std.of.cat]],2)</f>
        <v>1.24</v>
      </c>
      <c r="I122" t="str">
        <f>IF(Table6[[#This Row],[Z-Score.cat]]&gt;3,"Yes","No")</f>
        <v>No</v>
      </c>
    </row>
    <row r="123" spans="1:9" x14ac:dyDescent="0.25">
      <c r="A123" t="s">
        <v>29</v>
      </c>
      <c r="B123" t="s">
        <v>47</v>
      </c>
      <c r="C123">
        <v>117175.66</v>
      </c>
      <c r="D123">
        <f>ROUND((Table6[[#This Row],[Total Salary(USD)]]-N$1)/N$2,2)</f>
        <v>0.69</v>
      </c>
      <c r="E123" t="str">
        <f>IF(Table6[[#This Row],[Z-Score]]&gt;3,"Yes","No")</f>
        <v>No</v>
      </c>
      <c r="F123">
        <f>AVERAGEIFS($C:C,$B:B,Table6[[#This Row],[Job Title]])</f>
        <v>71674.793260869556</v>
      </c>
      <c r="G123" cm="1">
        <f t="array" ref="G123">_xlfn.STDEV.P(_xlfn._xlws.FILTER($C:C,$B:B=Table6[[#This Row],[Job Title]]))</f>
        <v>46259.752744471494</v>
      </c>
      <c r="H123">
        <f>ROUND((Table6[[#This Row],[Total Salary(USD)]]-Table6[[#This Row],[Avg.of.cat]])/Table6[[#This Row],[std.of.cat]],2)</f>
        <v>0.98</v>
      </c>
      <c r="I123" t="str">
        <f>IF(Table6[[#This Row],[Z-Score.cat]]&gt;3,"Yes","No")</f>
        <v>No</v>
      </c>
    </row>
    <row r="124" spans="1:9" x14ac:dyDescent="0.25">
      <c r="A124" t="s">
        <v>35</v>
      </c>
      <c r="B124" t="s">
        <v>44</v>
      </c>
      <c r="C124">
        <v>116535.91</v>
      </c>
      <c r="D124">
        <f>ROUND((Table6[[#This Row],[Total Salary(USD)]]-N$1)/N$2,2)</f>
        <v>0.68</v>
      </c>
      <c r="E124" t="str">
        <f>IF(Table6[[#This Row],[Z-Score]]&gt;3,"Yes","No")</f>
        <v>No</v>
      </c>
      <c r="F124">
        <f>AVERAGEIFS($C:C,$B:B,Table6[[#This Row],[Job Title]])</f>
        <v>62337.948181818203</v>
      </c>
      <c r="G124" cm="1">
        <f t="array" ref="G124">_xlfn.STDEV.P(_xlfn._xlws.FILTER($C:C,$B:B=Table6[[#This Row],[Job Title]]))</f>
        <v>34255.651537002152</v>
      </c>
      <c r="H124">
        <f>ROUND((Table6[[#This Row],[Total Salary(USD)]]-Table6[[#This Row],[Avg.of.cat]])/Table6[[#This Row],[std.of.cat]],2)</f>
        <v>1.58</v>
      </c>
      <c r="I124" t="str">
        <f>IF(Table6[[#This Row],[Z-Score.cat]]&gt;3,"Yes","No")</f>
        <v>No</v>
      </c>
    </row>
    <row r="125" spans="1:9" x14ac:dyDescent="0.25">
      <c r="A125" t="s">
        <v>35</v>
      </c>
      <c r="B125" t="s">
        <v>46</v>
      </c>
      <c r="C125">
        <v>116414.91</v>
      </c>
      <c r="D125">
        <f>ROUND((Table6[[#This Row],[Total Salary(USD)]]-N$1)/N$2,2)</f>
        <v>0.68</v>
      </c>
      <c r="E125" t="str">
        <f>IF(Table6[[#This Row],[Z-Score]]&gt;3,"Yes","No")</f>
        <v>No</v>
      </c>
      <c r="F125">
        <f>AVERAGEIFS($C:C,$B:B,Table6[[#This Row],[Job Title]])</f>
        <v>61811.275918367355</v>
      </c>
      <c r="G125" cm="1">
        <f t="array" ref="G125">_xlfn.STDEV.P(_xlfn._xlws.FILTER($C:C,$B:B=Table6[[#This Row],[Job Title]]))</f>
        <v>44215.594954867083</v>
      </c>
      <c r="H125">
        <f>ROUND((Table6[[#This Row],[Total Salary(USD)]]-Table6[[#This Row],[Avg.of.cat]])/Table6[[#This Row],[std.of.cat]],2)</f>
        <v>1.23</v>
      </c>
      <c r="I125" t="str">
        <f>IF(Table6[[#This Row],[Z-Score.cat]]&gt;3,"Yes","No")</f>
        <v>No</v>
      </c>
    </row>
    <row r="126" spans="1:9" x14ac:dyDescent="0.25">
      <c r="A126" t="s">
        <v>35</v>
      </c>
      <c r="B126" t="s">
        <v>37</v>
      </c>
      <c r="C126">
        <v>116123</v>
      </c>
      <c r="D126">
        <f>ROUND((Table6[[#This Row],[Total Salary(USD)]]-N$1)/N$2,2)</f>
        <v>0.68</v>
      </c>
      <c r="E126" t="str">
        <f>IF(Table6[[#This Row],[Z-Score]]&gt;3,"Yes","No")</f>
        <v>No</v>
      </c>
      <c r="F126">
        <f>AVERAGEIFS($C:C,$B:B,Table6[[#This Row],[Job Title]])</f>
        <v>78731.125344827582</v>
      </c>
      <c r="G126" cm="1">
        <f t="array" ref="G126">_xlfn.STDEV.P(_xlfn._xlws.FILTER($C:C,$B:B=Table6[[#This Row],[Job Title]]))</f>
        <v>32809.97896243685</v>
      </c>
      <c r="H126">
        <f>ROUND((Table6[[#This Row],[Total Salary(USD)]]-Table6[[#This Row],[Avg.of.cat]])/Table6[[#This Row],[std.of.cat]],2)</f>
        <v>1.1399999999999999</v>
      </c>
      <c r="I126" t="str">
        <f>IF(Table6[[#This Row],[Z-Score.cat]]&gt;3,"Yes","No")</f>
        <v>No</v>
      </c>
    </row>
    <row r="127" spans="1:9" x14ac:dyDescent="0.25">
      <c r="A127" t="s">
        <v>23</v>
      </c>
      <c r="B127" t="s">
        <v>48</v>
      </c>
      <c r="C127">
        <v>115986.75</v>
      </c>
      <c r="D127">
        <f>ROUND((Table6[[#This Row],[Total Salary(USD)]]-N$1)/N$2,2)</f>
        <v>0.68</v>
      </c>
      <c r="E127" t="str">
        <f>IF(Table6[[#This Row],[Z-Score]]&gt;3,"Yes","No")</f>
        <v>No</v>
      </c>
      <c r="F127">
        <f>AVERAGEIFS($C:C,$B:B,Table6[[#This Row],[Job Title]])</f>
        <v>75741.152545454534</v>
      </c>
      <c r="G127" cm="1">
        <f t="array" ref="G127">_xlfn.STDEV.P(_xlfn._xlws.FILTER($C:C,$B:B=Table6[[#This Row],[Job Title]]))</f>
        <v>43291.3791044912</v>
      </c>
      <c r="H127">
        <f>ROUND((Table6[[#This Row],[Total Salary(USD)]]-Table6[[#This Row],[Avg.of.cat]])/Table6[[#This Row],[std.of.cat]],2)</f>
        <v>0.93</v>
      </c>
      <c r="I127" t="str">
        <f>IF(Table6[[#This Row],[Z-Score.cat]]&gt;3,"Yes","No")</f>
        <v>No</v>
      </c>
    </row>
    <row r="128" spans="1:9" x14ac:dyDescent="0.25">
      <c r="A128" t="s">
        <v>32</v>
      </c>
      <c r="B128" t="s">
        <v>40</v>
      </c>
      <c r="C128">
        <v>115901</v>
      </c>
      <c r="D128">
        <f>ROUND((Table6[[#This Row],[Total Salary(USD)]]-N$1)/N$2,2)</f>
        <v>0.68</v>
      </c>
      <c r="E128" t="str">
        <f>IF(Table6[[#This Row],[Z-Score]]&gt;3,"Yes","No")</f>
        <v>No</v>
      </c>
      <c r="F128">
        <f>AVERAGEIFS($C:C,$B:B,Table6[[#This Row],[Job Title]])</f>
        <v>70425.948709677396</v>
      </c>
      <c r="G128" cm="1">
        <f t="array" ref="G128">_xlfn.STDEV.P(_xlfn._xlws.FILTER($C:C,$B:B=Table6[[#This Row],[Job Title]]))</f>
        <v>80642.671347175114</v>
      </c>
      <c r="H128">
        <f>ROUND((Table6[[#This Row],[Total Salary(USD)]]-Table6[[#This Row],[Avg.of.cat]])/Table6[[#This Row],[std.of.cat]],2)</f>
        <v>0.56000000000000005</v>
      </c>
      <c r="I128" t="str">
        <f>IF(Table6[[#This Row],[Z-Score.cat]]&gt;3,"Yes","No")</f>
        <v>No</v>
      </c>
    </row>
    <row r="129" spans="1:9" x14ac:dyDescent="0.25">
      <c r="A129" t="s">
        <v>26</v>
      </c>
      <c r="B129" t="s">
        <v>43</v>
      </c>
      <c r="C129">
        <v>115211.16</v>
      </c>
      <c r="D129">
        <f>ROUND((Table6[[#This Row],[Total Salary(USD)]]-N$1)/N$2,2)</f>
        <v>0.67</v>
      </c>
      <c r="E129" t="str">
        <f>IF(Table6[[#This Row],[Z-Score]]&gt;3,"Yes","No")</f>
        <v>No</v>
      </c>
      <c r="F129">
        <f>AVERAGEIFS($C:C,$B:B,Table6[[#This Row],[Job Title]])</f>
        <v>71777.519047619062</v>
      </c>
      <c r="G129" cm="1">
        <f t="array" ref="G129">_xlfn.STDEV.P(_xlfn._xlws.FILTER($C:C,$B:B=Table6[[#This Row],[Job Title]]))</f>
        <v>51860.030158538255</v>
      </c>
      <c r="H129">
        <f>ROUND((Table6[[#This Row],[Total Salary(USD)]]-Table6[[#This Row],[Avg.of.cat]])/Table6[[#This Row],[std.of.cat]],2)</f>
        <v>0.84</v>
      </c>
      <c r="I129" t="str">
        <f>IF(Table6[[#This Row],[Z-Score.cat]]&gt;3,"Yes","No")</f>
        <v>No</v>
      </c>
    </row>
    <row r="130" spans="1:9" x14ac:dyDescent="0.25">
      <c r="A130" t="s">
        <v>26</v>
      </c>
      <c r="B130" t="s">
        <v>38</v>
      </c>
      <c r="C130">
        <v>115057.57</v>
      </c>
      <c r="D130">
        <f>ROUND((Table6[[#This Row],[Total Salary(USD)]]-N$1)/N$2,2)</f>
        <v>0.66</v>
      </c>
      <c r="E130" t="str">
        <f>IF(Table6[[#This Row],[Z-Score]]&gt;3,"Yes","No")</f>
        <v>No</v>
      </c>
      <c r="F130">
        <f>AVERAGEIFS($C:C,$B:B,Table6[[#This Row],[Job Title]])</f>
        <v>65127.385277777808</v>
      </c>
      <c r="G130" cm="1">
        <f t="array" ref="G130">_xlfn.STDEV.P(_xlfn._xlws.FILTER($C:C,$B:B=Table6[[#This Row],[Job Title]]))</f>
        <v>42112.257457220956</v>
      </c>
      <c r="H130">
        <f>ROUND((Table6[[#This Row],[Total Salary(USD)]]-Table6[[#This Row],[Avg.of.cat]])/Table6[[#This Row],[std.of.cat]],2)</f>
        <v>1.19</v>
      </c>
      <c r="I130" t="str">
        <f>IF(Table6[[#This Row],[Z-Score.cat]]&gt;3,"Yes","No")</f>
        <v>No</v>
      </c>
    </row>
    <row r="131" spans="1:9" x14ac:dyDescent="0.25">
      <c r="A131" t="s">
        <v>29</v>
      </c>
      <c r="B131" t="s">
        <v>42</v>
      </c>
      <c r="C131">
        <v>114946</v>
      </c>
      <c r="D131">
        <f>ROUND((Table6[[#This Row],[Total Salary(USD)]]-N$1)/N$2,2)</f>
        <v>0.66</v>
      </c>
      <c r="E131" t="str">
        <f>IF(Table6[[#This Row],[Z-Score]]&gt;3,"Yes","No")</f>
        <v>No</v>
      </c>
      <c r="F131">
        <f>AVERAGEIFS($C:C,$B:B,Table6[[#This Row],[Job Title]])</f>
        <v>86666.62872727275</v>
      </c>
      <c r="G131" cm="1">
        <f t="array" ref="G131">_xlfn.STDEV.P(_xlfn._xlws.FILTER($C:C,$B:B=Table6[[#This Row],[Job Title]]))</f>
        <v>135209.06979805263</v>
      </c>
      <c r="H131">
        <f>ROUND((Table6[[#This Row],[Total Salary(USD)]]-Table6[[#This Row],[Avg.of.cat]])/Table6[[#This Row],[std.of.cat]],2)</f>
        <v>0.21</v>
      </c>
      <c r="I131" t="str">
        <f>IF(Table6[[#This Row],[Z-Score.cat]]&gt;3,"Yes","No")</f>
        <v>No</v>
      </c>
    </row>
    <row r="132" spans="1:9" x14ac:dyDescent="0.25">
      <c r="A132" t="s">
        <v>450</v>
      </c>
      <c r="B132" t="s">
        <v>38</v>
      </c>
      <c r="C132">
        <v>114715.61</v>
      </c>
      <c r="D132">
        <f>ROUND((Table6[[#This Row],[Total Salary(USD)]]-N$1)/N$2,2)</f>
        <v>0.66</v>
      </c>
      <c r="E132" t="str">
        <f>IF(Table6[[#This Row],[Z-Score]]&gt;3,"Yes","No")</f>
        <v>No</v>
      </c>
      <c r="F132">
        <f>AVERAGEIFS($C:C,$B:B,Table6[[#This Row],[Job Title]])</f>
        <v>65127.385277777808</v>
      </c>
      <c r="G132" cm="1">
        <f t="array" ref="G132">_xlfn.STDEV.P(_xlfn._xlws.FILTER($C:C,$B:B=Table6[[#This Row],[Job Title]]))</f>
        <v>42112.257457220956</v>
      </c>
      <c r="H132">
        <f>ROUND((Table6[[#This Row],[Total Salary(USD)]]-Table6[[#This Row],[Avg.of.cat]])/Table6[[#This Row],[std.of.cat]],2)</f>
        <v>1.18</v>
      </c>
      <c r="I132" t="str">
        <f>IF(Table6[[#This Row],[Z-Score.cat]]&gt;3,"Yes","No")</f>
        <v>No</v>
      </c>
    </row>
    <row r="133" spans="1:9" x14ac:dyDescent="0.25">
      <c r="A133" t="s">
        <v>29</v>
      </c>
      <c r="B133" t="s">
        <v>49</v>
      </c>
      <c r="C133">
        <v>114622.23</v>
      </c>
      <c r="D133">
        <f>ROUND((Table6[[#This Row],[Total Salary(USD)]]-N$1)/N$2,2)</f>
        <v>0.66</v>
      </c>
      <c r="E133" t="str">
        <f>IF(Table6[[#This Row],[Z-Score]]&gt;3,"Yes","No")</f>
        <v>No</v>
      </c>
      <c r="F133">
        <f>AVERAGEIFS($C:C,$B:B,Table6[[#This Row],[Job Title]])</f>
        <v>62166.537115384606</v>
      </c>
      <c r="G133" cm="1">
        <f t="array" ref="G133">_xlfn.STDEV.P(_xlfn._xlws.FILTER($C:C,$B:B=Table6[[#This Row],[Job Title]]))</f>
        <v>39240.393697944899</v>
      </c>
      <c r="H133">
        <f>ROUND((Table6[[#This Row],[Total Salary(USD)]]-Table6[[#This Row],[Avg.of.cat]])/Table6[[#This Row],[std.of.cat]],2)</f>
        <v>1.34</v>
      </c>
      <c r="I133" t="str">
        <f>IF(Table6[[#This Row],[Z-Score.cat]]&gt;3,"Yes","No")</f>
        <v>No</v>
      </c>
    </row>
    <row r="134" spans="1:9" x14ac:dyDescent="0.25">
      <c r="A134" t="s">
        <v>35</v>
      </c>
      <c r="B134" t="s">
        <v>40</v>
      </c>
      <c r="C134">
        <v>113458.24000000001</v>
      </c>
      <c r="D134">
        <f>ROUND((Table6[[#This Row],[Total Salary(USD)]]-N$1)/N$2,2)</f>
        <v>0.64</v>
      </c>
      <c r="E134" t="str">
        <f>IF(Table6[[#This Row],[Z-Score]]&gt;3,"Yes","No")</f>
        <v>No</v>
      </c>
      <c r="F134">
        <f>AVERAGEIFS($C:C,$B:B,Table6[[#This Row],[Job Title]])</f>
        <v>70425.948709677396</v>
      </c>
      <c r="G134" cm="1">
        <f t="array" ref="G134">_xlfn.STDEV.P(_xlfn._xlws.FILTER($C:C,$B:B=Table6[[#This Row],[Job Title]]))</f>
        <v>80642.671347175114</v>
      </c>
      <c r="H134">
        <f>ROUND((Table6[[#This Row],[Total Salary(USD)]]-Table6[[#This Row],[Avg.of.cat]])/Table6[[#This Row],[std.of.cat]],2)</f>
        <v>0.53</v>
      </c>
      <c r="I134" t="str">
        <f>IF(Table6[[#This Row],[Z-Score.cat]]&gt;3,"Yes","No")</f>
        <v>No</v>
      </c>
    </row>
    <row r="135" spans="1:9" x14ac:dyDescent="0.25">
      <c r="A135" t="s">
        <v>26</v>
      </c>
      <c r="B135" t="s">
        <v>38</v>
      </c>
      <c r="C135">
        <v>113002</v>
      </c>
      <c r="D135">
        <f>ROUND((Table6[[#This Row],[Total Salary(USD)]]-N$1)/N$2,2)</f>
        <v>0.64</v>
      </c>
      <c r="E135" t="str">
        <f>IF(Table6[[#This Row],[Z-Score]]&gt;3,"Yes","No")</f>
        <v>No</v>
      </c>
      <c r="F135">
        <f>AVERAGEIFS($C:C,$B:B,Table6[[#This Row],[Job Title]])</f>
        <v>65127.385277777808</v>
      </c>
      <c r="G135" cm="1">
        <f t="array" ref="G135">_xlfn.STDEV.P(_xlfn._xlws.FILTER($C:C,$B:B=Table6[[#This Row],[Job Title]]))</f>
        <v>42112.257457220956</v>
      </c>
      <c r="H135">
        <f>ROUND((Table6[[#This Row],[Total Salary(USD)]]-Table6[[#This Row],[Avg.of.cat]])/Table6[[#This Row],[std.of.cat]],2)</f>
        <v>1.1399999999999999</v>
      </c>
      <c r="I135" t="str">
        <f>IF(Table6[[#This Row],[Z-Score.cat]]&gt;3,"Yes","No")</f>
        <v>No</v>
      </c>
    </row>
    <row r="136" spans="1:9" x14ac:dyDescent="0.25">
      <c r="A136" t="s">
        <v>29</v>
      </c>
      <c r="B136" t="s">
        <v>40</v>
      </c>
      <c r="C136">
        <v>112891.37</v>
      </c>
      <c r="D136">
        <f>ROUND((Table6[[#This Row],[Total Salary(USD)]]-N$1)/N$2,2)</f>
        <v>0.63</v>
      </c>
      <c r="E136" t="str">
        <f>IF(Table6[[#This Row],[Z-Score]]&gt;3,"Yes","No")</f>
        <v>No</v>
      </c>
      <c r="F136">
        <f>AVERAGEIFS($C:C,$B:B,Table6[[#This Row],[Job Title]])</f>
        <v>70425.948709677396</v>
      </c>
      <c r="G136" cm="1">
        <f t="array" ref="G136">_xlfn.STDEV.P(_xlfn._xlws.FILTER($C:C,$B:B=Table6[[#This Row],[Job Title]]))</f>
        <v>80642.671347175114</v>
      </c>
      <c r="H136">
        <f>ROUND((Table6[[#This Row],[Total Salary(USD)]]-Table6[[#This Row],[Avg.of.cat]])/Table6[[#This Row],[std.of.cat]],2)</f>
        <v>0.53</v>
      </c>
      <c r="I136" t="str">
        <f>IF(Table6[[#This Row],[Z-Score.cat]]&gt;3,"Yes","No")</f>
        <v>No</v>
      </c>
    </row>
    <row r="137" spans="1:9" x14ac:dyDescent="0.25">
      <c r="A137" t="s">
        <v>35</v>
      </c>
      <c r="B137" t="s">
        <v>52</v>
      </c>
      <c r="C137">
        <v>112884.52</v>
      </c>
      <c r="D137">
        <f>ROUND((Table6[[#This Row],[Total Salary(USD)]]-N$1)/N$2,2)</f>
        <v>0.63</v>
      </c>
      <c r="E137" t="str">
        <f>IF(Table6[[#This Row],[Z-Score]]&gt;3,"Yes","No")</f>
        <v>No</v>
      </c>
      <c r="F137">
        <f>AVERAGEIFS($C:C,$B:B,Table6[[#This Row],[Job Title]])</f>
        <v>64468.089137931056</v>
      </c>
      <c r="G137" cm="1">
        <f t="array" ref="G137">_xlfn.STDEV.P(_xlfn._xlws.FILTER($C:C,$B:B=Table6[[#This Row],[Job Title]]))</f>
        <v>46017.966728855456</v>
      </c>
      <c r="H137">
        <f>ROUND((Table6[[#This Row],[Total Salary(USD)]]-Table6[[#This Row],[Avg.of.cat]])/Table6[[#This Row],[std.of.cat]],2)</f>
        <v>1.05</v>
      </c>
      <c r="I137" t="str">
        <f>IF(Table6[[#This Row],[Z-Score.cat]]&gt;3,"Yes","No")</f>
        <v>No</v>
      </c>
    </row>
    <row r="138" spans="1:9" x14ac:dyDescent="0.25">
      <c r="A138" t="s">
        <v>29</v>
      </c>
      <c r="B138" t="s">
        <v>40</v>
      </c>
      <c r="C138">
        <v>112519</v>
      </c>
      <c r="D138">
        <f>ROUND((Table6[[#This Row],[Total Salary(USD)]]-N$1)/N$2,2)</f>
        <v>0.63</v>
      </c>
      <c r="E138" t="str">
        <f>IF(Table6[[#This Row],[Z-Score]]&gt;3,"Yes","No")</f>
        <v>No</v>
      </c>
      <c r="F138">
        <f>AVERAGEIFS($C:C,$B:B,Table6[[#This Row],[Job Title]])</f>
        <v>70425.948709677396</v>
      </c>
      <c r="G138" cm="1">
        <f t="array" ref="G138">_xlfn.STDEV.P(_xlfn._xlws.FILTER($C:C,$B:B=Table6[[#This Row],[Job Title]]))</f>
        <v>80642.671347175114</v>
      </c>
      <c r="H138">
        <f>ROUND((Table6[[#This Row],[Total Salary(USD)]]-Table6[[#This Row],[Avg.of.cat]])/Table6[[#This Row],[std.of.cat]],2)</f>
        <v>0.52</v>
      </c>
      <c r="I138" t="str">
        <f>IF(Table6[[#This Row],[Z-Score.cat]]&gt;3,"Yes","No")</f>
        <v>No</v>
      </c>
    </row>
    <row r="139" spans="1:9" x14ac:dyDescent="0.25">
      <c r="A139" t="s">
        <v>32</v>
      </c>
      <c r="B139" t="s">
        <v>47</v>
      </c>
      <c r="C139">
        <v>112284</v>
      </c>
      <c r="D139">
        <f>ROUND((Table6[[#This Row],[Total Salary(USD)]]-N$1)/N$2,2)</f>
        <v>0.63</v>
      </c>
      <c r="E139" t="str">
        <f>IF(Table6[[#This Row],[Z-Score]]&gt;3,"Yes","No")</f>
        <v>No</v>
      </c>
      <c r="F139">
        <f>AVERAGEIFS($C:C,$B:B,Table6[[#This Row],[Job Title]])</f>
        <v>71674.793260869556</v>
      </c>
      <c r="G139" cm="1">
        <f t="array" ref="G139">_xlfn.STDEV.P(_xlfn._xlws.FILTER($C:C,$B:B=Table6[[#This Row],[Job Title]]))</f>
        <v>46259.752744471494</v>
      </c>
      <c r="H139">
        <f>ROUND((Table6[[#This Row],[Total Salary(USD)]]-Table6[[#This Row],[Avg.of.cat]])/Table6[[#This Row],[std.of.cat]],2)</f>
        <v>0.88</v>
      </c>
      <c r="I139" t="str">
        <f>IF(Table6[[#This Row],[Z-Score.cat]]&gt;3,"Yes","No")</f>
        <v>No</v>
      </c>
    </row>
    <row r="140" spans="1:9" x14ac:dyDescent="0.25">
      <c r="A140" t="s">
        <v>32</v>
      </c>
      <c r="B140" t="s">
        <v>39</v>
      </c>
      <c r="C140">
        <v>112202.04</v>
      </c>
      <c r="D140">
        <f>ROUND((Table6[[#This Row],[Total Salary(USD)]]-N$1)/N$2,2)</f>
        <v>0.63</v>
      </c>
      <c r="E140" t="str">
        <f>IF(Table6[[#This Row],[Z-Score]]&gt;3,"Yes","No")</f>
        <v>No</v>
      </c>
      <c r="F140">
        <f>AVERAGEIFS($C:C,$B:B,Table6[[#This Row],[Job Title]])</f>
        <v>93413.391929824589</v>
      </c>
      <c r="G140" cm="1">
        <f t="array" ref="G140">_xlfn.STDEV.P(_xlfn._xlws.FILTER($C:C,$B:B=Table6[[#This Row],[Job Title]]))</f>
        <v>198179.10237346042</v>
      </c>
      <c r="H140">
        <f>ROUND((Table6[[#This Row],[Total Salary(USD)]]-Table6[[#This Row],[Avg.of.cat]])/Table6[[#This Row],[std.of.cat]],2)</f>
        <v>0.09</v>
      </c>
      <c r="I140" t="str">
        <f>IF(Table6[[#This Row],[Z-Score.cat]]&gt;3,"Yes","No")</f>
        <v>No</v>
      </c>
    </row>
    <row r="141" spans="1:9" x14ac:dyDescent="0.25">
      <c r="A141" t="s">
        <v>35</v>
      </c>
      <c r="B141" t="s">
        <v>41</v>
      </c>
      <c r="C141">
        <v>111969.38</v>
      </c>
      <c r="D141">
        <f>ROUND((Table6[[#This Row],[Total Salary(USD)]]-N$1)/N$2,2)</f>
        <v>0.62</v>
      </c>
      <c r="E141" t="str">
        <f>IF(Table6[[#This Row],[Z-Score]]&gt;3,"Yes","No")</f>
        <v>No</v>
      </c>
      <c r="F141">
        <f>AVERAGEIFS($C:C,$B:B,Table6[[#This Row],[Job Title]])</f>
        <v>65399.128867924541</v>
      </c>
      <c r="G141" cm="1">
        <f t="array" ref="G141">_xlfn.STDEV.P(_xlfn._xlws.FILTER($C:C,$B:B=Table6[[#This Row],[Job Title]]))</f>
        <v>40003.028601815779</v>
      </c>
      <c r="H141">
        <f>ROUND((Table6[[#This Row],[Total Salary(USD)]]-Table6[[#This Row],[Avg.of.cat]])/Table6[[#This Row],[std.of.cat]],2)</f>
        <v>1.1599999999999999</v>
      </c>
      <c r="I141" t="str">
        <f>IF(Table6[[#This Row],[Z-Score.cat]]&gt;3,"Yes","No")</f>
        <v>No</v>
      </c>
    </row>
    <row r="142" spans="1:9" x14ac:dyDescent="0.25">
      <c r="A142" t="s">
        <v>24</v>
      </c>
      <c r="B142" t="s">
        <v>39</v>
      </c>
      <c r="C142">
        <v>111841</v>
      </c>
      <c r="D142">
        <f>ROUND((Table6[[#This Row],[Total Salary(USD)]]-N$1)/N$2,2)</f>
        <v>0.62</v>
      </c>
      <c r="E142" t="str">
        <f>IF(Table6[[#This Row],[Z-Score]]&gt;3,"Yes","No")</f>
        <v>No</v>
      </c>
      <c r="F142">
        <f>AVERAGEIFS($C:C,$B:B,Table6[[#This Row],[Job Title]])</f>
        <v>93413.391929824589</v>
      </c>
      <c r="G142" cm="1">
        <f t="array" ref="G142">_xlfn.STDEV.P(_xlfn._xlws.FILTER($C:C,$B:B=Table6[[#This Row],[Job Title]]))</f>
        <v>198179.10237346042</v>
      </c>
      <c r="H142">
        <f>ROUND((Table6[[#This Row],[Total Salary(USD)]]-Table6[[#This Row],[Avg.of.cat]])/Table6[[#This Row],[std.of.cat]],2)</f>
        <v>0.09</v>
      </c>
      <c r="I142" t="str">
        <f>IF(Table6[[#This Row],[Z-Score.cat]]&gt;3,"Yes","No")</f>
        <v>No</v>
      </c>
    </row>
    <row r="143" spans="1:9" x14ac:dyDescent="0.25">
      <c r="A143" t="s">
        <v>26</v>
      </c>
      <c r="B143" t="s">
        <v>44</v>
      </c>
      <c r="C143">
        <v>111836.15</v>
      </c>
      <c r="D143">
        <f>ROUND((Table6[[#This Row],[Total Salary(USD)]]-N$1)/N$2,2)</f>
        <v>0.62</v>
      </c>
      <c r="E143" t="str">
        <f>IF(Table6[[#This Row],[Z-Score]]&gt;3,"Yes","No")</f>
        <v>No</v>
      </c>
      <c r="F143">
        <f>AVERAGEIFS($C:C,$B:B,Table6[[#This Row],[Job Title]])</f>
        <v>62337.948181818203</v>
      </c>
      <c r="G143" cm="1">
        <f t="array" ref="G143">_xlfn.STDEV.P(_xlfn._xlws.FILTER($C:C,$B:B=Table6[[#This Row],[Job Title]]))</f>
        <v>34255.651537002152</v>
      </c>
      <c r="H143">
        <f>ROUND((Table6[[#This Row],[Total Salary(USD)]]-Table6[[#This Row],[Avg.of.cat]])/Table6[[#This Row],[std.of.cat]],2)</f>
        <v>1.44</v>
      </c>
      <c r="I143" t="str">
        <f>IF(Table6[[#This Row],[Z-Score.cat]]&gt;3,"Yes","No")</f>
        <v>No</v>
      </c>
    </row>
    <row r="144" spans="1:9" x14ac:dyDescent="0.25">
      <c r="A144" t="s">
        <v>26</v>
      </c>
      <c r="B144" t="s">
        <v>40</v>
      </c>
      <c r="C144">
        <v>111700.23</v>
      </c>
      <c r="D144">
        <f>ROUND((Table6[[#This Row],[Total Salary(USD)]]-N$1)/N$2,2)</f>
        <v>0.62</v>
      </c>
      <c r="E144" t="str">
        <f>IF(Table6[[#This Row],[Z-Score]]&gt;3,"Yes","No")</f>
        <v>No</v>
      </c>
      <c r="F144">
        <f>AVERAGEIFS($C:C,$B:B,Table6[[#This Row],[Job Title]])</f>
        <v>70425.948709677396</v>
      </c>
      <c r="G144" cm="1">
        <f t="array" ref="G144">_xlfn.STDEV.P(_xlfn._xlws.FILTER($C:C,$B:B=Table6[[#This Row],[Job Title]]))</f>
        <v>80642.671347175114</v>
      </c>
      <c r="H144">
        <f>ROUND((Table6[[#This Row],[Total Salary(USD)]]-Table6[[#This Row],[Avg.of.cat]])/Table6[[#This Row],[std.of.cat]],2)</f>
        <v>0.51</v>
      </c>
      <c r="I144" t="str">
        <f>IF(Table6[[#This Row],[Z-Score.cat]]&gt;3,"Yes","No")</f>
        <v>No</v>
      </c>
    </row>
    <row r="145" spans="1:9" x14ac:dyDescent="0.25">
      <c r="A145" t="s">
        <v>29</v>
      </c>
      <c r="B145" t="s">
        <v>38</v>
      </c>
      <c r="C145">
        <v>111499.2</v>
      </c>
      <c r="D145">
        <f>ROUND((Table6[[#This Row],[Total Salary(USD)]]-N$1)/N$2,2)</f>
        <v>0.62</v>
      </c>
      <c r="E145" t="str">
        <f>IF(Table6[[#This Row],[Z-Score]]&gt;3,"Yes","No")</f>
        <v>No</v>
      </c>
      <c r="F145">
        <f>AVERAGEIFS($C:C,$B:B,Table6[[#This Row],[Job Title]])</f>
        <v>65127.385277777808</v>
      </c>
      <c r="G145" cm="1">
        <f t="array" ref="G145">_xlfn.STDEV.P(_xlfn._xlws.FILTER($C:C,$B:B=Table6[[#This Row],[Job Title]]))</f>
        <v>42112.257457220956</v>
      </c>
      <c r="H145">
        <f>ROUND((Table6[[#This Row],[Total Salary(USD)]]-Table6[[#This Row],[Avg.of.cat]])/Table6[[#This Row],[std.of.cat]],2)</f>
        <v>1.1000000000000001</v>
      </c>
      <c r="I145" t="str">
        <f>IF(Table6[[#This Row],[Z-Score.cat]]&gt;3,"Yes","No")</f>
        <v>No</v>
      </c>
    </row>
    <row r="146" spans="1:9" x14ac:dyDescent="0.25">
      <c r="A146" t="s">
        <v>26</v>
      </c>
      <c r="B146" t="s">
        <v>37</v>
      </c>
      <c r="C146">
        <v>111460</v>
      </c>
      <c r="D146">
        <f>ROUND((Table6[[#This Row],[Total Salary(USD)]]-N$1)/N$2,2)</f>
        <v>0.61</v>
      </c>
      <c r="E146" t="str">
        <f>IF(Table6[[#This Row],[Z-Score]]&gt;3,"Yes","No")</f>
        <v>No</v>
      </c>
      <c r="F146">
        <f>AVERAGEIFS($C:C,$B:B,Table6[[#This Row],[Job Title]])</f>
        <v>78731.125344827582</v>
      </c>
      <c r="G146" cm="1">
        <f t="array" ref="G146">_xlfn.STDEV.P(_xlfn._xlws.FILTER($C:C,$B:B=Table6[[#This Row],[Job Title]]))</f>
        <v>32809.97896243685</v>
      </c>
      <c r="H146">
        <f>ROUND((Table6[[#This Row],[Total Salary(USD)]]-Table6[[#This Row],[Avg.of.cat]])/Table6[[#This Row],[std.of.cat]],2)</f>
        <v>1</v>
      </c>
      <c r="I146" t="str">
        <f>IF(Table6[[#This Row],[Z-Score.cat]]&gt;3,"Yes","No")</f>
        <v>No</v>
      </c>
    </row>
    <row r="147" spans="1:9" x14ac:dyDescent="0.25">
      <c r="A147" t="s">
        <v>26</v>
      </c>
      <c r="B147" t="s">
        <v>47</v>
      </c>
      <c r="C147">
        <v>111379.03</v>
      </c>
      <c r="D147">
        <f>ROUND((Table6[[#This Row],[Total Salary(USD)]]-N$1)/N$2,2)</f>
        <v>0.61</v>
      </c>
      <c r="E147" t="str">
        <f>IF(Table6[[#This Row],[Z-Score]]&gt;3,"Yes","No")</f>
        <v>No</v>
      </c>
      <c r="F147">
        <f>AVERAGEIFS($C:C,$B:B,Table6[[#This Row],[Job Title]])</f>
        <v>71674.793260869556</v>
      </c>
      <c r="G147" cm="1">
        <f t="array" ref="G147">_xlfn.STDEV.P(_xlfn._xlws.FILTER($C:C,$B:B=Table6[[#This Row],[Job Title]]))</f>
        <v>46259.752744471494</v>
      </c>
      <c r="H147">
        <f>ROUND((Table6[[#This Row],[Total Salary(USD)]]-Table6[[#This Row],[Avg.of.cat]])/Table6[[#This Row],[std.of.cat]],2)</f>
        <v>0.86</v>
      </c>
      <c r="I147" t="str">
        <f>IF(Table6[[#This Row],[Z-Score.cat]]&gt;3,"Yes","No")</f>
        <v>No</v>
      </c>
    </row>
    <row r="148" spans="1:9" x14ac:dyDescent="0.25">
      <c r="A148" t="s">
        <v>31</v>
      </c>
      <c r="B148" t="s">
        <v>39</v>
      </c>
      <c r="C148">
        <v>110827.75</v>
      </c>
      <c r="D148">
        <f>ROUND((Table6[[#This Row],[Total Salary(USD)]]-N$1)/N$2,2)</f>
        <v>0.61</v>
      </c>
      <c r="E148" t="str">
        <f>IF(Table6[[#This Row],[Z-Score]]&gt;3,"Yes","No")</f>
        <v>No</v>
      </c>
      <c r="F148">
        <f>AVERAGEIFS($C:C,$B:B,Table6[[#This Row],[Job Title]])</f>
        <v>93413.391929824589</v>
      </c>
      <c r="G148" cm="1">
        <f t="array" ref="G148">_xlfn.STDEV.P(_xlfn._xlws.FILTER($C:C,$B:B=Table6[[#This Row],[Job Title]]))</f>
        <v>198179.10237346042</v>
      </c>
      <c r="H148">
        <f>ROUND((Table6[[#This Row],[Total Salary(USD)]]-Table6[[#This Row],[Avg.of.cat]])/Table6[[#This Row],[std.of.cat]],2)</f>
        <v>0.09</v>
      </c>
      <c r="I148" t="str">
        <f>IF(Table6[[#This Row],[Z-Score.cat]]&gt;3,"Yes","No")</f>
        <v>No</v>
      </c>
    </row>
    <row r="149" spans="1:9" x14ac:dyDescent="0.25">
      <c r="A149" t="s">
        <v>26</v>
      </c>
      <c r="B149" t="s">
        <v>44</v>
      </c>
      <c r="C149">
        <v>110747</v>
      </c>
      <c r="D149">
        <f>ROUND((Table6[[#This Row],[Total Salary(USD)]]-N$1)/N$2,2)</f>
        <v>0.6</v>
      </c>
      <c r="E149" t="str">
        <f>IF(Table6[[#This Row],[Z-Score]]&gt;3,"Yes","No")</f>
        <v>No</v>
      </c>
      <c r="F149">
        <f>AVERAGEIFS($C:C,$B:B,Table6[[#This Row],[Job Title]])</f>
        <v>62337.948181818203</v>
      </c>
      <c r="G149" cm="1">
        <f t="array" ref="G149">_xlfn.STDEV.P(_xlfn._xlws.FILTER($C:C,$B:B=Table6[[#This Row],[Job Title]]))</f>
        <v>34255.651537002152</v>
      </c>
      <c r="H149">
        <f>ROUND((Table6[[#This Row],[Total Salary(USD)]]-Table6[[#This Row],[Avg.of.cat]])/Table6[[#This Row],[std.of.cat]],2)</f>
        <v>1.41</v>
      </c>
      <c r="I149" t="str">
        <f>IF(Table6[[#This Row],[Z-Score.cat]]&gt;3,"Yes","No")</f>
        <v>No</v>
      </c>
    </row>
    <row r="150" spans="1:9" x14ac:dyDescent="0.25">
      <c r="A150" t="s">
        <v>34</v>
      </c>
      <c r="B150" t="s">
        <v>53</v>
      </c>
      <c r="C150">
        <v>110618</v>
      </c>
      <c r="D150">
        <f>ROUND((Table6[[#This Row],[Total Salary(USD)]]-N$1)/N$2,2)</f>
        <v>0.6</v>
      </c>
      <c r="E150" t="str">
        <f>IF(Table6[[#This Row],[Z-Score]]&gt;3,"Yes","No")</f>
        <v>No</v>
      </c>
      <c r="F150">
        <f>AVERAGEIFS($C:C,$B:B,Table6[[#This Row],[Job Title]])</f>
        <v>69993.488799999992</v>
      </c>
      <c r="G150" cm="1">
        <f t="array" ref="G150">_xlfn.STDEV.P(_xlfn._xlws.FILTER($C:C,$B:B=Table6[[#This Row],[Job Title]]))</f>
        <v>44344.922507977746</v>
      </c>
      <c r="H150">
        <f>ROUND((Table6[[#This Row],[Total Salary(USD)]]-Table6[[#This Row],[Avg.of.cat]])/Table6[[#This Row],[std.of.cat]],2)</f>
        <v>0.92</v>
      </c>
      <c r="I150" t="str">
        <f>IF(Table6[[#This Row],[Z-Score.cat]]&gt;3,"Yes","No")</f>
        <v>No</v>
      </c>
    </row>
    <row r="151" spans="1:9" x14ac:dyDescent="0.25">
      <c r="A151" t="s">
        <v>29</v>
      </c>
      <c r="B151" t="s">
        <v>53</v>
      </c>
      <c r="C151">
        <v>110443.7</v>
      </c>
      <c r="D151">
        <f>ROUND((Table6[[#This Row],[Total Salary(USD)]]-N$1)/N$2,2)</f>
        <v>0.6</v>
      </c>
      <c r="E151" t="str">
        <f>IF(Table6[[#This Row],[Z-Score]]&gt;3,"Yes","No")</f>
        <v>No</v>
      </c>
      <c r="F151">
        <f>AVERAGEIFS($C:C,$B:B,Table6[[#This Row],[Job Title]])</f>
        <v>69993.488799999992</v>
      </c>
      <c r="G151" cm="1">
        <f t="array" ref="G151">_xlfn.STDEV.P(_xlfn._xlws.FILTER($C:C,$B:B=Table6[[#This Row],[Job Title]]))</f>
        <v>44344.922507977746</v>
      </c>
      <c r="H151">
        <f>ROUND((Table6[[#This Row],[Total Salary(USD)]]-Table6[[#This Row],[Avg.of.cat]])/Table6[[#This Row],[std.of.cat]],2)</f>
        <v>0.91</v>
      </c>
      <c r="I151" t="str">
        <f>IF(Table6[[#This Row],[Z-Score.cat]]&gt;3,"Yes","No")</f>
        <v>No</v>
      </c>
    </row>
    <row r="152" spans="1:9" x14ac:dyDescent="0.25">
      <c r="A152" t="s">
        <v>26</v>
      </c>
      <c r="B152" t="s">
        <v>49</v>
      </c>
      <c r="C152">
        <v>109993.88</v>
      </c>
      <c r="D152">
        <f>ROUND((Table6[[#This Row],[Total Salary(USD)]]-N$1)/N$2,2)</f>
        <v>0.59</v>
      </c>
      <c r="E152" t="str">
        <f>IF(Table6[[#This Row],[Z-Score]]&gt;3,"Yes","No")</f>
        <v>No</v>
      </c>
      <c r="F152">
        <f>AVERAGEIFS($C:C,$B:B,Table6[[#This Row],[Job Title]])</f>
        <v>62166.537115384606</v>
      </c>
      <c r="G152" cm="1">
        <f t="array" ref="G152">_xlfn.STDEV.P(_xlfn._xlws.FILTER($C:C,$B:B=Table6[[#This Row],[Job Title]]))</f>
        <v>39240.393697944899</v>
      </c>
      <c r="H152">
        <f>ROUND((Table6[[#This Row],[Total Salary(USD)]]-Table6[[#This Row],[Avg.of.cat]])/Table6[[#This Row],[std.of.cat]],2)</f>
        <v>1.22</v>
      </c>
      <c r="I152" t="str">
        <f>IF(Table6[[#This Row],[Z-Score.cat]]&gt;3,"Yes","No")</f>
        <v>No</v>
      </c>
    </row>
    <row r="153" spans="1:9" x14ac:dyDescent="0.25">
      <c r="A153" t="s">
        <v>32</v>
      </c>
      <c r="B153" t="s">
        <v>38</v>
      </c>
      <c r="C153">
        <v>109531.7</v>
      </c>
      <c r="D153">
        <f>ROUND((Table6[[#This Row],[Total Salary(USD)]]-N$1)/N$2,2)</f>
        <v>0.59</v>
      </c>
      <c r="E153" t="str">
        <f>IF(Table6[[#This Row],[Z-Score]]&gt;3,"Yes","No")</f>
        <v>No</v>
      </c>
      <c r="F153">
        <f>AVERAGEIFS($C:C,$B:B,Table6[[#This Row],[Job Title]])</f>
        <v>65127.385277777808</v>
      </c>
      <c r="G153" cm="1">
        <f t="array" ref="G153">_xlfn.STDEV.P(_xlfn._xlws.FILTER($C:C,$B:B=Table6[[#This Row],[Job Title]]))</f>
        <v>42112.257457220956</v>
      </c>
      <c r="H153">
        <f>ROUND((Table6[[#This Row],[Total Salary(USD)]]-Table6[[#This Row],[Avg.of.cat]])/Table6[[#This Row],[std.of.cat]],2)</f>
        <v>1.05</v>
      </c>
      <c r="I153" t="str">
        <f>IF(Table6[[#This Row],[Z-Score.cat]]&gt;3,"Yes","No")</f>
        <v>No</v>
      </c>
    </row>
    <row r="154" spans="1:9" x14ac:dyDescent="0.25">
      <c r="A154" t="s">
        <v>23</v>
      </c>
      <c r="B154" t="s">
        <v>46</v>
      </c>
      <c r="C154">
        <v>109351</v>
      </c>
      <c r="D154">
        <f>ROUND((Table6[[#This Row],[Total Salary(USD)]]-N$1)/N$2,2)</f>
        <v>0.59</v>
      </c>
      <c r="E154" t="str">
        <f>IF(Table6[[#This Row],[Z-Score]]&gt;3,"Yes","No")</f>
        <v>No</v>
      </c>
      <c r="F154">
        <f>AVERAGEIFS($C:C,$B:B,Table6[[#This Row],[Job Title]])</f>
        <v>61811.275918367355</v>
      </c>
      <c r="G154" cm="1">
        <f t="array" ref="G154">_xlfn.STDEV.P(_xlfn._xlws.FILTER($C:C,$B:B=Table6[[#This Row],[Job Title]]))</f>
        <v>44215.594954867083</v>
      </c>
      <c r="H154">
        <f>ROUND((Table6[[#This Row],[Total Salary(USD)]]-Table6[[#This Row],[Avg.of.cat]])/Table6[[#This Row],[std.of.cat]],2)</f>
        <v>1.08</v>
      </c>
      <c r="I154" t="str">
        <f>IF(Table6[[#This Row],[Z-Score.cat]]&gt;3,"Yes","No")</f>
        <v>No</v>
      </c>
    </row>
    <row r="155" spans="1:9" x14ac:dyDescent="0.25">
      <c r="A155" t="s">
        <v>35</v>
      </c>
      <c r="B155" t="s">
        <v>49</v>
      </c>
      <c r="C155">
        <v>108404</v>
      </c>
      <c r="D155">
        <f>ROUND((Table6[[#This Row],[Total Salary(USD)]]-N$1)/N$2,2)</f>
        <v>0.56999999999999995</v>
      </c>
      <c r="E155" t="str">
        <f>IF(Table6[[#This Row],[Z-Score]]&gt;3,"Yes","No")</f>
        <v>No</v>
      </c>
      <c r="F155">
        <f>AVERAGEIFS($C:C,$B:B,Table6[[#This Row],[Job Title]])</f>
        <v>62166.537115384606</v>
      </c>
      <c r="G155" cm="1">
        <f t="array" ref="G155">_xlfn.STDEV.P(_xlfn._xlws.FILTER($C:C,$B:B=Table6[[#This Row],[Job Title]]))</f>
        <v>39240.393697944899</v>
      </c>
      <c r="H155">
        <f>ROUND((Table6[[#This Row],[Total Salary(USD)]]-Table6[[#This Row],[Avg.of.cat]])/Table6[[#This Row],[std.of.cat]],2)</f>
        <v>1.18</v>
      </c>
      <c r="I155" t="str">
        <f>IF(Table6[[#This Row],[Z-Score.cat]]&gt;3,"Yes","No")</f>
        <v>No</v>
      </c>
    </row>
    <row r="156" spans="1:9" x14ac:dyDescent="0.25">
      <c r="A156" t="s">
        <v>34</v>
      </c>
      <c r="B156" t="s">
        <v>52</v>
      </c>
      <c r="C156">
        <v>108075.76</v>
      </c>
      <c r="D156">
        <f>ROUND((Table6[[#This Row],[Total Salary(USD)]]-N$1)/N$2,2)</f>
        <v>0.56999999999999995</v>
      </c>
      <c r="E156" t="str">
        <f>IF(Table6[[#This Row],[Z-Score]]&gt;3,"Yes","No")</f>
        <v>No</v>
      </c>
      <c r="F156">
        <f>AVERAGEIFS($C:C,$B:B,Table6[[#This Row],[Job Title]])</f>
        <v>64468.089137931056</v>
      </c>
      <c r="G156" cm="1">
        <f t="array" ref="G156">_xlfn.STDEV.P(_xlfn._xlws.FILTER($C:C,$B:B=Table6[[#This Row],[Job Title]]))</f>
        <v>46017.966728855456</v>
      </c>
      <c r="H156">
        <f>ROUND((Table6[[#This Row],[Total Salary(USD)]]-Table6[[#This Row],[Avg.of.cat]])/Table6[[#This Row],[std.of.cat]],2)</f>
        <v>0.95</v>
      </c>
      <c r="I156" t="str">
        <f>IF(Table6[[#This Row],[Z-Score.cat]]&gt;3,"Yes","No")</f>
        <v>No</v>
      </c>
    </row>
    <row r="157" spans="1:9" x14ac:dyDescent="0.25">
      <c r="A157" t="s">
        <v>32</v>
      </c>
      <c r="B157" t="s">
        <v>44</v>
      </c>
      <c r="C157">
        <v>108041.1</v>
      </c>
      <c r="D157">
        <f>ROUND((Table6[[#This Row],[Total Salary(USD)]]-N$1)/N$2,2)</f>
        <v>0.56999999999999995</v>
      </c>
      <c r="E157" t="str">
        <f>IF(Table6[[#This Row],[Z-Score]]&gt;3,"Yes","No")</f>
        <v>No</v>
      </c>
      <c r="F157">
        <f>AVERAGEIFS($C:C,$B:B,Table6[[#This Row],[Job Title]])</f>
        <v>62337.948181818203</v>
      </c>
      <c r="G157" cm="1">
        <f t="array" ref="G157">_xlfn.STDEV.P(_xlfn._xlws.FILTER($C:C,$B:B=Table6[[#This Row],[Job Title]]))</f>
        <v>34255.651537002152</v>
      </c>
      <c r="H157">
        <f>ROUND((Table6[[#This Row],[Total Salary(USD)]]-Table6[[#This Row],[Avg.of.cat]])/Table6[[#This Row],[std.of.cat]],2)</f>
        <v>1.33</v>
      </c>
      <c r="I157" t="str">
        <f>IF(Table6[[#This Row],[Z-Score.cat]]&gt;3,"Yes","No")</f>
        <v>No</v>
      </c>
    </row>
    <row r="158" spans="1:9" x14ac:dyDescent="0.25">
      <c r="A158" t="s">
        <v>24</v>
      </c>
      <c r="B158" t="s">
        <v>53</v>
      </c>
      <c r="C158">
        <v>107617.24</v>
      </c>
      <c r="D158">
        <f>ROUND((Table6[[#This Row],[Total Salary(USD)]]-N$1)/N$2,2)</f>
        <v>0.56000000000000005</v>
      </c>
      <c r="E158" t="str">
        <f>IF(Table6[[#This Row],[Z-Score]]&gt;3,"Yes","No")</f>
        <v>No</v>
      </c>
      <c r="F158">
        <f>AVERAGEIFS($C:C,$B:B,Table6[[#This Row],[Job Title]])</f>
        <v>69993.488799999992</v>
      </c>
      <c r="G158" cm="1">
        <f t="array" ref="G158">_xlfn.STDEV.P(_xlfn._xlws.FILTER($C:C,$B:B=Table6[[#This Row],[Job Title]]))</f>
        <v>44344.922507977746</v>
      </c>
      <c r="H158">
        <f>ROUND((Table6[[#This Row],[Total Salary(USD)]]-Table6[[#This Row],[Avg.of.cat]])/Table6[[#This Row],[std.of.cat]],2)</f>
        <v>0.85</v>
      </c>
      <c r="I158" t="str">
        <f>IF(Table6[[#This Row],[Z-Score.cat]]&gt;3,"Yes","No")</f>
        <v>No</v>
      </c>
    </row>
    <row r="159" spans="1:9" x14ac:dyDescent="0.25">
      <c r="A159" t="s">
        <v>26</v>
      </c>
      <c r="B159" t="s">
        <v>37</v>
      </c>
      <c r="C159">
        <v>107060.16</v>
      </c>
      <c r="D159">
        <f>ROUND((Table6[[#This Row],[Total Salary(USD)]]-N$1)/N$2,2)</f>
        <v>0.55000000000000004</v>
      </c>
      <c r="E159" t="str">
        <f>IF(Table6[[#This Row],[Z-Score]]&gt;3,"Yes","No")</f>
        <v>No</v>
      </c>
      <c r="F159">
        <f>AVERAGEIFS($C:C,$B:B,Table6[[#This Row],[Job Title]])</f>
        <v>78731.125344827582</v>
      </c>
      <c r="G159" cm="1">
        <f t="array" ref="G159">_xlfn.STDEV.P(_xlfn._xlws.FILTER($C:C,$B:B=Table6[[#This Row],[Job Title]]))</f>
        <v>32809.97896243685</v>
      </c>
      <c r="H159">
        <f>ROUND((Table6[[#This Row],[Total Salary(USD)]]-Table6[[#This Row],[Avg.of.cat]])/Table6[[#This Row],[std.of.cat]],2)</f>
        <v>0.86</v>
      </c>
      <c r="I159" t="str">
        <f>IF(Table6[[#This Row],[Z-Score.cat]]&gt;3,"Yes","No")</f>
        <v>No</v>
      </c>
    </row>
    <row r="160" spans="1:9" x14ac:dyDescent="0.25">
      <c r="A160" t="s">
        <v>35</v>
      </c>
      <c r="B160" t="s">
        <v>37</v>
      </c>
      <c r="C160">
        <v>106845</v>
      </c>
      <c r="D160">
        <f>ROUND((Table6[[#This Row],[Total Salary(USD)]]-N$1)/N$2,2)</f>
        <v>0.55000000000000004</v>
      </c>
      <c r="E160" t="str">
        <f>IF(Table6[[#This Row],[Z-Score]]&gt;3,"Yes","No")</f>
        <v>No</v>
      </c>
      <c r="F160">
        <f>AVERAGEIFS($C:C,$B:B,Table6[[#This Row],[Job Title]])</f>
        <v>78731.125344827582</v>
      </c>
      <c r="G160" cm="1">
        <f t="array" ref="G160">_xlfn.STDEV.P(_xlfn._xlws.FILTER($C:C,$B:B=Table6[[#This Row],[Job Title]]))</f>
        <v>32809.97896243685</v>
      </c>
      <c r="H160">
        <f>ROUND((Table6[[#This Row],[Total Salary(USD)]]-Table6[[#This Row],[Avg.of.cat]])/Table6[[#This Row],[std.of.cat]],2)</f>
        <v>0.86</v>
      </c>
      <c r="I160" t="str">
        <f>IF(Table6[[#This Row],[Z-Score.cat]]&gt;3,"Yes","No")</f>
        <v>No</v>
      </c>
    </row>
    <row r="161" spans="1:9" x14ac:dyDescent="0.25">
      <c r="A161" t="s">
        <v>35</v>
      </c>
      <c r="B161" t="s">
        <v>52</v>
      </c>
      <c r="C161">
        <v>106815</v>
      </c>
      <c r="D161">
        <f>ROUND((Table6[[#This Row],[Total Salary(USD)]]-N$1)/N$2,2)</f>
        <v>0.55000000000000004</v>
      </c>
      <c r="E161" t="str">
        <f>IF(Table6[[#This Row],[Z-Score]]&gt;3,"Yes","No")</f>
        <v>No</v>
      </c>
      <c r="F161">
        <f>AVERAGEIFS($C:C,$B:B,Table6[[#This Row],[Job Title]])</f>
        <v>64468.089137931056</v>
      </c>
      <c r="G161" cm="1">
        <f t="array" ref="G161">_xlfn.STDEV.P(_xlfn._xlws.FILTER($C:C,$B:B=Table6[[#This Row],[Job Title]]))</f>
        <v>46017.966728855456</v>
      </c>
      <c r="H161">
        <f>ROUND((Table6[[#This Row],[Total Salary(USD)]]-Table6[[#This Row],[Avg.of.cat]])/Table6[[#This Row],[std.of.cat]],2)</f>
        <v>0.92</v>
      </c>
      <c r="I161" t="str">
        <f>IF(Table6[[#This Row],[Z-Score.cat]]&gt;3,"Yes","No")</f>
        <v>No</v>
      </c>
    </row>
    <row r="162" spans="1:9" x14ac:dyDescent="0.25">
      <c r="A162" t="s">
        <v>28</v>
      </c>
      <c r="B162" t="s">
        <v>37</v>
      </c>
      <c r="C162">
        <v>106611.43</v>
      </c>
      <c r="D162">
        <f>ROUND((Table6[[#This Row],[Total Salary(USD)]]-N$1)/N$2,2)</f>
        <v>0.55000000000000004</v>
      </c>
      <c r="E162" t="str">
        <f>IF(Table6[[#This Row],[Z-Score]]&gt;3,"Yes","No")</f>
        <v>No</v>
      </c>
      <c r="F162">
        <f>AVERAGEIFS($C:C,$B:B,Table6[[#This Row],[Job Title]])</f>
        <v>78731.125344827582</v>
      </c>
      <c r="G162" cm="1">
        <f t="array" ref="G162">_xlfn.STDEV.P(_xlfn._xlws.FILTER($C:C,$B:B=Table6[[#This Row],[Job Title]]))</f>
        <v>32809.97896243685</v>
      </c>
      <c r="H162">
        <f>ROUND((Table6[[#This Row],[Total Salary(USD)]]-Table6[[#This Row],[Avg.of.cat]])/Table6[[#This Row],[std.of.cat]],2)</f>
        <v>0.85</v>
      </c>
      <c r="I162" t="str">
        <f>IF(Table6[[#This Row],[Z-Score.cat]]&gt;3,"Yes","No")</f>
        <v>No</v>
      </c>
    </row>
    <row r="163" spans="1:9" x14ac:dyDescent="0.25">
      <c r="A163" t="s">
        <v>26</v>
      </c>
      <c r="B163" t="s">
        <v>41</v>
      </c>
      <c r="C163">
        <v>106534.9</v>
      </c>
      <c r="D163">
        <f>ROUND((Table6[[#This Row],[Total Salary(USD)]]-N$1)/N$2,2)</f>
        <v>0.55000000000000004</v>
      </c>
      <c r="E163" t="str">
        <f>IF(Table6[[#This Row],[Z-Score]]&gt;3,"Yes","No")</f>
        <v>No</v>
      </c>
      <c r="F163">
        <f>AVERAGEIFS($C:C,$B:B,Table6[[#This Row],[Job Title]])</f>
        <v>65399.128867924541</v>
      </c>
      <c r="G163" cm="1">
        <f t="array" ref="G163">_xlfn.STDEV.P(_xlfn._xlws.FILTER($C:C,$B:B=Table6[[#This Row],[Job Title]]))</f>
        <v>40003.028601815779</v>
      </c>
      <c r="H163">
        <f>ROUND((Table6[[#This Row],[Total Salary(USD)]]-Table6[[#This Row],[Avg.of.cat]])/Table6[[#This Row],[std.of.cat]],2)</f>
        <v>1.03</v>
      </c>
      <c r="I163" t="str">
        <f>IF(Table6[[#This Row],[Z-Score.cat]]&gt;3,"Yes","No")</f>
        <v>No</v>
      </c>
    </row>
    <row r="164" spans="1:9" x14ac:dyDescent="0.25">
      <c r="A164" t="s">
        <v>35</v>
      </c>
      <c r="B164" t="s">
        <v>48</v>
      </c>
      <c r="C164">
        <v>106532.15</v>
      </c>
      <c r="D164">
        <f>ROUND((Table6[[#This Row],[Total Salary(USD)]]-N$1)/N$2,2)</f>
        <v>0.55000000000000004</v>
      </c>
      <c r="E164" t="str">
        <f>IF(Table6[[#This Row],[Z-Score]]&gt;3,"Yes","No")</f>
        <v>No</v>
      </c>
      <c r="F164">
        <f>AVERAGEIFS($C:C,$B:B,Table6[[#This Row],[Job Title]])</f>
        <v>75741.152545454534</v>
      </c>
      <c r="G164" cm="1">
        <f t="array" ref="G164">_xlfn.STDEV.P(_xlfn._xlws.FILTER($C:C,$B:B=Table6[[#This Row],[Job Title]]))</f>
        <v>43291.3791044912</v>
      </c>
      <c r="H164">
        <f>ROUND((Table6[[#This Row],[Total Salary(USD)]]-Table6[[#This Row],[Avg.of.cat]])/Table6[[#This Row],[std.of.cat]],2)</f>
        <v>0.71</v>
      </c>
      <c r="I164" t="str">
        <f>IF(Table6[[#This Row],[Z-Score.cat]]&gt;3,"Yes","No")</f>
        <v>No</v>
      </c>
    </row>
    <row r="165" spans="1:9" x14ac:dyDescent="0.25">
      <c r="A165" t="s">
        <v>34</v>
      </c>
      <c r="B165" t="s">
        <v>36</v>
      </c>
      <c r="C165">
        <v>106272.94</v>
      </c>
      <c r="D165">
        <f>ROUND((Table6[[#This Row],[Total Salary(USD)]]-N$1)/N$2,2)</f>
        <v>0.54</v>
      </c>
      <c r="E165" t="str">
        <f>IF(Table6[[#This Row],[Z-Score]]&gt;3,"Yes","No")</f>
        <v>No</v>
      </c>
      <c r="F165">
        <f>AVERAGEIFS($C:C,$B:B,Table6[[#This Row],[Job Title]])</f>
        <v>52255.146481481475</v>
      </c>
      <c r="G165" cm="1">
        <f t="array" ref="G165">_xlfn.STDEV.P(_xlfn._xlws.FILTER($C:C,$B:B=Table6[[#This Row],[Job Title]]))</f>
        <v>38139.477363146871</v>
      </c>
      <c r="H165">
        <f>ROUND((Table6[[#This Row],[Total Salary(USD)]]-Table6[[#This Row],[Avg.of.cat]])/Table6[[#This Row],[std.of.cat]],2)</f>
        <v>1.42</v>
      </c>
      <c r="I165" t="str">
        <f>IF(Table6[[#This Row],[Z-Score.cat]]&gt;3,"Yes","No")</f>
        <v>No</v>
      </c>
    </row>
    <row r="166" spans="1:9" x14ac:dyDescent="0.25">
      <c r="A166" t="s">
        <v>35</v>
      </c>
      <c r="B166" t="s">
        <v>48</v>
      </c>
      <c r="C166">
        <v>106002</v>
      </c>
      <c r="D166">
        <f>ROUND((Table6[[#This Row],[Total Salary(USD)]]-N$1)/N$2,2)</f>
        <v>0.54</v>
      </c>
      <c r="E166" t="str">
        <f>IF(Table6[[#This Row],[Z-Score]]&gt;3,"Yes","No")</f>
        <v>No</v>
      </c>
      <c r="F166">
        <f>AVERAGEIFS($C:C,$B:B,Table6[[#This Row],[Job Title]])</f>
        <v>75741.152545454534</v>
      </c>
      <c r="G166" cm="1">
        <f t="array" ref="G166">_xlfn.STDEV.P(_xlfn._xlws.FILTER($C:C,$B:B=Table6[[#This Row],[Job Title]]))</f>
        <v>43291.3791044912</v>
      </c>
      <c r="H166">
        <f>ROUND((Table6[[#This Row],[Total Salary(USD)]]-Table6[[#This Row],[Avg.of.cat]])/Table6[[#This Row],[std.of.cat]],2)</f>
        <v>0.7</v>
      </c>
      <c r="I166" t="str">
        <f>IF(Table6[[#This Row],[Z-Score.cat]]&gt;3,"Yes","No")</f>
        <v>No</v>
      </c>
    </row>
    <row r="167" spans="1:9" x14ac:dyDescent="0.25">
      <c r="A167" t="s">
        <v>34</v>
      </c>
      <c r="B167" t="s">
        <v>46</v>
      </c>
      <c r="C167">
        <v>105698</v>
      </c>
      <c r="D167">
        <f>ROUND((Table6[[#This Row],[Total Salary(USD)]]-N$1)/N$2,2)</f>
        <v>0.54</v>
      </c>
      <c r="E167" t="str">
        <f>IF(Table6[[#This Row],[Z-Score]]&gt;3,"Yes","No")</f>
        <v>No</v>
      </c>
      <c r="F167">
        <f>AVERAGEIFS($C:C,$B:B,Table6[[#This Row],[Job Title]])</f>
        <v>61811.275918367355</v>
      </c>
      <c r="G167" cm="1">
        <f t="array" ref="G167">_xlfn.STDEV.P(_xlfn._xlws.FILTER($C:C,$B:B=Table6[[#This Row],[Job Title]]))</f>
        <v>44215.594954867083</v>
      </c>
      <c r="H167">
        <f>ROUND((Table6[[#This Row],[Total Salary(USD)]]-Table6[[#This Row],[Avg.of.cat]])/Table6[[#This Row],[std.of.cat]],2)</f>
        <v>0.99</v>
      </c>
      <c r="I167" t="str">
        <f>IF(Table6[[#This Row],[Z-Score.cat]]&gt;3,"Yes","No")</f>
        <v>No</v>
      </c>
    </row>
    <row r="168" spans="1:9" x14ac:dyDescent="0.25">
      <c r="A168" t="s">
        <v>34</v>
      </c>
      <c r="B168" t="s">
        <v>49</v>
      </c>
      <c r="C168">
        <v>105584</v>
      </c>
      <c r="D168">
        <f>ROUND((Table6[[#This Row],[Total Salary(USD)]]-N$1)/N$2,2)</f>
        <v>0.53</v>
      </c>
      <c r="E168" t="str">
        <f>IF(Table6[[#This Row],[Z-Score]]&gt;3,"Yes","No")</f>
        <v>No</v>
      </c>
      <c r="F168">
        <f>AVERAGEIFS($C:C,$B:B,Table6[[#This Row],[Job Title]])</f>
        <v>62166.537115384606</v>
      </c>
      <c r="G168" cm="1">
        <f t="array" ref="G168">_xlfn.STDEV.P(_xlfn._xlws.FILTER($C:C,$B:B=Table6[[#This Row],[Job Title]]))</f>
        <v>39240.393697944899</v>
      </c>
      <c r="H168">
        <f>ROUND((Table6[[#This Row],[Total Salary(USD)]]-Table6[[#This Row],[Avg.of.cat]])/Table6[[#This Row],[std.of.cat]],2)</f>
        <v>1.1100000000000001</v>
      </c>
      <c r="I168" t="str">
        <f>IF(Table6[[#This Row],[Z-Score.cat]]&gt;3,"Yes","No")</f>
        <v>No</v>
      </c>
    </row>
    <row r="169" spans="1:9" x14ac:dyDescent="0.25">
      <c r="A169" t="s">
        <v>35</v>
      </c>
      <c r="B169" t="s">
        <v>41</v>
      </c>
      <c r="C169">
        <v>105376.75</v>
      </c>
      <c r="D169">
        <f>ROUND((Table6[[#This Row],[Total Salary(USD)]]-N$1)/N$2,2)</f>
        <v>0.53</v>
      </c>
      <c r="E169" t="str">
        <f>IF(Table6[[#This Row],[Z-Score]]&gt;3,"Yes","No")</f>
        <v>No</v>
      </c>
      <c r="F169">
        <f>AVERAGEIFS($C:C,$B:B,Table6[[#This Row],[Job Title]])</f>
        <v>65399.128867924541</v>
      </c>
      <c r="G169" cm="1">
        <f t="array" ref="G169">_xlfn.STDEV.P(_xlfn._xlws.FILTER($C:C,$B:B=Table6[[#This Row],[Job Title]]))</f>
        <v>40003.028601815779</v>
      </c>
      <c r="H169">
        <f>ROUND((Table6[[#This Row],[Total Salary(USD)]]-Table6[[#This Row],[Avg.of.cat]])/Table6[[#This Row],[std.of.cat]],2)</f>
        <v>1</v>
      </c>
      <c r="I169" t="str">
        <f>IF(Table6[[#This Row],[Z-Score.cat]]&gt;3,"Yes","No")</f>
        <v>No</v>
      </c>
    </row>
    <row r="170" spans="1:9" x14ac:dyDescent="0.25">
      <c r="A170" t="s">
        <v>450</v>
      </c>
      <c r="B170" t="s">
        <v>39</v>
      </c>
      <c r="C170">
        <v>105270.46</v>
      </c>
      <c r="D170">
        <f>ROUND((Table6[[#This Row],[Total Salary(USD)]]-N$1)/N$2,2)</f>
        <v>0.53</v>
      </c>
      <c r="E170" t="str">
        <f>IF(Table6[[#This Row],[Z-Score]]&gt;3,"Yes","No")</f>
        <v>No</v>
      </c>
      <c r="F170">
        <f>AVERAGEIFS($C:C,$B:B,Table6[[#This Row],[Job Title]])</f>
        <v>93413.391929824589</v>
      </c>
      <c r="G170" cm="1">
        <f t="array" ref="G170">_xlfn.STDEV.P(_xlfn._xlws.FILTER($C:C,$B:B=Table6[[#This Row],[Job Title]]))</f>
        <v>198179.10237346042</v>
      </c>
      <c r="H170">
        <f>ROUND((Table6[[#This Row],[Total Salary(USD)]]-Table6[[#This Row],[Avg.of.cat]])/Table6[[#This Row],[std.of.cat]],2)</f>
        <v>0.06</v>
      </c>
      <c r="I170" t="str">
        <f>IF(Table6[[#This Row],[Z-Score.cat]]&gt;3,"Yes","No")</f>
        <v>No</v>
      </c>
    </row>
    <row r="171" spans="1:9" x14ac:dyDescent="0.25">
      <c r="A171" t="s">
        <v>450</v>
      </c>
      <c r="B171" t="s">
        <v>42</v>
      </c>
      <c r="C171">
        <v>105178.77</v>
      </c>
      <c r="D171">
        <f>ROUND((Table6[[#This Row],[Total Salary(USD)]]-N$1)/N$2,2)</f>
        <v>0.53</v>
      </c>
      <c r="E171" t="str">
        <f>IF(Table6[[#This Row],[Z-Score]]&gt;3,"Yes","No")</f>
        <v>No</v>
      </c>
      <c r="F171">
        <f>AVERAGEIFS($C:C,$B:B,Table6[[#This Row],[Job Title]])</f>
        <v>86666.62872727275</v>
      </c>
      <c r="G171" cm="1">
        <f t="array" ref="G171">_xlfn.STDEV.P(_xlfn._xlws.FILTER($C:C,$B:B=Table6[[#This Row],[Job Title]]))</f>
        <v>135209.06979805263</v>
      </c>
      <c r="H171">
        <f>ROUND((Table6[[#This Row],[Total Salary(USD)]]-Table6[[#This Row],[Avg.of.cat]])/Table6[[#This Row],[std.of.cat]],2)</f>
        <v>0.14000000000000001</v>
      </c>
      <c r="I171" t="str">
        <f>IF(Table6[[#This Row],[Z-Score.cat]]&gt;3,"Yes","No")</f>
        <v>No</v>
      </c>
    </row>
    <row r="172" spans="1:9" x14ac:dyDescent="0.25">
      <c r="A172" t="s">
        <v>35</v>
      </c>
      <c r="B172" t="s">
        <v>44</v>
      </c>
      <c r="C172">
        <v>105135.27</v>
      </c>
      <c r="D172">
        <f>ROUND((Table6[[#This Row],[Total Salary(USD)]]-N$1)/N$2,2)</f>
        <v>0.53</v>
      </c>
      <c r="E172" t="str">
        <f>IF(Table6[[#This Row],[Z-Score]]&gt;3,"Yes","No")</f>
        <v>No</v>
      </c>
      <c r="F172">
        <f>AVERAGEIFS($C:C,$B:B,Table6[[#This Row],[Job Title]])</f>
        <v>62337.948181818203</v>
      </c>
      <c r="G172" cm="1">
        <f t="array" ref="G172">_xlfn.STDEV.P(_xlfn._xlws.FILTER($C:C,$B:B=Table6[[#This Row],[Job Title]]))</f>
        <v>34255.651537002152</v>
      </c>
      <c r="H172">
        <f>ROUND((Table6[[#This Row],[Total Salary(USD)]]-Table6[[#This Row],[Avg.of.cat]])/Table6[[#This Row],[std.of.cat]],2)</f>
        <v>1.25</v>
      </c>
      <c r="I172" t="str">
        <f>IF(Table6[[#This Row],[Z-Score.cat]]&gt;3,"Yes","No")</f>
        <v>No</v>
      </c>
    </row>
    <row r="173" spans="1:9" x14ac:dyDescent="0.25">
      <c r="A173" t="s">
        <v>29</v>
      </c>
      <c r="B173" t="s">
        <v>53</v>
      </c>
      <c r="C173">
        <v>105057.86</v>
      </c>
      <c r="D173">
        <f>ROUND((Table6[[#This Row],[Total Salary(USD)]]-N$1)/N$2,2)</f>
        <v>0.53</v>
      </c>
      <c r="E173" t="str">
        <f>IF(Table6[[#This Row],[Z-Score]]&gt;3,"Yes","No")</f>
        <v>No</v>
      </c>
      <c r="F173">
        <f>AVERAGEIFS($C:C,$B:B,Table6[[#This Row],[Job Title]])</f>
        <v>69993.488799999992</v>
      </c>
      <c r="G173" cm="1">
        <f t="array" ref="G173">_xlfn.STDEV.P(_xlfn._xlws.FILTER($C:C,$B:B=Table6[[#This Row],[Job Title]]))</f>
        <v>44344.922507977746</v>
      </c>
      <c r="H173">
        <f>ROUND((Table6[[#This Row],[Total Salary(USD)]]-Table6[[#This Row],[Avg.of.cat]])/Table6[[#This Row],[std.of.cat]],2)</f>
        <v>0.79</v>
      </c>
      <c r="I173" t="str">
        <f>IF(Table6[[#This Row],[Z-Score.cat]]&gt;3,"Yes","No")</f>
        <v>No</v>
      </c>
    </row>
    <row r="174" spans="1:9" x14ac:dyDescent="0.25">
      <c r="A174" t="s">
        <v>32</v>
      </c>
      <c r="B174" t="s">
        <v>51</v>
      </c>
      <c r="C174">
        <v>104949.92</v>
      </c>
      <c r="D174">
        <f>ROUND((Table6[[#This Row],[Total Salary(USD)]]-N$1)/N$2,2)</f>
        <v>0.53</v>
      </c>
      <c r="E174" t="str">
        <f>IF(Table6[[#This Row],[Z-Score]]&gt;3,"Yes","No")</f>
        <v>No</v>
      </c>
      <c r="F174">
        <f>AVERAGEIFS($C:C,$B:B,Table6[[#This Row],[Job Title]])</f>
        <v>62458.608421052631</v>
      </c>
      <c r="G174" cm="1">
        <f t="array" ref="G174">_xlfn.STDEV.P(_xlfn._xlws.FILTER($C:C,$B:B=Table6[[#This Row],[Job Title]]))</f>
        <v>46662.569180449202</v>
      </c>
      <c r="H174">
        <f>ROUND((Table6[[#This Row],[Total Salary(USD)]]-Table6[[#This Row],[Avg.of.cat]])/Table6[[#This Row],[std.of.cat]],2)</f>
        <v>0.91</v>
      </c>
      <c r="I174" t="str">
        <f>IF(Table6[[#This Row],[Z-Score.cat]]&gt;3,"Yes","No")</f>
        <v>No</v>
      </c>
    </row>
    <row r="175" spans="1:9" x14ac:dyDescent="0.25">
      <c r="A175" t="s">
        <v>35</v>
      </c>
      <c r="B175" t="s">
        <v>42</v>
      </c>
      <c r="C175">
        <v>104880</v>
      </c>
      <c r="D175">
        <f>ROUND((Table6[[#This Row],[Total Salary(USD)]]-N$1)/N$2,2)</f>
        <v>0.52</v>
      </c>
      <c r="E175" t="str">
        <f>IF(Table6[[#This Row],[Z-Score]]&gt;3,"Yes","No")</f>
        <v>No</v>
      </c>
      <c r="F175">
        <f>AVERAGEIFS($C:C,$B:B,Table6[[#This Row],[Job Title]])</f>
        <v>86666.62872727275</v>
      </c>
      <c r="G175" cm="1">
        <f t="array" ref="G175">_xlfn.STDEV.P(_xlfn._xlws.FILTER($C:C,$B:B=Table6[[#This Row],[Job Title]]))</f>
        <v>135209.06979805263</v>
      </c>
      <c r="H175">
        <f>ROUND((Table6[[#This Row],[Total Salary(USD)]]-Table6[[#This Row],[Avg.of.cat]])/Table6[[#This Row],[std.of.cat]],2)</f>
        <v>0.13</v>
      </c>
      <c r="I175" t="str">
        <f>IF(Table6[[#This Row],[Z-Score.cat]]&gt;3,"Yes","No")</f>
        <v>No</v>
      </c>
    </row>
    <row r="176" spans="1:9" x14ac:dyDescent="0.25">
      <c r="A176" t="s">
        <v>29</v>
      </c>
      <c r="B176" t="s">
        <v>38</v>
      </c>
      <c r="C176">
        <v>104541.4</v>
      </c>
      <c r="D176">
        <f>ROUND((Table6[[#This Row],[Total Salary(USD)]]-N$1)/N$2,2)</f>
        <v>0.52</v>
      </c>
      <c r="E176" t="str">
        <f>IF(Table6[[#This Row],[Z-Score]]&gt;3,"Yes","No")</f>
        <v>No</v>
      </c>
      <c r="F176">
        <f>AVERAGEIFS($C:C,$B:B,Table6[[#This Row],[Job Title]])</f>
        <v>65127.385277777808</v>
      </c>
      <c r="G176" cm="1">
        <f t="array" ref="G176">_xlfn.STDEV.P(_xlfn._xlws.FILTER($C:C,$B:B=Table6[[#This Row],[Job Title]]))</f>
        <v>42112.257457220956</v>
      </c>
      <c r="H176">
        <f>ROUND((Table6[[#This Row],[Total Salary(USD)]]-Table6[[#This Row],[Avg.of.cat]])/Table6[[#This Row],[std.of.cat]],2)</f>
        <v>0.94</v>
      </c>
      <c r="I176" t="str">
        <f>IF(Table6[[#This Row],[Z-Score.cat]]&gt;3,"Yes","No")</f>
        <v>No</v>
      </c>
    </row>
    <row r="177" spans="1:9" x14ac:dyDescent="0.25">
      <c r="A177" t="s">
        <v>35</v>
      </c>
      <c r="B177" t="s">
        <v>38</v>
      </c>
      <c r="C177">
        <v>104422</v>
      </c>
      <c r="D177">
        <f>ROUND((Table6[[#This Row],[Total Salary(USD)]]-N$1)/N$2,2)</f>
        <v>0.52</v>
      </c>
      <c r="E177" t="str">
        <f>IF(Table6[[#This Row],[Z-Score]]&gt;3,"Yes","No")</f>
        <v>No</v>
      </c>
      <c r="F177">
        <f>AVERAGEIFS($C:C,$B:B,Table6[[#This Row],[Job Title]])</f>
        <v>65127.385277777808</v>
      </c>
      <c r="G177" cm="1">
        <f t="array" ref="G177">_xlfn.STDEV.P(_xlfn._xlws.FILTER($C:C,$B:B=Table6[[#This Row],[Job Title]]))</f>
        <v>42112.257457220956</v>
      </c>
      <c r="H177">
        <f>ROUND((Table6[[#This Row],[Total Salary(USD)]]-Table6[[#This Row],[Avg.of.cat]])/Table6[[#This Row],[std.of.cat]],2)</f>
        <v>0.93</v>
      </c>
      <c r="I177" t="str">
        <f>IF(Table6[[#This Row],[Z-Score.cat]]&gt;3,"Yes","No")</f>
        <v>No</v>
      </c>
    </row>
    <row r="178" spans="1:9" x14ac:dyDescent="0.25">
      <c r="A178" t="s">
        <v>31</v>
      </c>
      <c r="B178" t="s">
        <v>48</v>
      </c>
      <c r="C178">
        <v>104314.17</v>
      </c>
      <c r="D178">
        <f>ROUND((Table6[[#This Row],[Total Salary(USD)]]-N$1)/N$2,2)</f>
        <v>0.52</v>
      </c>
      <c r="E178" t="str">
        <f>IF(Table6[[#This Row],[Z-Score]]&gt;3,"Yes","No")</f>
        <v>No</v>
      </c>
      <c r="F178">
        <f>AVERAGEIFS($C:C,$B:B,Table6[[#This Row],[Job Title]])</f>
        <v>75741.152545454534</v>
      </c>
      <c r="G178" cm="1">
        <f t="array" ref="G178">_xlfn.STDEV.P(_xlfn._xlws.FILTER($C:C,$B:B=Table6[[#This Row],[Job Title]]))</f>
        <v>43291.3791044912</v>
      </c>
      <c r="H178">
        <f>ROUND((Table6[[#This Row],[Total Salary(USD)]]-Table6[[#This Row],[Avg.of.cat]])/Table6[[#This Row],[std.of.cat]],2)</f>
        <v>0.66</v>
      </c>
      <c r="I178" t="str">
        <f>IF(Table6[[#This Row],[Z-Score.cat]]&gt;3,"Yes","No")</f>
        <v>No</v>
      </c>
    </row>
    <row r="179" spans="1:9" x14ac:dyDescent="0.25">
      <c r="A179" t="s">
        <v>24</v>
      </c>
      <c r="B179" t="s">
        <v>50</v>
      </c>
      <c r="C179">
        <v>104177</v>
      </c>
      <c r="D179">
        <f>ROUND((Table6[[#This Row],[Total Salary(USD)]]-N$1)/N$2,2)</f>
        <v>0.51</v>
      </c>
      <c r="E179" t="str">
        <f>IF(Table6[[#This Row],[Z-Score]]&gt;3,"Yes","No")</f>
        <v>No</v>
      </c>
      <c r="F179">
        <f>AVERAGEIFS($C:C,$B:B,Table6[[#This Row],[Job Title]])</f>
        <v>49738.969361702148</v>
      </c>
      <c r="G179" cm="1">
        <f t="array" ref="G179">_xlfn.STDEV.P(_xlfn._xlws.FILTER($C:C,$B:B=Table6[[#This Row],[Job Title]]))</f>
        <v>40547.734104975425</v>
      </c>
      <c r="H179">
        <f>ROUND((Table6[[#This Row],[Total Salary(USD)]]-Table6[[#This Row],[Avg.of.cat]])/Table6[[#This Row],[std.of.cat]],2)</f>
        <v>1.34</v>
      </c>
      <c r="I179" t="str">
        <f>IF(Table6[[#This Row],[Z-Score.cat]]&gt;3,"Yes","No")</f>
        <v>No</v>
      </c>
    </row>
    <row r="180" spans="1:9" x14ac:dyDescent="0.25">
      <c r="A180" t="s">
        <v>35</v>
      </c>
      <c r="B180" t="s">
        <v>52</v>
      </c>
      <c r="C180">
        <v>104106</v>
      </c>
      <c r="D180">
        <f>ROUND((Table6[[#This Row],[Total Salary(USD)]]-N$1)/N$2,2)</f>
        <v>0.51</v>
      </c>
      <c r="E180" t="str">
        <f>IF(Table6[[#This Row],[Z-Score]]&gt;3,"Yes","No")</f>
        <v>No</v>
      </c>
      <c r="F180">
        <f>AVERAGEIFS($C:C,$B:B,Table6[[#This Row],[Job Title]])</f>
        <v>64468.089137931056</v>
      </c>
      <c r="G180" cm="1">
        <f t="array" ref="G180">_xlfn.STDEV.P(_xlfn._xlws.FILTER($C:C,$B:B=Table6[[#This Row],[Job Title]]))</f>
        <v>46017.966728855456</v>
      </c>
      <c r="H180">
        <f>ROUND((Table6[[#This Row],[Total Salary(USD)]]-Table6[[#This Row],[Avg.of.cat]])/Table6[[#This Row],[std.of.cat]],2)</f>
        <v>0.86</v>
      </c>
      <c r="I180" t="str">
        <f>IF(Table6[[#This Row],[Z-Score.cat]]&gt;3,"Yes","No")</f>
        <v>No</v>
      </c>
    </row>
    <row r="181" spans="1:9" x14ac:dyDescent="0.25">
      <c r="A181" t="s">
        <v>26</v>
      </c>
      <c r="B181" t="s">
        <v>36</v>
      </c>
      <c r="C181">
        <v>104101.19</v>
      </c>
      <c r="D181">
        <f>ROUND((Table6[[#This Row],[Total Salary(USD)]]-N$1)/N$2,2)</f>
        <v>0.51</v>
      </c>
      <c r="E181" t="str">
        <f>IF(Table6[[#This Row],[Z-Score]]&gt;3,"Yes","No")</f>
        <v>No</v>
      </c>
      <c r="F181">
        <f>AVERAGEIFS($C:C,$B:B,Table6[[#This Row],[Job Title]])</f>
        <v>52255.146481481475</v>
      </c>
      <c r="G181" cm="1">
        <f t="array" ref="G181">_xlfn.STDEV.P(_xlfn._xlws.FILTER($C:C,$B:B=Table6[[#This Row],[Job Title]]))</f>
        <v>38139.477363146871</v>
      </c>
      <c r="H181">
        <f>ROUND((Table6[[#This Row],[Total Salary(USD)]]-Table6[[#This Row],[Avg.of.cat]])/Table6[[#This Row],[std.of.cat]],2)</f>
        <v>1.36</v>
      </c>
      <c r="I181" t="str">
        <f>IF(Table6[[#This Row],[Z-Score.cat]]&gt;3,"Yes","No")</f>
        <v>No</v>
      </c>
    </row>
    <row r="182" spans="1:9" x14ac:dyDescent="0.25">
      <c r="A182" t="s">
        <v>29</v>
      </c>
      <c r="B182" t="s">
        <v>39</v>
      </c>
      <c r="C182">
        <v>103963</v>
      </c>
      <c r="D182">
        <f>ROUND((Table6[[#This Row],[Total Salary(USD)]]-N$1)/N$2,2)</f>
        <v>0.51</v>
      </c>
      <c r="E182" t="str">
        <f>IF(Table6[[#This Row],[Z-Score]]&gt;3,"Yes","No")</f>
        <v>No</v>
      </c>
      <c r="F182">
        <f>AVERAGEIFS($C:C,$B:B,Table6[[#This Row],[Job Title]])</f>
        <v>93413.391929824589</v>
      </c>
      <c r="G182" cm="1">
        <f t="array" ref="G182">_xlfn.STDEV.P(_xlfn._xlws.FILTER($C:C,$B:B=Table6[[#This Row],[Job Title]]))</f>
        <v>198179.10237346042</v>
      </c>
      <c r="H182">
        <f>ROUND((Table6[[#This Row],[Total Salary(USD)]]-Table6[[#This Row],[Avg.of.cat]])/Table6[[#This Row],[std.of.cat]],2)</f>
        <v>0.05</v>
      </c>
      <c r="I182" t="str">
        <f>IF(Table6[[#This Row],[Z-Score.cat]]&gt;3,"Yes","No")</f>
        <v>No</v>
      </c>
    </row>
    <row r="183" spans="1:9" x14ac:dyDescent="0.25">
      <c r="A183" t="s">
        <v>29</v>
      </c>
      <c r="B183" t="s">
        <v>40</v>
      </c>
      <c r="C183">
        <v>103939.44</v>
      </c>
      <c r="D183">
        <f>ROUND((Table6[[#This Row],[Total Salary(USD)]]-N$1)/N$2,2)</f>
        <v>0.51</v>
      </c>
      <c r="E183" t="str">
        <f>IF(Table6[[#This Row],[Z-Score]]&gt;3,"Yes","No")</f>
        <v>No</v>
      </c>
      <c r="F183">
        <f>AVERAGEIFS($C:C,$B:B,Table6[[#This Row],[Job Title]])</f>
        <v>70425.948709677396</v>
      </c>
      <c r="G183" cm="1">
        <f t="array" ref="G183">_xlfn.STDEV.P(_xlfn._xlws.FILTER($C:C,$B:B=Table6[[#This Row],[Job Title]]))</f>
        <v>80642.671347175114</v>
      </c>
      <c r="H183">
        <f>ROUND((Table6[[#This Row],[Total Salary(USD)]]-Table6[[#This Row],[Avg.of.cat]])/Table6[[#This Row],[std.of.cat]],2)</f>
        <v>0.42</v>
      </c>
      <c r="I183" t="str">
        <f>IF(Table6[[#This Row],[Z-Score.cat]]&gt;3,"Yes","No")</f>
        <v>No</v>
      </c>
    </row>
    <row r="184" spans="1:9" x14ac:dyDescent="0.25">
      <c r="A184" t="s">
        <v>31</v>
      </c>
      <c r="B184" t="s">
        <v>38</v>
      </c>
      <c r="C184">
        <v>103558.16</v>
      </c>
      <c r="D184">
        <f>ROUND((Table6[[#This Row],[Total Salary(USD)]]-N$1)/N$2,2)</f>
        <v>0.51</v>
      </c>
      <c r="E184" t="str">
        <f>IF(Table6[[#This Row],[Z-Score]]&gt;3,"Yes","No")</f>
        <v>No</v>
      </c>
      <c r="F184">
        <f>AVERAGEIFS($C:C,$B:B,Table6[[#This Row],[Job Title]])</f>
        <v>65127.385277777808</v>
      </c>
      <c r="G184" cm="1">
        <f t="array" ref="G184">_xlfn.STDEV.P(_xlfn._xlws.FILTER($C:C,$B:B=Table6[[#This Row],[Job Title]]))</f>
        <v>42112.257457220956</v>
      </c>
      <c r="H184">
        <f>ROUND((Table6[[#This Row],[Total Salary(USD)]]-Table6[[#This Row],[Avg.of.cat]])/Table6[[#This Row],[std.of.cat]],2)</f>
        <v>0.91</v>
      </c>
      <c r="I184" t="str">
        <f>IF(Table6[[#This Row],[Z-Score.cat]]&gt;3,"Yes","No")</f>
        <v>No</v>
      </c>
    </row>
    <row r="185" spans="1:9" x14ac:dyDescent="0.25">
      <c r="A185" t="s">
        <v>35</v>
      </c>
      <c r="B185" t="s">
        <v>52</v>
      </c>
      <c r="C185">
        <v>103478.16</v>
      </c>
      <c r="D185">
        <f>ROUND((Table6[[#This Row],[Total Salary(USD)]]-N$1)/N$2,2)</f>
        <v>0.51</v>
      </c>
      <c r="E185" t="str">
        <f>IF(Table6[[#This Row],[Z-Score]]&gt;3,"Yes","No")</f>
        <v>No</v>
      </c>
      <c r="F185">
        <f>AVERAGEIFS($C:C,$B:B,Table6[[#This Row],[Job Title]])</f>
        <v>64468.089137931056</v>
      </c>
      <c r="G185" cm="1">
        <f t="array" ref="G185">_xlfn.STDEV.P(_xlfn._xlws.FILTER($C:C,$B:B=Table6[[#This Row],[Job Title]]))</f>
        <v>46017.966728855456</v>
      </c>
      <c r="H185">
        <f>ROUND((Table6[[#This Row],[Total Salary(USD)]]-Table6[[#This Row],[Avg.of.cat]])/Table6[[#This Row],[std.of.cat]],2)</f>
        <v>0.85</v>
      </c>
      <c r="I185" t="str">
        <f>IF(Table6[[#This Row],[Z-Score.cat]]&gt;3,"Yes","No")</f>
        <v>No</v>
      </c>
    </row>
    <row r="186" spans="1:9" x14ac:dyDescent="0.25">
      <c r="A186" t="s">
        <v>35</v>
      </c>
      <c r="B186" t="s">
        <v>41</v>
      </c>
      <c r="C186">
        <v>102564.52</v>
      </c>
      <c r="D186">
        <f>ROUND((Table6[[#This Row],[Total Salary(USD)]]-N$1)/N$2,2)</f>
        <v>0.49</v>
      </c>
      <c r="E186" t="str">
        <f>IF(Table6[[#This Row],[Z-Score]]&gt;3,"Yes","No")</f>
        <v>No</v>
      </c>
      <c r="F186">
        <f>AVERAGEIFS($C:C,$B:B,Table6[[#This Row],[Job Title]])</f>
        <v>65399.128867924541</v>
      </c>
      <c r="G186" cm="1">
        <f t="array" ref="G186">_xlfn.STDEV.P(_xlfn._xlws.FILTER($C:C,$B:B=Table6[[#This Row],[Job Title]]))</f>
        <v>40003.028601815779</v>
      </c>
      <c r="H186">
        <f>ROUND((Table6[[#This Row],[Total Salary(USD)]]-Table6[[#This Row],[Avg.of.cat]])/Table6[[#This Row],[std.of.cat]],2)</f>
        <v>0.93</v>
      </c>
      <c r="I186" t="str">
        <f>IF(Table6[[#This Row],[Z-Score.cat]]&gt;3,"Yes","No")</f>
        <v>No</v>
      </c>
    </row>
    <row r="187" spans="1:9" x14ac:dyDescent="0.25">
      <c r="A187" t="s">
        <v>24</v>
      </c>
      <c r="B187" t="s">
        <v>46</v>
      </c>
      <c r="C187">
        <v>101971</v>
      </c>
      <c r="D187">
        <f>ROUND((Table6[[#This Row],[Total Salary(USD)]]-N$1)/N$2,2)</f>
        <v>0.48</v>
      </c>
      <c r="E187" t="str">
        <f>IF(Table6[[#This Row],[Z-Score]]&gt;3,"Yes","No")</f>
        <v>No</v>
      </c>
      <c r="F187">
        <f>AVERAGEIFS($C:C,$B:B,Table6[[#This Row],[Job Title]])</f>
        <v>61811.275918367355</v>
      </c>
      <c r="G187" cm="1">
        <f t="array" ref="G187">_xlfn.STDEV.P(_xlfn._xlws.FILTER($C:C,$B:B=Table6[[#This Row],[Job Title]]))</f>
        <v>44215.594954867083</v>
      </c>
      <c r="H187">
        <f>ROUND((Table6[[#This Row],[Total Salary(USD)]]-Table6[[#This Row],[Avg.of.cat]])/Table6[[#This Row],[std.of.cat]],2)</f>
        <v>0.91</v>
      </c>
      <c r="I187" t="str">
        <f>IF(Table6[[#This Row],[Z-Score.cat]]&gt;3,"Yes","No")</f>
        <v>No</v>
      </c>
    </row>
    <row r="188" spans="1:9" x14ac:dyDescent="0.25">
      <c r="A188" t="s">
        <v>23</v>
      </c>
      <c r="B188" t="s">
        <v>44</v>
      </c>
      <c r="C188">
        <v>101747.3</v>
      </c>
      <c r="D188">
        <f>ROUND((Table6[[#This Row],[Total Salary(USD)]]-N$1)/N$2,2)</f>
        <v>0.48</v>
      </c>
      <c r="E188" t="str">
        <f>IF(Table6[[#This Row],[Z-Score]]&gt;3,"Yes","No")</f>
        <v>No</v>
      </c>
      <c r="F188">
        <f>AVERAGEIFS($C:C,$B:B,Table6[[#This Row],[Job Title]])</f>
        <v>62337.948181818203</v>
      </c>
      <c r="G188" cm="1">
        <f t="array" ref="G188">_xlfn.STDEV.P(_xlfn._xlws.FILTER($C:C,$B:B=Table6[[#This Row],[Job Title]]))</f>
        <v>34255.651537002152</v>
      </c>
      <c r="H188">
        <f>ROUND((Table6[[#This Row],[Total Salary(USD)]]-Table6[[#This Row],[Avg.of.cat]])/Table6[[#This Row],[std.of.cat]],2)</f>
        <v>1.1499999999999999</v>
      </c>
      <c r="I188" t="str">
        <f>IF(Table6[[#This Row],[Z-Score.cat]]&gt;3,"Yes","No")</f>
        <v>No</v>
      </c>
    </row>
    <row r="189" spans="1:9" x14ac:dyDescent="0.25">
      <c r="A189" t="s">
        <v>24</v>
      </c>
      <c r="B189" t="s">
        <v>37</v>
      </c>
      <c r="C189">
        <v>101561</v>
      </c>
      <c r="D189">
        <f>ROUND((Table6[[#This Row],[Total Salary(USD)]]-N$1)/N$2,2)</f>
        <v>0.48</v>
      </c>
      <c r="E189" t="str">
        <f>IF(Table6[[#This Row],[Z-Score]]&gt;3,"Yes","No")</f>
        <v>No</v>
      </c>
      <c r="F189">
        <f>AVERAGEIFS($C:C,$B:B,Table6[[#This Row],[Job Title]])</f>
        <v>78731.125344827582</v>
      </c>
      <c r="G189" cm="1">
        <f t="array" ref="G189">_xlfn.STDEV.P(_xlfn._xlws.FILTER($C:C,$B:B=Table6[[#This Row],[Job Title]]))</f>
        <v>32809.97896243685</v>
      </c>
      <c r="H189">
        <f>ROUND((Table6[[#This Row],[Total Salary(USD)]]-Table6[[#This Row],[Avg.of.cat]])/Table6[[#This Row],[std.of.cat]],2)</f>
        <v>0.7</v>
      </c>
      <c r="I189" t="str">
        <f>IF(Table6[[#This Row],[Z-Score.cat]]&gt;3,"Yes","No")</f>
        <v>No</v>
      </c>
    </row>
    <row r="190" spans="1:9" x14ac:dyDescent="0.25">
      <c r="A190" t="s">
        <v>26</v>
      </c>
      <c r="B190" t="s">
        <v>39</v>
      </c>
      <c r="C190">
        <v>101364</v>
      </c>
      <c r="D190">
        <f>ROUND((Table6[[#This Row],[Total Salary(USD)]]-N$1)/N$2,2)</f>
        <v>0.48</v>
      </c>
      <c r="E190" t="str">
        <f>IF(Table6[[#This Row],[Z-Score]]&gt;3,"Yes","No")</f>
        <v>No</v>
      </c>
      <c r="F190">
        <f>AVERAGEIFS($C:C,$B:B,Table6[[#This Row],[Job Title]])</f>
        <v>93413.391929824589</v>
      </c>
      <c r="G190" cm="1">
        <f t="array" ref="G190">_xlfn.STDEV.P(_xlfn._xlws.FILTER($C:C,$B:B=Table6[[#This Row],[Job Title]]))</f>
        <v>198179.10237346042</v>
      </c>
      <c r="H190">
        <f>ROUND((Table6[[#This Row],[Total Salary(USD)]]-Table6[[#This Row],[Avg.of.cat]])/Table6[[#This Row],[std.of.cat]],2)</f>
        <v>0.04</v>
      </c>
      <c r="I190" t="str">
        <f>IF(Table6[[#This Row],[Z-Score.cat]]&gt;3,"Yes","No")</f>
        <v>No</v>
      </c>
    </row>
    <row r="191" spans="1:9" x14ac:dyDescent="0.25">
      <c r="A191" t="s">
        <v>32</v>
      </c>
      <c r="B191" t="s">
        <v>38</v>
      </c>
      <c r="C191">
        <v>101340.89</v>
      </c>
      <c r="D191">
        <f>ROUND((Table6[[#This Row],[Total Salary(USD)]]-N$1)/N$2,2)</f>
        <v>0.48</v>
      </c>
      <c r="E191" t="str">
        <f>IF(Table6[[#This Row],[Z-Score]]&gt;3,"Yes","No")</f>
        <v>No</v>
      </c>
      <c r="F191">
        <f>AVERAGEIFS($C:C,$B:B,Table6[[#This Row],[Job Title]])</f>
        <v>65127.385277777808</v>
      </c>
      <c r="G191" cm="1">
        <f t="array" ref="G191">_xlfn.STDEV.P(_xlfn._xlws.FILTER($C:C,$B:B=Table6[[#This Row],[Job Title]]))</f>
        <v>42112.257457220956</v>
      </c>
      <c r="H191">
        <f>ROUND((Table6[[#This Row],[Total Salary(USD)]]-Table6[[#This Row],[Avg.of.cat]])/Table6[[#This Row],[std.of.cat]],2)</f>
        <v>0.86</v>
      </c>
      <c r="I191" t="str">
        <f>IF(Table6[[#This Row],[Z-Score.cat]]&gt;3,"Yes","No")</f>
        <v>No</v>
      </c>
    </row>
    <row r="192" spans="1:9" x14ac:dyDescent="0.25">
      <c r="A192" t="s">
        <v>26</v>
      </c>
      <c r="B192" t="s">
        <v>38</v>
      </c>
      <c r="C192">
        <v>101290.91</v>
      </c>
      <c r="D192">
        <f>ROUND((Table6[[#This Row],[Total Salary(USD)]]-N$1)/N$2,2)</f>
        <v>0.47</v>
      </c>
      <c r="E192" t="str">
        <f>IF(Table6[[#This Row],[Z-Score]]&gt;3,"Yes","No")</f>
        <v>No</v>
      </c>
      <c r="F192">
        <f>AVERAGEIFS($C:C,$B:B,Table6[[#This Row],[Job Title]])</f>
        <v>65127.385277777808</v>
      </c>
      <c r="G192" cm="1">
        <f t="array" ref="G192">_xlfn.STDEV.P(_xlfn._xlws.FILTER($C:C,$B:B=Table6[[#This Row],[Job Title]]))</f>
        <v>42112.257457220956</v>
      </c>
      <c r="H192">
        <f>ROUND((Table6[[#This Row],[Total Salary(USD)]]-Table6[[#This Row],[Avg.of.cat]])/Table6[[#This Row],[std.of.cat]],2)</f>
        <v>0.86</v>
      </c>
      <c r="I192" t="str">
        <f>IF(Table6[[#This Row],[Z-Score.cat]]&gt;3,"Yes","No")</f>
        <v>No</v>
      </c>
    </row>
    <row r="193" spans="1:9" x14ac:dyDescent="0.25">
      <c r="A193" t="s">
        <v>450</v>
      </c>
      <c r="B193" t="s">
        <v>36</v>
      </c>
      <c r="C193">
        <v>100964.73</v>
      </c>
      <c r="D193">
        <f>ROUND((Table6[[#This Row],[Total Salary(USD)]]-N$1)/N$2,2)</f>
        <v>0.47</v>
      </c>
      <c r="E193" t="str">
        <f>IF(Table6[[#This Row],[Z-Score]]&gt;3,"Yes","No")</f>
        <v>No</v>
      </c>
      <c r="F193">
        <f>AVERAGEIFS($C:C,$B:B,Table6[[#This Row],[Job Title]])</f>
        <v>52255.146481481475</v>
      </c>
      <c r="G193" cm="1">
        <f t="array" ref="G193">_xlfn.STDEV.P(_xlfn._xlws.FILTER($C:C,$B:B=Table6[[#This Row],[Job Title]]))</f>
        <v>38139.477363146871</v>
      </c>
      <c r="H193">
        <f>ROUND((Table6[[#This Row],[Total Salary(USD)]]-Table6[[#This Row],[Avg.of.cat]])/Table6[[#This Row],[std.of.cat]],2)</f>
        <v>1.28</v>
      </c>
      <c r="I193" t="str">
        <f>IF(Table6[[#This Row],[Z-Score.cat]]&gt;3,"Yes","No")</f>
        <v>No</v>
      </c>
    </row>
    <row r="194" spans="1:9" x14ac:dyDescent="0.25">
      <c r="A194" t="s">
        <v>35</v>
      </c>
      <c r="B194" t="s">
        <v>36</v>
      </c>
      <c r="C194">
        <v>100727</v>
      </c>
      <c r="D194">
        <f>ROUND((Table6[[#This Row],[Total Salary(USD)]]-N$1)/N$2,2)</f>
        <v>0.47</v>
      </c>
      <c r="E194" t="str">
        <f>IF(Table6[[#This Row],[Z-Score]]&gt;3,"Yes","No")</f>
        <v>No</v>
      </c>
      <c r="F194">
        <f>AVERAGEIFS($C:C,$B:B,Table6[[#This Row],[Job Title]])</f>
        <v>52255.146481481475</v>
      </c>
      <c r="G194" cm="1">
        <f t="array" ref="G194">_xlfn.STDEV.P(_xlfn._xlws.FILTER($C:C,$B:B=Table6[[#This Row],[Job Title]]))</f>
        <v>38139.477363146871</v>
      </c>
      <c r="H194">
        <f>ROUND((Table6[[#This Row],[Total Salary(USD)]]-Table6[[#This Row],[Avg.of.cat]])/Table6[[#This Row],[std.of.cat]],2)</f>
        <v>1.27</v>
      </c>
      <c r="I194" t="str">
        <f>IF(Table6[[#This Row],[Z-Score.cat]]&gt;3,"Yes","No")</f>
        <v>No</v>
      </c>
    </row>
    <row r="195" spans="1:9" x14ac:dyDescent="0.25">
      <c r="A195" t="s">
        <v>31</v>
      </c>
      <c r="B195" t="s">
        <v>40</v>
      </c>
      <c r="C195">
        <v>100714.84</v>
      </c>
      <c r="D195">
        <f>ROUND((Table6[[#This Row],[Total Salary(USD)]]-N$1)/N$2,2)</f>
        <v>0.47</v>
      </c>
      <c r="E195" t="str">
        <f>IF(Table6[[#This Row],[Z-Score]]&gt;3,"Yes","No")</f>
        <v>No</v>
      </c>
      <c r="F195">
        <f>AVERAGEIFS($C:C,$B:B,Table6[[#This Row],[Job Title]])</f>
        <v>70425.948709677396</v>
      </c>
      <c r="G195" cm="1">
        <f t="array" ref="G195">_xlfn.STDEV.P(_xlfn._xlws.FILTER($C:C,$B:B=Table6[[#This Row],[Job Title]]))</f>
        <v>80642.671347175114</v>
      </c>
      <c r="H195">
        <f>ROUND((Table6[[#This Row],[Total Salary(USD)]]-Table6[[#This Row],[Avg.of.cat]])/Table6[[#This Row],[std.of.cat]],2)</f>
        <v>0.38</v>
      </c>
      <c r="I195" t="str">
        <f>IF(Table6[[#This Row],[Z-Score.cat]]&gt;3,"Yes","No")</f>
        <v>No</v>
      </c>
    </row>
    <row r="196" spans="1:9" x14ac:dyDescent="0.25">
      <c r="A196" t="s">
        <v>31</v>
      </c>
      <c r="B196" t="s">
        <v>44</v>
      </c>
      <c r="C196">
        <v>100031.89</v>
      </c>
      <c r="D196">
        <f>ROUND((Table6[[#This Row],[Total Salary(USD)]]-N$1)/N$2,2)</f>
        <v>0.46</v>
      </c>
      <c r="E196" t="str">
        <f>IF(Table6[[#This Row],[Z-Score]]&gt;3,"Yes","No")</f>
        <v>No</v>
      </c>
      <c r="F196">
        <f>AVERAGEIFS($C:C,$B:B,Table6[[#This Row],[Job Title]])</f>
        <v>62337.948181818203</v>
      </c>
      <c r="G196" cm="1">
        <f t="array" ref="G196">_xlfn.STDEV.P(_xlfn._xlws.FILTER($C:C,$B:B=Table6[[#This Row],[Job Title]]))</f>
        <v>34255.651537002152</v>
      </c>
      <c r="H196">
        <f>ROUND((Table6[[#This Row],[Total Salary(USD)]]-Table6[[#This Row],[Avg.of.cat]])/Table6[[#This Row],[std.of.cat]],2)</f>
        <v>1.1000000000000001</v>
      </c>
      <c r="I196" t="str">
        <f>IF(Table6[[#This Row],[Z-Score.cat]]&gt;3,"Yes","No")</f>
        <v>No</v>
      </c>
    </row>
    <row r="197" spans="1:9" x14ac:dyDescent="0.25">
      <c r="A197" t="s">
        <v>29</v>
      </c>
      <c r="B197" t="s">
        <v>48</v>
      </c>
      <c r="C197">
        <v>99895.55</v>
      </c>
      <c r="D197">
        <f>ROUND((Table6[[#This Row],[Total Salary(USD)]]-N$1)/N$2,2)</f>
        <v>0.46</v>
      </c>
      <c r="E197" t="str">
        <f>IF(Table6[[#This Row],[Z-Score]]&gt;3,"Yes","No")</f>
        <v>No</v>
      </c>
      <c r="F197">
        <f>AVERAGEIFS($C:C,$B:B,Table6[[#This Row],[Job Title]])</f>
        <v>75741.152545454534</v>
      </c>
      <c r="G197" cm="1">
        <f t="array" ref="G197">_xlfn.STDEV.P(_xlfn._xlws.FILTER($C:C,$B:B=Table6[[#This Row],[Job Title]]))</f>
        <v>43291.3791044912</v>
      </c>
      <c r="H197">
        <f>ROUND((Table6[[#This Row],[Total Salary(USD)]]-Table6[[#This Row],[Avg.of.cat]])/Table6[[#This Row],[std.of.cat]],2)</f>
        <v>0.56000000000000005</v>
      </c>
      <c r="I197" t="str">
        <f>IF(Table6[[#This Row],[Z-Score.cat]]&gt;3,"Yes","No")</f>
        <v>No</v>
      </c>
    </row>
    <row r="198" spans="1:9" x14ac:dyDescent="0.25">
      <c r="A198" t="s">
        <v>35</v>
      </c>
      <c r="B198" t="s">
        <v>48</v>
      </c>
      <c r="C198">
        <v>99840.09</v>
      </c>
      <c r="D198">
        <f>ROUND((Table6[[#This Row],[Total Salary(USD)]]-N$1)/N$2,2)</f>
        <v>0.46</v>
      </c>
      <c r="E198" t="str">
        <f>IF(Table6[[#This Row],[Z-Score]]&gt;3,"Yes","No")</f>
        <v>No</v>
      </c>
      <c r="F198">
        <f>AVERAGEIFS($C:C,$B:B,Table6[[#This Row],[Job Title]])</f>
        <v>75741.152545454534</v>
      </c>
      <c r="G198" cm="1">
        <f t="array" ref="G198">_xlfn.STDEV.P(_xlfn._xlws.FILTER($C:C,$B:B=Table6[[#This Row],[Job Title]]))</f>
        <v>43291.3791044912</v>
      </c>
      <c r="H198">
        <f>ROUND((Table6[[#This Row],[Total Salary(USD)]]-Table6[[#This Row],[Avg.of.cat]])/Table6[[#This Row],[std.of.cat]],2)</f>
        <v>0.56000000000000005</v>
      </c>
      <c r="I198" t="str">
        <f>IF(Table6[[#This Row],[Z-Score.cat]]&gt;3,"Yes","No")</f>
        <v>No</v>
      </c>
    </row>
    <row r="199" spans="1:9" x14ac:dyDescent="0.25">
      <c r="A199" t="s">
        <v>32</v>
      </c>
      <c r="B199" t="s">
        <v>43</v>
      </c>
      <c r="C199">
        <v>99778.38</v>
      </c>
      <c r="D199">
        <f>ROUND((Table6[[#This Row],[Total Salary(USD)]]-N$1)/N$2,2)</f>
        <v>0.45</v>
      </c>
      <c r="E199" t="str">
        <f>IF(Table6[[#This Row],[Z-Score]]&gt;3,"Yes","No")</f>
        <v>No</v>
      </c>
      <c r="F199">
        <f>AVERAGEIFS($C:C,$B:B,Table6[[#This Row],[Job Title]])</f>
        <v>71777.519047619062</v>
      </c>
      <c r="G199" cm="1">
        <f t="array" ref="G199">_xlfn.STDEV.P(_xlfn._xlws.FILTER($C:C,$B:B=Table6[[#This Row],[Job Title]]))</f>
        <v>51860.030158538255</v>
      </c>
      <c r="H199">
        <f>ROUND((Table6[[#This Row],[Total Salary(USD)]]-Table6[[#This Row],[Avg.of.cat]])/Table6[[#This Row],[std.of.cat]],2)</f>
        <v>0.54</v>
      </c>
      <c r="I199" t="str">
        <f>IF(Table6[[#This Row],[Z-Score.cat]]&gt;3,"Yes","No")</f>
        <v>No</v>
      </c>
    </row>
    <row r="200" spans="1:9" x14ac:dyDescent="0.25">
      <c r="A200" t="s">
        <v>23</v>
      </c>
      <c r="B200" t="s">
        <v>41</v>
      </c>
      <c r="C200">
        <v>99233.87</v>
      </c>
      <c r="D200">
        <f>ROUND((Table6[[#This Row],[Total Salary(USD)]]-N$1)/N$2,2)</f>
        <v>0.45</v>
      </c>
      <c r="E200" t="str">
        <f>IF(Table6[[#This Row],[Z-Score]]&gt;3,"Yes","No")</f>
        <v>No</v>
      </c>
      <c r="F200">
        <f>AVERAGEIFS($C:C,$B:B,Table6[[#This Row],[Job Title]])</f>
        <v>65399.128867924541</v>
      </c>
      <c r="G200" cm="1">
        <f t="array" ref="G200">_xlfn.STDEV.P(_xlfn._xlws.FILTER($C:C,$B:B=Table6[[#This Row],[Job Title]]))</f>
        <v>40003.028601815779</v>
      </c>
      <c r="H200">
        <f>ROUND((Table6[[#This Row],[Total Salary(USD)]]-Table6[[#This Row],[Avg.of.cat]])/Table6[[#This Row],[std.of.cat]],2)</f>
        <v>0.85</v>
      </c>
      <c r="I200" t="str">
        <f>IF(Table6[[#This Row],[Z-Score.cat]]&gt;3,"Yes","No")</f>
        <v>No</v>
      </c>
    </row>
    <row r="201" spans="1:9" x14ac:dyDescent="0.25">
      <c r="A201" t="s">
        <v>24</v>
      </c>
      <c r="B201" t="s">
        <v>53</v>
      </c>
      <c r="C201">
        <v>99163</v>
      </c>
      <c r="D201">
        <f>ROUND((Table6[[#This Row],[Total Salary(USD)]]-N$1)/N$2,2)</f>
        <v>0.45</v>
      </c>
      <c r="E201" t="str">
        <f>IF(Table6[[#This Row],[Z-Score]]&gt;3,"Yes","No")</f>
        <v>No</v>
      </c>
      <c r="F201">
        <f>AVERAGEIFS($C:C,$B:B,Table6[[#This Row],[Job Title]])</f>
        <v>69993.488799999992</v>
      </c>
      <c r="G201" cm="1">
        <f t="array" ref="G201">_xlfn.STDEV.P(_xlfn._xlws.FILTER($C:C,$B:B=Table6[[#This Row],[Job Title]]))</f>
        <v>44344.922507977746</v>
      </c>
      <c r="H201">
        <f>ROUND((Table6[[#This Row],[Total Salary(USD)]]-Table6[[#This Row],[Avg.of.cat]])/Table6[[#This Row],[std.of.cat]],2)</f>
        <v>0.66</v>
      </c>
      <c r="I201" t="str">
        <f>IF(Table6[[#This Row],[Z-Score.cat]]&gt;3,"Yes","No")</f>
        <v>No</v>
      </c>
    </row>
    <row r="202" spans="1:9" x14ac:dyDescent="0.25">
      <c r="A202" t="s">
        <v>26</v>
      </c>
      <c r="B202" t="s">
        <v>42</v>
      </c>
      <c r="C202">
        <v>99149.17</v>
      </c>
      <c r="D202">
        <f>ROUND((Table6[[#This Row],[Total Salary(USD)]]-N$1)/N$2,2)</f>
        <v>0.45</v>
      </c>
      <c r="E202" t="str">
        <f>IF(Table6[[#This Row],[Z-Score]]&gt;3,"Yes","No")</f>
        <v>No</v>
      </c>
      <c r="F202">
        <f>AVERAGEIFS($C:C,$B:B,Table6[[#This Row],[Job Title]])</f>
        <v>86666.62872727275</v>
      </c>
      <c r="G202" cm="1">
        <f t="array" ref="G202">_xlfn.STDEV.P(_xlfn._xlws.FILTER($C:C,$B:B=Table6[[#This Row],[Job Title]]))</f>
        <v>135209.06979805263</v>
      </c>
      <c r="H202">
        <f>ROUND((Table6[[#This Row],[Total Salary(USD)]]-Table6[[#This Row],[Avg.of.cat]])/Table6[[#This Row],[std.of.cat]],2)</f>
        <v>0.09</v>
      </c>
      <c r="I202" t="str">
        <f>IF(Table6[[#This Row],[Z-Score.cat]]&gt;3,"Yes","No")</f>
        <v>No</v>
      </c>
    </row>
    <row r="203" spans="1:9" x14ac:dyDescent="0.25">
      <c r="A203" t="s">
        <v>23</v>
      </c>
      <c r="B203" t="s">
        <v>41</v>
      </c>
      <c r="C203">
        <v>99065</v>
      </c>
      <c r="D203">
        <f>ROUND((Table6[[#This Row],[Total Salary(USD)]]-N$1)/N$2,2)</f>
        <v>0.44</v>
      </c>
      <c r="E203" t="str">
        <f>IF(Table6[[#This Row],[Z-Score]]&gt;3,"Yes","No")</f>
        <v>No</v>
      </c>
      <c r="F203">
        <f>AVERAGEIFS($C:C,$B:B,Table6[[#This Row],[Job Title]])</f>
        <v>65399.128867924541</v>
      </c>
      <c r="G203" cm="1">
        <f t="array" ref="G203">_xlfn.STDEV.P(_xlfn._xlws.FILTER($C:C,$B:B=Table6[[#This Row],[Job Title]]))</f>
        <v>40003.028601815779</v>
      </c>
      <c r="H203">
        <f>ROUND((Table6[[#This Row],[Total Salary(USD)]]-Table6[[#This Row],[Avg.of.cat]])/Table6[[#This Row],[std.of.cat]],2)</f>
        <v>0.84</v>
      </c>
      <c r="I203" t="str">
        <f>IF(Table6[[#This Row],[Z-Score.cat]]&gt;3,"Yes","No")</f>
        <v>No</v>
      </c>
    </row>
    <row r="204" spans="1:9" x14ac:dyDescent="0.25">
      <c r="A204" t="s">
        <v>26</v>
      </c>
      <c r="B204" t="s">
        <v>48</v>
      </c>
      <c r="C204">
        <v>99035.94</v>
      </c>
      <c r="D204">
        <f>ROUND((Table6[[#This Row],[Total Salary(USD)]]-N$1)/N$2,2)</f>
        <v>0.44</v>
      </c>
      <c r="E204" t="str">
        <f>IF(Table6[[#This Row],[Z-Score]]&gt;3,"Yes","No")</f>
        <v>No</v>
      </c>
      <c r="F204">
        <f>AVERAGEIFS($C:C,$B:B,Table6[[#This Row],[Job Title]])</f>
        <v>75741.152545454534</v>
      </c>
      <c r="G204" cm="1">
        <f t="array" ref="G204">_xlfn.STDEV.P(_xlfn._xlws.FILTER($C:C,$B:B=Table6[[#This Row],[Job Title]]))</f>
        <v>43291.3791044912</v>
      </c>
      <c r="H204">
        <f>ROUND((Table6[[#This Row],[Total Salary(USD)]]-Table6[[#This Row],[Avg.of.cat]])/Table6[[#This Row],[std.of.cat]],2)</f>
        <v>0.54</v>
      </c>
      <c r="I204" t="str">
        <f>IF(Table6[[#This Row],[Z-Score.cat]]&gt;3,"Yes","No")</f>
        <v>No</v>
      </c>
    </row>
    <row r="205" spans="1:9" x14ac:dyDescent="0.25">
      <c r="A205" t="s">
        <v>29</v>
      </c>
      <c r="B205" t="s">
        <v>43</v>
      </c>
      <c r="C205">
        <v>98764.42</v>
      </c>
      <c r="D205">
        <f>ROUND((Table6[[#This Row],[Total Salary(USD)]]-N$1)/N$2,2)</f>
        <v>0.44</v>
      </c>
      <c r="E205" t="str">
        <f>IF(Table6[[#This Row],[Z-Score]]&gt;3,"Yes","No")</f>
        <v>No</v>
      </c>
      <c r="F205">
        <f>AVERAGEIFS($C:C,$B:B,Table6[[#This Row],[Job Title]])</f>
        <v>71777.519047619062</v>
      </c>
      <c r="G205" cm="1">
        <f t="array" ref="G205">_xlfn.STDEV.P(_xlfn._xlws.FILTER($C:C,$B:B=Table6[[#This Row],[Job Title]]))</f>
        <v>51860.030158538255</v>
      </c>
      <c r="H205">
        <f>ROUND((Table6[[#This Row],[Total Salary(USD)]]-Table6[[#This Row],[Avg.of.cat]])/Table6[[#This Row],[std.of.cat]],2)</f>
        <v>0.52</v>
      </c>
      <c r="I205" t="str">
        <f>IF(Table6[[#This Row],[Z-Score.cat]]&gt;3,"Yes","No")</f>
        <v>No</v>
      </c>
    </row>
    <row r="206" spans="1:9" x14ac:dyDescent="0.25">
      <c r="A206" t="s">
        <v>26</v>
      </c>
      <c r="B206" t="s">
        <v>37</v>
      </c>
      <c r="C206">
        <v>98676.21</v>
      </c>
      <c r="D206">
        <f>ROUND((Table6[[#This Row],[Total Salary(USD)]]-N$1)/N$2,2)</f>
        <v>0.44</v>
      </c>
      <c r="E206" t="str">
        <f>IF(Table6[[#This Row],[Z-Score]]&gt;3,"Yes","No")</f>
        <v>No</v>
      </c>
      <c r="F206">
        <f>AVERAGEIFS($C:C,$B:B,Table6[[#This Row],[Job Title]])</f>
        <v>78731.125344827582</v>
      </c>
      <c r="G206" cm="1">
        <f t="array" ref="G206">_xlfn.STDEV.P(_xlfn._xlws.FILTER($C:C,$B:B=Table6[[#This Row],[Job Title]]))</f>
        <v>32809.97896243685</v>
      </c>
      <c r="H206">
        <f>ROUND((Table6[[#This Row],[Total Salary(USD)]]-Table6[[#This Row],[Avg.of.cat]])/Table6[[#This Row],[std.of.cat]],2)</f>
        <v>0.61</v>
      </c>
      <c r="I206" t="str">
        <f>IF(Table6[[#This Row],[Z-Score.cat]]&gt;3,"Yes","No")</f>
        <v>No</v>
      </c>
    </row>
    <row r="207" spans="1:9" x14ac:dyDescent="0.25">
      <c r="A207" t="s">
        <v>450</v>
      </c>
      <c r="B207" t="s">
        <v>38</v>
      </c>
      <c r="C207">
        <v>98606.13</v>
      </c>
      <c r="D207">
        <f>ROUND((Table6[[#This Row],[Total Salary(USD)]]-N$1)/N$2,2)</f>
        <v>0.44</v>
      </c>
      <c r="E207" t="str">
        <f>IF(Table6[[#This Row],[Z-Score]]&gt;3,"Yes","No")</f>
        <v>No</v>
      </c>
      <c r="F207">
        <f>AVERAGEIFS($C:C,$B:B,Table6[[#This Row],[Job Title]])</f>
        <v>65127.385277777808</v>
      </c>
      <c r="G207" cm="1">
        <f t="array" ref="G207">_xlfn.STDEV.P(_xlfn._xlws.FILTER($C:C,$B:B=Table6[[#This Row],[Job Title]]))</f>
        <v>42112.257457220956</v>
      </c>
      <c r="H207">
        <f>ROUND((Table6[[#This Row],[Total Salary(USD)]]-Table6[[#This Row],[Avg.of.cat]])/Table6[[#This Row],[std.of.cat]],2)</f>
        <v>0.79</v>
      </c>
      <c r="I207" t="str">
        <f>IF(Table6[[#This Row],[Z-Score.cat]]&gt;3,"Yes","No")</f>
        <v>No</v>
      </c>
    </row>
    <row r="208" spans="1:9" x14ac:dyDescent="0.25">
      <c r="A208" t="s">
        <v>31</v>
      </c>
      <c r="B208" t="s">
        <v>41</v>
      </c>
      <c r="C208">
        <v>98328.83</v>
      </c>
      <c r="D208">
        <f>ROUND((Table6[[#This Row],[Total Salary(USD)]]-N$1)/N$2,2)</f>
        <v>0.43</v>
      </c>
      <c r="E208" t="str">
        <f>IF(Table6[[#This Row],[Z-Score]]&gt;3,"Yes","No")</f>
        <v>No</v>
      </c>
      <c r="F208">
        <f>AVERAGEIFS($C:C,$B:B,Table6[[#This Row],[Job Title]])</f>
        <v>65399.128867924541</v>
      </c>
      <c r="G208" cm="1">
        <f t="array" ref="G208">_xlfn.STDEV.P(_xlfn._xlws.FILTER($C:C,$B:B=Table6[[#This Row],[Job Title]]))</f>
        <v>40003.028601815779</v>
      </c>
      <c r="H208">
        <f>ROUND((Table6[[#This Row],[Total Salary(USD)]]-Table6[[#This Row],[Avg.of.cat]])/Table6[[#This Row],[std.of.cat]],2)</f>
        <v>0.82</v>
      </c>
      <c r="I208" t="str">
        <f>IF(Table6[[#This Row],[Z-Score.cat]]&gt;3,"Yes","No")</f>
        <v>No</v>
      </c>
    </row>
    <row r="209" spans="1:9" x14ac:dyDescent="0.25">
      <c r="A209" t="s">
        <v>35</v>
      </c>
      <c r="B209" t="s">
        <v>40</v>
      </c>
      <c r="C209">
        <v>98038.83</v>
      </c>
      <c r="D209">
        <f>ROUND((Table6[[#This Row],[Total Salary(USD)]]-N$1)/N$2,2)</f>
        <v>0.43</v>
      </c>
      <c r="E209" t="str">
        <f>IF(Table6[[#This Row],[Z-Score]]&gt;3,"Yes","No")</f>
        <v>No</v>
      </c>
      <c r="F209">
        <f>AVERAGEIFS($C:C,$B:B,Table6[[#This Row],[Job Title]])</f>
        <v>70425.948709677396</v>
      </c>
      <c r="G209" cm="1">
        <f t="array" ref="G209">_xlfn.STDEV.P(_xlfn._xlws.FILTER($C:C,$B:B=Table6[[#This Row],[Job Title]]))</f>
        <v>80642.671347175114</v>
      </c>
      <c r="H209">
        <f>ROUND((Table6[[#This Row],[Total Salary(USD)]]-Table6[[#This Row],[Avg.of.cat]])/Table6[[#This Row],[std.of.cat]],2)</f>
        <v>0.34</v>
      </c>
      <c r="I209" t="str">
        <f>IF(Table6[[#This Row],[Z-Score.cat]]&gt;3,"Yes","No")</f>
        <v>No</v>
      </c>
    </row>
    <row r="210" spans="1:9" x14ac:dyDescent="0.25">
      <c r="A210" t="s">
        <v>35</v>
      </c>
      <c r="B210" t="s">
        <v>37</v>
      </c>
      <c r="C210">
        <v>97877</v>
      </c>
      <c r="D210">
        <f>ROUND((Table6[[#This Row],[Total Salary(USD)]]-N$1)/N$2,2)</f>
        <v>0.43</v>
      </c>
      <c r="E210" t="str">
        <f>IF(Table6[[#This Row],[Z-Score]]&gt;3,"Yes","No")</f>
        <v>No</v>
      </c>
      <c r="F210">
        <f>AVERAGEIFS($C:C,$B:B,Table6[[#This Row],[Job Title]])</f>
        <v>78731.125344827582</v>
      </c>
      <c r="G210" cm="1">
        <f t="array" ref="G210">_xlfn.STDEV.P(_xlfn._xlws.FILTER($C:C,$B:B=Table6[[#This Row],[Job Title]]))</f>
        <v>32809.97896243685</v>
      </c>
      <c r="H210">
        <f>ROUND((Table6[[#This Row],[Total Salary(USD)]]-Table6[[#This Row],[Avg.of.cat]])/Table6[[#This Row],[std.of.cat]],2)</f>
        <v>0.57999999999999996</v>
      </c>
      <c r="I210" t="str">
        <f>IF(Table6[[#This Row],[Z-Score.cat]]&gt;3,"Yes","No")</f>
        <v>No</v>
      </c>
    </row>
    <row r="211" spans="1:9" x14ac:dyDescent="0.25">
      <c r="A211" t="s">
        <v>24</v>
      </c>
      <c r="B211" t="s">
        <v>42</v>
      </c>
      <c r="C211">
        <v>97742.38</v>
      </c>
      <c r="D211">
        <f>ROUND((Table6[[#This Row],[Total Salary(USD)]]-N$1)/N$2,2)</f>
        <v>0.43</v>
      </c>
      <c r="E211" t="str">
        <f>IF(Table6[[#This Row],[Z-Score]]&gt;3,"Yes","No")</f>
        <v>No</v>
      </c>
      <c r="F211">
        <f>AVERAGEIFS($C:C,$B:B,Table6[[#This Row],[Job Title]])</f>
        <v>86666.62872727275</v>
      </c>
      <c r="G211" cm="1">
        <f t="array" ref="G211">_xlfn.STDEV.P(_xlfn._xlws.FILTER($C:C,$B:B=Table6[[#This Row],[Job Title]]))</f>
        <v>135209.06979805263</v>
      </c>
      <c r="H211">
        <f>ROUND((Table6[[#This Row],[Total Salary(USD)]]-Table6[[#This Row],[Avg.of.cat]])/Table6[[#This Row],[std.of.cat]],2)</f>
        <v>0.08</v>
      </c>
      <c r="I211" t="str">
        <f>IF(Table6[[#This Row],[Z-Score.cat]]&gt;3,"Yes","No")</f>
        <v>No</v>
      </c>
    </row>
    <row r="212" spans="1:9" x14ac:dyDescent="0.25">
      <c r="A212" t="s">
        <v>450</v>
      </c>
      <c r="B212" t="s">
        <v>38</v>
      </c>
      <c r="C212">
        <v>97735</v>
      </c>
      <c r="D212">
        <f>ROUND((Table6[[#This Row],[Total Salary(USD)]]-N$1)/N$2,2)</f>
        <v>0.43</v>
      </c>
      <c r="E212" t="str">
        <f>IF(Table6[[#This Row],[Z-Score]]&gt;3,"Yes","No")</f>
        <v>No</v>
      </c>
      <c r="F212">
        <f>AVERAGEIFS($C:C,$B:B,Table6[[#This Row],[Job Title]])</f>
        <v>65127.385277777808</v>
      </c>
      <c r="G212" cm="1">
        <f t="array" ref="G212">_xlfn.STDEV.P(_xlfn._xlws.FILTER($C:C,$B:B=Table6[[#This Row],[Job Title]]))</f>
        <v>42112.257457220956</v>
      </c>
      <c r="H212">
        <f>ROUND((Table6[[#This Row],[Total Salary(USD)]]-Table6[[#This Row],[Avg.of.cat]])/Table6[[#This Row],[std.of.cat]],2)</f>
        <v>0.77</v>
      </c>
      <c r="I212" t="str">
        <f>IF(Table6[[#This Row],[Z-Score.cat]]&gt;3,"Yes","No")</f>
        <v>No</v>
      </c>
    </row>
    <row r="213" spans="1:9" x14ac:dyDescent="0.25">
      <c r="A213" t="s">
        <v>450</v>
      </c>
      <c r="B213" t="s">
        <v>44</v>
      </c>
      <c r="C213">
        <v>97677</v>
      </c>
      <c r="D213">
        <f>ROUND((Table6[[#This Row],[Total Salary(USD)]]-N$1)/N$2,2)</f>
        <v>0.43</v>
      </c>
      <c r="E213" t="str">
        <f>IF(Table6[[#This Row],[Z-Score]]&gt;3,"Yes","No")</f>
        <v>No</v>
      </c>
      <c r="F213">
        <f>AVERAGEIFS($C:C,$B:B,Table6[[#This Row],[Job Title]])</f>
        <v>62337.948181818203</v>
      </c>
      <c r="G213" cm="1">
        <f t="array" ref="G213">_xlfn.STDEV.P(_xlfn._xlws.FILTER($C:C,$B:B=Table6[[#This Row],[Job Title]]))</f>
        <v>34255.651537002152</v>
      </c>
      <c r="H213">
        <f>ROUND((Table6[[#This Row],[Total Salary(USD)]]-Table6[[#This Row],[Avg.of.cat]])/Table6[[#This Row],[std.of.cat]],2)</f>
        <v>1.03</v>
      </c>
      <c r="I213" t="str">
        <f>IF(Table6[[#This Row],[Z-Score.cat]]&gt;3,"Yes","No")</f>
        <v>No</v>
      </c>
    </row>
    <row r="214" spans="1:9" x14ac:dyDescent="0.25">
      <c r="A214" t="s">
        <v>28</v>
      </c>
      <c r="B214" t="s">
        <v>41</v>
      </c>
      <c r="C214">
        <v>97632.13</v>
      </c>
      <c r="D214">
        <f>ROUND((Table6[[#This Row],[Total Salary(USD)]]-N$1)/N$2,2)</f>
        <v>0.42</v>
      </c>
      <c r="E214" t="str">
        <f>IF(Table6[[#This Row],[Z-Score]]&gt;3,"Yes","No")</f>
        <v>No</v>
      </c>
      <c r="F214">
        <f>AVERAGEIFS($C:C,$B:B,Table6[[#This Row],[Job Title]])</f>
        <v>65399.128867924541</v>
      </c>
      <c r="G214" cm="1">
        <f t="array" ref="G214">_xlfn.STDEV.P(_xlfn._xlws.FILTER($C:C,$B:B=Table6[[#This Row],[Job Title]]))</f>
        <v>40003.028601815779</v>
      </c>
      <c r="H214">
        <f>ROUND((Table6[[#This Row],[Total Salary(USD)]]-Table6[[#This Row],[Avg.of.cat]])/Table6[[#This Row],[std.of.cat]],2)</f>
        <v>0.81</v>
      </c>
      <c r="I214" t="str">
        <f>IF(Table6[[#This Row],[Z-Score.cat]]&gt;3,"Yes","No")</f>
        <v>No</v>
      </c>
    </row>
    <row r="215" spans="1:9" x14ac:dyDescent="0.25">
      <c r="A215" t="s">
        <v>26</v>
      </c>
      <c r="B215" t="s">
        <v>52</v>
      </c>
      <c r="C215">
        <v>97387.19</v>
      </c>
      <c r="D215">
        <f>ROUND((Table6[[#This Row],[Total Salary(USD)]]-N$1)/N$2,2)</f>
        <v>0.42</v>
      </c>
      <c r="E215" t="str">
        <f>IF(Table6[[#This Row],[Z-Score]]&gt;3,"Yes","No")</f>
        <v>No</v>
      </c>
      <c r="F215">
        <f>AVERAGEIFS($C:C,$B:B,Table6[[#This Row],[Job Title]])</f>
        <v>64468.089137931056</v>
      </c>
      <c r="G215" cm="1">
        <f t="array" ref="G215">_xlfn.STDEV.P(_xlfn._xlws.FILTER($C:C,$B:B=Table6[[#This Row],[Job Title]]))</f>
        <v>46017.966728855456</v>
      </c>
      <c r="H215">
        <f>ROUND((Table6[[#This Row],[Total Salary(USD)]]-Table6[[#This Row],[Avg.of.cat]])/Table6[[#This Row],[std.of.cat]],2)</f>
        <v>0.72</v>
      </c>
      <c r="I215" t="str">
        <f>IF(Table6[[#This Row],[Z-Score.cat]]&gt;3,"Yes","No")</f>
        <v>No</v>
      </c>
    </row>
    <row r="216" spans="1:9" x14ac:dyDescent="0.25">
      <c r="A216" t="s">
        <v>29</v>
      </c>
      <c r="B216" t="s">
        <v>38</v>
      </c>
      <c r="C216">
        <v>97274</v>
      </c>
      <c r="D216">
        <f>ROUND((Table6[[#This Row],[Total Salary(USD)]]-N$1)/N$2,2)</f>
        <v>0.42</v>
      </c>
      <c r="E216" t="str">
        <f>IF(Table6[[#This Row],[Z-Score]]&gt;3,"Yes","No")</f>
        <v>No</v>
      </c>
      <c r="F216">
        <f>AVERAGEIFS($C:C,$B:B,Table6[[#This Row],[Job Title]])</f>
        <v>65127.385277777808</v>
      </c>
      <c r="G216" cm="1">
        <f t="array" ref="G216">_xlfn.STDEV.P(_xlfn._xlws.FILTER($C:C,$B:B=Table6[[#This Row],[Job Title]]))</f>
        <v>42112.257457220956</v>
      </c>
      <c r="H216">
        <f>ROUND((Table6[[#This Row],[Total Salary(USD)]]-Table6[[#This Row],[Avg.of.cat]])/Table6[[#This Row],[std.of.cat]],2)</f>
        <v>0.76</v>
      </c>
      <c r="I216" t="str">
        <f>IF(Table6[[#This Row],[Z-Score.cat]]&gt;3,"Yes","No")</f>
        <v>No</v>
      </c>
    </row>
    <row r="217" spans="1:9" x14ac:dyDescent="0.25">
      <c r="A217" t="s">
        <v>31</v>
      </c>
      <c r="B217" t="s">
        <v>41</v>
      </c>
      <c r="C217">
        <v>97208.39</v>
      </c>
      <c r="D217">
        <f>ROUND((Table6[[#This Row],[Total Salary(USD)]]-N$1)/N$2,2)</f>
        <v>0.42</v>
      </c>
      <c r="E217" t="str">
        <f>IF(Table6[[#This Row],[Z-Score]]&gt;3,"Yes","No")</f>
        <v>No</v>
      </c>
      <c r="F217">
        <f>AVERAGEIFS($C:C,$B:B,Table6[[#This Row],[Job Title]])</f>
        <v>65399.128867924541</v>
      </c>
      <c r="G217" cm="1">
        <f t="array" ref="G217">_xlfn.STDEV.P(_xlfn._xlws.FILTER($C:C,$B:B=Table6[[#This Row],[Job Title]]))</f>
        <v>40003.028601815779</v>
      </c>
      <c r="H217">
        <f>ROUND((Table6[[#This Row],[Total Salary(USD)]]-Table6[[#This Row],[Avg.of.cat]])/Table6[[#This Row],[std.of.cat]],2)</f>
        <v>0.8</v>
      </c>
      <c r="I217" t="str">
        <f>IF(Table6[[#This Row],[Z-Score.cat]]&gt;3,"Yes","No")</f>
        <v>No</v>
      </c>
    </row>
    <row r="218" spans="1:9" x14ac:dyDescent="0.25">
      <c r="A218" t="s">
        <v>28</v>
      </c>
      <c r="B218" t="s">
        <v>52</v>
      </c>
      <c r="C218">
        <v>96845.45</v>
      </c>
      <c r="D218">
        <f>ROUND((Table6[[#This Row],[Total Salary(USD)]]-N$1)/N$2,2)</f>
        <v>0.41</v>
      </c>
      <c r="E218" t="str">
        <f>IF(Table6[[#This Row],[Z-Score]]&gt;3,"Yes","No")</f>
        <v>No</v>
      </c>
      <c r="F218">
        <f>AVERAGEIFS($C:C,$B:B,Table6[[#This Row],[Job Title]])</f>
        <v>64468.089137931056</v>
      </c>
      <c r="G218" cm="1">
        <f t="array" ref="G218">_xlfn.STDEV.P(_xlfn._xlws.FILTER($C:C,$B:B=Table6[[#This Row],[Job Title]]))</f>
        <v>46017.966728855456</v>
      </c>
      <c r="H218">
        <f>ROUND((Table6[[#This Row],[Total Salary(USD)]]-Table6[[#This Row],[Avg.of.cat]])/Table6[[#This Row],[std.of.cat]],2)</f>
        <v>0.7</v>
      </c>
      <c r="I218" t="str">
        <f>IF(Table6[[#This Row],[Z-Score.cat]]&gt;3,"Yes","No")</f>
        <v>No</v>
      </c>
    </row>
    <row r="219" spans="1:9" x14ac:dyDescent="0.25">
      <c r="A219" t="s">
        <v>24</v>
      </c>
      <c r="B219" t="s">
        <v>40</v>
      </c>
      <c r="C219">
        <v>96290.72</v>
      </c>
      <c r="D219">
        <f>ROUND((Table6[[#This Row],[Total Salary(USD)]]-N$1)/N$2,2)</f>
        <v>0.41</v>
      </c>
      <c r="E219" t="str">
        <f>IF(Table6[[#This Row],[Z-Score]]&gt;3,"Yes","No")</f>
        <v>No</v>
      </c>
      <c r="F219">
        <f>AVERAGEIFS($C:C,$B:B,Table6[[#This Row],[Job Title]])</f>
        <v>70425.948709677396</v>
      </c>
      <c r="G219" cm="1">
        <f t="array" ref="G219">_xlfn.STDEV.P(_xlfn._xlws.FILTER($C:C,$B:B=Table6[[#This Row],[Job Title]]))</f>
        <v>80642.671347175114</v>
      </c>
      <c r="H219">
        <f>ROUND((Table6[[#This Row],[Total Salary(USD)]]-Table6[[#This Row],[Avg.of.cat]])/Table6[[#This Row],[std.of.cat]],2)</f>
        <v>0.32</v>
      </c>
      <c r="I219" t="str">
        <f>IF(Table6[[#This Row],[Z-Score.cat]]&gt;3,"Yes","No")</f>
        <v>No</v>
      </c>
    </row>
    <row r="220" spans="1:9" x14ac:dyDescent="0.25">
      <c r="A220" t="s">
        <v>29</v>
      </c>
      <c r="B220" t="s">
        <v>43</v>
      </c>
      <c r="C220">
        <v>96206.18</v>
      </c>
      <c r="D220">
        <f>ROUND((Table6[[#This Row],[Total Salary(USD)]]-N$1)/N$2,2)</f>
        <v>0.41</v>
      </c>
      <c r="E220" t="str">
        <f>IF(Table6[[#This Row],[Z-Score]]&gt;3,"Yes","No")</f>
        <v>No</v>
      </c>
      <c r="F220">
        <f>AVERAGEIFS($C:C,$B:B,Table6[[#This Row],[Job Title]])</f>
        <v>71777.519047619062</v>
      </c>
      <c r="G220" cm="1">
        <f t="array" ref="G220">_xlfn.STDEV.P(_xlfn._xlws.FILTER($C:C,$B:B=Table6[[#This Row],[Job Title]]))</f>
        <v>51860.030158538255</v>
      </c>
      <c r="H220">
        <f>ROUND((Table6[[#This Row],[Total Salary(USD)]]-Table6[[#This Row],[Avg.of.cat]])/Table6[[#This Row],[std.of.cat]],2)</f>
        <v>0.47</v>
      </c>
      <c r="I220" t="str">
        <f>IF(Table6[[#This Row],[Z-Score.cat]]&gt;3,"Yes","No")</f>
        <v>No</v>
      </c>
    </row>
    <row r="221" spans="1:9" x14ac:dyDescent="0.25">
      <c r="A221" t="s">
        <v>34</v>
      </c>
      <c r="B221" t="s">
        <v>51</v>
      </c>
      <c r="C221">
        <v>95942.77</v>
      </c>
      <c r="D221">
        <f>ROUND((Table6[[#This Row],[Total Salary(USD)]]-N$1)/N$2,2)</f>
        <v>0.4</v>
      </c>
      <c r="E221" t="str">
        <f>IF(Table6[[#This Row],[Z-Score]]&gt;3,"Yes","No")</f>
        <v>No</v>
      </c>
      <c r="F221">
        <f>AVERAGEIFS($C:C,$B:B,Table6[[#This Row],[Job Title]])</f>
        <v>62458.608421052631</v>
      </c>
      <c r="G221" cm="1">
        <f t="array" ref="G221">_xlfn.STDEV.P(_xlfn._xlws.FILTER($C:C,$B:B=Table6[[#This Row],[Job Title]]))</f>
        <v>46662.569180449202</v>
      </c>
      <c r="H221">
        <f>ROUND((Table6[[#This Row],[Total Salary(USD)]]-Table6[[#This Row],[Avg.of.cat]])/Table6[[#This Row],[std.of.cat]],2)</f>
        <v>0.72</v>
      </c>
      <c r="I221" t="str">
        <f>IF(Table6[[#This Row],[Z-Score.cat]]&gt;3,"Yes","No")</f>
        <v>No</v>
      </c>
    </row>
    <row r="222" spans="1:9" x14ac:dyDescent="0.25">
      <c r="A222" t="s">
        <v>29</v>
      </c>
      <c r="B222" t="s">
        <v>47</v>
      </c>
      <c r="C222">
        <v>95920</v>
      </c>
      <c r="D222">
        <f>ROUND((Table6[[#This Row],[Total Salary(USD)]]-N$1)/N$2,2)</f>
        <v>0.4</v>
      </c>
      <c r="E222" t="str">
        <f>IF(Table6[[#This Row],[Z-Score]]&gt;3,"Yes","No")</f>
        <v>No</v>
      </c>
      <c r="F222">
        <f>AVERAGEIFS($C:C,$B:B,Table6[[#This Row],[Job Title]])</f>
        <v>71674.793260869556</v>
      </c>
      <c r="G222" cm="1">
        <f t="array" ref="G222">_xlfn.STDEV.P(_xlfn._xlws.FILTER($C:C,$B:B=Table6[[#This Row],[Job Title]]))</f>
        <v>46259.752744471494</v>
      </c>
      <c r="H222">
        <f>ROUND((Table6[[#This Row],[Total Salary(USD)]]-Table6[[#This Row],[Avg.of.cat]])/Table6[[#This Row],[std.of.cat]],2)</f>
        <v>0.52</v>
      </c>
      <c r="I222" t="str">
        <f>IF(Table6[[#This Row],[Z-Score.cat]]&gt;3,"Yes","No")</f>
        <v>No</v>
      </c>
    </row>
    <row r="223" spans="1:9" x14ac:dyDescent="0.25">
      <c r="A223" t="s">
        <v>26</v>
      </c>
      <c r="B223" t="s">
        <v>47</v>
      </c>
      <c r="C223">
        <v>95865.53</v>
      </c>
      <c r="D223">
        <f>ROUND((Table6[[#This Row],[Total Salary(USD)]]-N$1)/N$2,2)</f>
        <v>0.4</v>
      </c>
      <c r="E223" t="str">
        <f>IF(Table6[[#This Row],[Z-Score]]&gt;3,"Yes","No")</f>
        <v>No</v>
      </c>
      <c r="F223">
        <f>AVERAGEIFS($C:C,$B:B,Table6[[#This Row],[Job Title]])</f>
        <v>71674.793260869556</v>
      </c>
      <c r="G223" cm="1">
        <f t="array" ref="G223">_xlfn.STDEV.P(_xlfn._xlws.FILTER($C:C,$B:B=Table6[[#This Row],[Job Title]]))</f>
        <v>46259.752744471494</v>
      </c>
      <c r="H223">
        <f>ROUND((Table6[[#This Row],[Total Salary(USD)]]-Table6[[#This Row],[Avg.of.cat]])/Table6[[#This Row],[std.of.cat]],2)</f>
        <v>0.52</v>
      </c>
      <c r="I223" t="str">
        <f>IF(Table6[[#This Row],[Z-Score.cat]]&gt;3,"Yes","No")</f>
        <v>No</v>
      </c>
    </row>
    <row r="224" spans="1:9" x14ac:dyDescent="0.25">
      <c r="A224" t="s">
        <v>34</v>
      </c>
      <c r="B224" t="s">
        <v>52</v>
      </c>
      <c r="C224">
        <v>95813</v>
      </c>
      <c r="D224">
        <f>ROUND((Table6[[#This Row],[Total Salary(USD)]]-N$1)/N$2,2)</f>
        <v>0.4</v>
      </c>
      <c r="E224" t="str">
        <f>IF(Table6[[#This Row],[Z-Score]]&gt;3,"Yes","No")</f>
        <v>No</v>
      </c>
      <c r="F224">
        <f>AVERAGEIFS($C:C,$B:B,Table6[[#This Row],[Job Title]])</f>
        <v>64468.089137931056</v>
      </c>
      <c r="G224" cm="1">
        <f t="array" ref="G224">_xlfn.STDEV.P(_xlfn._xlws.FILTER($C:C,$B:B=Table6[[#This Row],[Job Title]]))</f>
        <v>46017.966728855456</v>
      </c>
      <c r="H224">
        <f>ROUND((Table6[[#This Row],[Total Salary(USD)]]-Table6[[#This Row],[Avg.of.cat]])/Table6[[#This Row],[std.of.cat]],2)</f>
        <v>0.68</v>
      </c>
      <c r="I224" t="str">
        <f>IF(Table6[[#This Row],[Z-Score.cat]]&gt;3,"Yes","No")</f>
        <v>No</v>
      </c>
    </row>
    <row r="225" spans="1:9" x14ac:dyDescent="0.25">
      <c r="A225" t="s">
        <v>35</v>
      </c>
      <c r="B225" t="s">
        <v>53</v>
      </c>
      <c r="C225">
        <v>95459.37</v>
      </c>
      <c r="D225">
        <f>ROUND((Table6[[#This Row],[Total Salary(USD)]]-N$1)/N$2,2)</f>
        <v>0.39</v>
      </c>
      <c r="E225" t="str">
        <f>IF(Table6[[#This Row],[Z-Score]]&gt;3,"Yes","No")</f>
        <v>No</v>
      </c>
      <c r="F225">
        <f>AVERAGEIFS($C:C,$B:B,Table6[[#This Row],[Job Title]])</f>
        <v>69993.488799999992</v>
      </c>
      <c r="G225" cm="1">
        <f t="array" ref="G225">_xlfn.STDEV.P(_xlfn._xlws.FILTER($C:C,$B:B=Table6[[#This Row],[Job Title]]))</f>
        <v>44344.922507977746</v>
      </c>
      <c r="H225">
        <f>ROUND((Table6[[#This Row],[Total Salary(USD)]]-Table6[[#This Row],[Avg.of.cat]])/Table6[[#This Row],[std.of.cat]],2)</f>
        <v>0.56999999999999995</v>
      </c>
      <c r="I225" t="str">
        <f>IF(Table6[[#This Row],[Z-Score.cat]]&gt;3,"Yes","No")</f>
        <v>No</v>
      </c>
    </row>
    <row r="226" spans="1:9" x14ac:dyDescent="0.25">
      <c r="A226" t="s">
        <v>29</v>
      </c>
      <c r="B226" t="s">
        <v>49</v>
      </c>
      <c r="C226">
        <v>95242</v>
      </c>
      <c r="D226">
        <f>ROUND((Table6[[#This Row],[Total Salary(USD)]]-N$1)/N$2,2)</f>
        <v>0.39</v>
      </c>
      <c r="E226" t="str">
        <f>IF(Table6[[#This Row],[Z-Score]]&gt;3,"Yes","No")</f>
        <v>No</v>
      </c>
      <c r="F226">
        <f>AVERAGEIFS($C:C,$B:B,Table6[[#This Row],[Job Title]])</f>
        <v>62166.537115384606</v>
      </c>
      <c r="G226" cm="1">
        <f t="array" ref="G226">_xlfn.STDEV.P(_xlfn._xlws.FILTER($C:C,$B:B=Table6[[#This Row],[Job Title]]))</f>
        <v>39240.393697944899</v>
      </c>
      <c r="H226">
        <f>ROUND((Table6[[#This Row],[Total Salary(USD)]]-Table6[[#This Row],[Avg.of.cat]])/Table6[[#This Row],[std.of.cat]],2)</f>
        <v>0.84</v>
      </c>
      <c r="I226" t="str">
        <f>IF(Table6[[#This Row],[Z-Score.cat]]&gt;3,"Yes","No")</f>
        <v>No</v>
      </c>
    </row>
    <row r="227" spans="1:9" x14ac:dyDescent="0.25">
      <c r="A227" t="s">
        <v>26</v>
      </c>
      <c r="B227" t="s">
        <v>47</v>
      </c>
      <c r="C227">
        <v>95158.48</v>
      </c>
      <c r="D227">
        <f>ROUND((Table6[[#This Row],[Total Salary(USD)]]-N$1)/N$2,2)</f>
        <v>0.39</v>
      </c>
      <c r="E227" t="str">
        <f>IF(Table6[[#This Row],[Z-Score]]&gt;3,"Yes","No")</f>
        <v>No</v>
      </c>
      <c r="F227">
        <f>AVERAGEIFS($C:C,$B:B,Table6[[#This Row],[Job Title]])</f>
        <v>71674.793260869556</v>
      </c>
      <c r="G227" cm="1">
        <f t="array" ref="G227">_xlfn.STDEV.P(_xlfn._xlws.FILTER($C:C,$B:B=Table6[[#This Row],[Job Title]]))</f>
        <v>46259.752744471494</v>
      </c>
      <c r="H227">
        <f>ROUND((Table6[[#This Row],[Total Salary(USD)]]-Table6[[#This Row],[Avg.of.cat]])/Table6[[#This Row],[std.of.cat]],2)</f>
        <v>0.51</v>
      </c>
      <c r="I227" t="str">
        <f>IF(Table6[[#This Row],[Z-Score.cat]]&gt;3,"Yes","No")</f>
        <v>No</v>
      </c>
    </row>
    <row r="228" spans="1:9" x14ac:dyDescent="0.25">
      <c r="A228" t="s">
        <v>28</v>
      </c>
      <c r="B228" t="s">
        <v>40</v>
      </c>
      <c r="C228">
        <v>95108.11</v>
      </c>
      <c r="D228">
        <f>ROUND((Table6[[#This Row],[Total Salary(USD)]]-N$1)/N$2,2)</f>
        <v>0.39</v>
      </c>
      <c r="E228" t="str">
        <f>IF(Table6[[#This Row],[Z-Score]]&gt;3,"Yes","No")</f>
        <v>No</v>
      </c>
      <c r="F228">
        <f>AVERAGEIFS($C:C,$B:B,Table6[[#This Row],[Job Title]])</f>
        <v>70425.948709677396</v>
      </c>
      <c r="G228" cm="1">
        <f t="array" ref="G228">_xlfn.STDEV.P(_xlfn._xlws.FILTER($C:C,$B:B=Table6[[#This Row],[Job Title]]))</f>
        <v>80642.671347175114</v>
      </c>
      <c r="H228">
        <f>ROUND((Table6[[#This Row],[Total Salary(USD)]]-Table6[[#This Row],[Avg.of.cat]])/Table6[[#This Row],[std.of.cat]],2)</f>
        <v>0.31</v>
      </c>
      <c r="I228" t="str">
        <f>IF(Table6[[#This Row],[Z-Score.cat]]&gt;3,"Yes","No")</f>
        <v>No</v>
      </c>
    </row>
    <row r="229" spans="1:9" x14ac:dyDescent="0.25">
      <c r="A229" t="s">
        <v>35</v>
      </c>
      <c r="B229" t="s">
        <v>43</v>
      </c>
      <c r="C229">
        <v>94743.55</v>
      </c>
      <c r="D229">
        <f>ROUND((Table6[[#This Row],[Total Salary(USD)]]-N$1)/N$2,2)</f>
        <v>0.38</v>
      </c>
      <c r="E229" t="str">
        <f>IF(Table6[[#This Row],[Z-Score]]&gt;3,"Yes","No")</f>
        <v>No</v>
      </c>
      <c r="F229">
        <f>AVERAGEIFS($C:C,$B:B,Table6[[#This Row],[Job Title]])</f>
        <v>71777.519047619062</v>
      </c>
      <c r="G229" cm="1">
        <f t="array" ref="G229">_xlfn.STDEV.P(_xlfn._xlws.FILTER($C:C,$B:B=Table6[[#This Row],[Job Title]]))</f>
        <v>51860.030158538255</v>
      </c>
      <c r="H229">
        <f>ROUND((Table6[[#This Row],[Total Salary(USD)]]-Table6[[#This Row],[Avg.of.cat]])/Table6[[#This Row],[std.of.cat]],2)</f>
        <v>0.44</v>
      </c>
      <c r="I229" t="str">
        <f>IF(Table6[[#This Row],[Z-Score.cat]]&gt;3,"Yes","No")</f>
        <v>No</v>
      </c>
    </row>
    <row r="230" spans="1:9" x14ac:dyDescent="0.25">
      <c r="A230" t="s">
        <v>32</v>
      </c>
      <c r="B230" t="s">
        <v>37</v>
      </c>
      <c r="C230">
        <v>94707</v>
      </c>
      <c r="D230">
        <f>ROUND((Table6[[#This Row],[Total Salary(USD)]]-N$1)/N$2,2)</f>
        <v>0.38</v>
      </c>
      <c r="E230" t="str">
        <f>IF(Table6[[#This Row],[Z-Score]]&gt;3,"Yes","No")</f>
        <v>No</v>
      </c>
      <c r="F230">
        <f>AVERAGEIFS($C:C,$B:B,Table6[[#This Row],[Job Title]])</f>
        <v>78731.125344827582</v>
      </c>
      <c r="G230" cm="1">
        <f t="array" ref="G230">_xlfn.STDEV.P(_xlfn._xlws.FILTER($C:C,$B:B=Table6[[#This Row],[Job Title]]))</f>
        <v>32809.97896243685</v>
      </c>
      <c r="H230">
        <f>ROUND((Table6[[#This Row],[Total Salary(USD)]]-Table6[[#This Row],[Avg.of.cat]])/Table6[[#This Row],[std.of.cat]],2)</f>
        <v>0.49</v>
      </c>
      <c r="I230" t="str">
        <f>IF(Table6[[#This Row],[Z-Score.cat]]&gt;3,"Yes","No")</f>
        <v>No</v>
      </c>
    </row>
    <row r="231" spans="1:9" x14ac:dyDescent="0.25">
      <c r="A231" t="s">
        <v>35</v>
      </c>
      <c r="B231" t="s">
        <v>38</v>
      </c>
      <c r="C231">
        <v>94563.11</v>
      </c>
      <c r="D231">
        <f>ROUND((Table6[[#This Row],[Total Salary(USD)]]-N$1)/N$2,2)</f>
        <v>0.38</v>
      </c>
      <c r="E231" t="str">
        <f>IF(Table6[[#This Row],[Z-Score]]&gt;3,"Yes","No")</f>
        <v>No</v>
      </c>
      <c r="F231">
        <f>AVERAGEIFS($C:C,$B:B,Table6[[#This Row],[Job Title]])</f>
        <v>65127.385277777808</v>
      </c>
      <c r="G231" cm="1">
        <f t="array" ref="G231">_xlfn.STDEV.P(_xlfn._xlws.FILTER($C:C,$B:B=Table6[[#This Row],[Job Title]]))</f>
        <v>42112.257457220956</v>
      </c>
      <c r="H231">
        <f>ROUND((Table6[[#This Row],[Total Salary(USD)]]-Table6[[#This Row],[Avg.of.cat]])/Table6[[#This Row],[std.of.cat]],2)</f>
        <v>0.7</v>
      </c>
      <c r="I231" t="str">
        <f>IF(Table6[[#This Row],[Z-Score.cat]]&gt;3,"Yes","No")</f>
        <v>No</v>
      </c>
    </row>
    <row r="232" spans="1:9" x14ac:dyDescent="0.25">
      <c r="A232" t="s">
        <v>26</v>
      </c>
      <c r="B232" t="s">
        <v>37</v>
      </c>
      <c r="C232">
        <v>94228.05</v>
      </c>
      <c r="D232">
        <f>ROUND((Table6[[#This Row],[Total Salary(USD)]]-N$1)/N$2,2)</f>
        <v>0.38</v>
      </c>
      <c r="E232" t="str">
        <f>IF(Table6[[#This Row],[Z-Score]]&gt;3,"Yes","No")</f>
        <v>No</v>
      </c>
      <c r="F232">
        <f>AVERAGEIFS($C:C,$B:B,Table6[[#This Row],[Job Title]])</f>
        <v>78731.125344827582</v>
      </c>
      <c r="G232" cm="1">
        <f t="array" ref="G232">_xlfn.STDEV.P(_xlfn._xlws.FILTER($C:C,$B:B=Table6[[#This Row],[Job Title]]))</f>
        <v>32809.97896243685</v>
      </c>
      <c r="H232">
        <f>ROUND((Table6[[#This Row],[Total Salary(USD)]]-Table6[[#This Row],[Avg.of.cat]])/Table6[[#This Row],[std.of.cat]],2)</f>
        <v>0.47</v>
      </c>
      <c r="I232" t="str">
        <f>IF(Table6[[#This Row],[Z-Score.cat]]&gt;3,"Yes","No")</f>
        <v>No</v>
      </c>
    </row>
    <row r="233" spans="1:9" x14ac:dyDescent="0.25">
      <c r="A233" t="s">
        <v>35</v>
      </c>
      <c r="B233" t="s">
        <v>42</v>
      </c>
      <c r="C233">
        <v>94030.76</v>
      </c>
      <c r="D233">
        <f>ROUND((Table6[[#This Row],[Total Salary(USD)]]-N$1)/N$2,2)</f>
        <v>0.38</v>
      </c>
      <c r="E233" t="str">
        <f>IF(Table6[[#This Row],[Z-Score]]&gt;3,"Yes","No")</f>
        <v>No</v>
      </c>
      <c r="F233">
        <f>AVERAGEIFS($C:C,$B:B,Table6[[#This Row],[Job Title]])</f>
        <v>86666.62872727275</v>
      </c>
      <c r="G233" cm="1">
        <f t="array" ref="G233">_xlfn.STDEV.P(_xlfn._xlws.FILTER($C:C,$B:B=Table6[[#This Row],[Job Title]]))</f>
        <v>135209.06979805263</v>
      </c>
      <c r="H233">
        <f>ROUND((Table6[[#This Row],[Total Salary(USD)]]-Table6[[#This Row],[Avg.of.cat]])/Table6[[#This Row],[std.of.cat]],2)</f>
        <v>0.05</v>
      </c>
      <c r="I233" t="str">
        <f>IF(Table6[[#This Row],[Z-Score.cat]]&gt;3,"Yes","No")</f>
        <v>No</v>
      </c>
    </row>
    <row r="234" spans="1:9" x14ac:dyDescent="0.25">
      <c r="A234" t="s">
        <v>29</v>
      </c>
      <c r="B234" t="s">
        <v>49</v>
      </c>
      <c r="C234">
        <v>93910.6</v>
      </c>
      <c r="D234">
        <f>ROUND((Table6[[#This Row],[Total Salary(USD)]]-N$1)/N$2,2)</f>
        <v>0.37</v>
      </c>
      <c r="E234" t="str">
        <f>IF(Table6[[#This Row],[Z-Score]]&gt;3,"Yes","No")</f>
        <v>No</v>
      </c>
      <c r="F234">
        <f>AVERAGEIFS($C:C,$B:B,Table6[[#This Row],[Job Title]])</f>
        <v>62166.537115384606</v>
      </c>
      <c r="G234" cm="1">
        <f t="array" ref="G234">_xlfn.STDEV.P(_xlfn._xlws.FILTER($C:C,$B:B=Table6[[#This Row],[Job Title]]))</f>
        <v>39240.393697944899</v>
      </c>
      <c r="H234">
        <f>ROUND((Table6[[#This Row],[Total Salary(USD)]]-Table6[[#This Row],[Avg.of.cat]])/Table6[[#This Row],[std.of.cat]],2)</f>
        <v>0.81</v>
      </c>
      <c r="I234" t="str">
        <f>IF(Table6[[#This Row],[Z-Score.cat]]&gt;3,"Yes","No")</f>
        <v>No</v>
      </c>
    </row>
    <row r="235" spans="1:9" x14ac:dyDescent="0.25">
      <c r="A235" t="s">
        <v>23</v>
      </c>
      <c r="B235" t="s">
        <v>52</v>
      </c>
      <c r="C235">
        <v>93880.99</v>
      </c>
      <c r="D235">
        <f>ROUND((Table6[[#This Row],[Total Salary(USD)]]-N$1)/N$2,2)</f>
        <v>0.37</v>
      </c>
      <c r="E235" t="str">
        <f>IF(Table6[[#This Row],[Z-Score]]&gt;3,"Yes","No")</f>
        <v>No</v>
      </c>
      <c r="F235">
        <f>AVERAGEIFS($C:C,$B:B,Table6[[#This Row],[Job Title]])</f>
        <v>64468.089137931056</v>
      </c>
      <c r="G235" cm="1">
        <f t="array" ref="G235">_xlfn.STDEV.P(_xlfn._xlws.FILTER($C:C,$B:B=Table6[[#This Row],[Job Title]]))</f>
        <v>46017.966728855456</v>
      </c>
      <c r="H235">
        <f>ROUND((Table6[[#This Row],[Total Salary(USD)]]-Table6[[#This Row],[Avg.of.cat]])/Table6[[#This Row],[std.of.cat]],2)</f>
        <v>0.64</v>
      </c>
      <c r="I235" t="str">
        <f>IF(Table6[[#This Row],[Z-Score.cat]]&gt;3,"Yes","No")</f>
        <v>No</v>
      </c>
    </row>
    <row r="236" spans="1:9" x14ac:dyDescent="0.25">
      <c r="A236" t="s">
        <v>29</v>
      </c>
      <c r="B236" t="s">
        <v>52</v>
      </c>
      <c r="C236">
        <v>93513.37</v>
      </c>
      <c r="D236">
        <f>ROUND((Table6[[#This Row],[Total Salary(USD)]]-N$1)/N$2,2)</f>
        <v>0.37</v>
      </c>
      <c r="E236" t="str">
        <f>IF(Table6[[#This Row],[Z-Score]]&gt;3,"Yes","No")</f>
        <v>No</v>
      </c>
      <c r="F236">
        <f>AVERAGEIFS($C:C,$B:B,Table6[[#This Row],[Job Title]])</f>
        <v>64468.089137931056</v>
      </c>
      <c r="G236" cm="1">
        <f t="array" ref="G236">_xlfn.STDEV.P(_xlfn._xlws.FILTER($C:C,$B:B=Table6[[#This Row],[Job Title]]))</f>
        <v>46017.966728855456</v>
      </c>
      <c r="H236">
        <f>ROUND((Table6[[#This Row],[Total Salary(USD)]]-Table6[[#This Row],[Avg.of.cat]])/Table6[[#This Row],[std.of.cat]],2)</f>
        <v>0.63</v>
      </c>
      <c r="I236" t="str">
        <f>IF(Table6[[#This Row],[Z-Score.cat]]&gt;3,"Yes","No")</f>
        <v>No</v>
      </c>
    </row>
    <row r="237" spans="1:9" x14ac:dyDescent="0.25">
      <c r="A237" t="s">
        <v>34</v>
      </c>
      <c r="B237" t="s">
        <v>50</v>
      </c>
      <c r="C237">
        <v>93496.77</v>
      </c>
      <c r="D237">
        <f>ROUND((Table6[[#This Row],[Total Salary(USD)]]-N$1)/N$2,2)</f>
        <v>0.37</v>
      </c>
      <c r="E237" t="str">
        <f>IF(Table6[[#This Row],[Z-Score]]&gt;3,"Yes","No")</f>
        <v>No</v>
      </c>
      <c r="F237">
        <f>AVERAGEIFS($C:C,$B:B,Table6[[#This Row],[Job Title]])</f>
        <v>49738.969361702148</v>
      </c>
      <c r="G237" cm="1">
        <f t="array" ref="G237">_xlfn.STDEV.P(_xlfn._xlws.FILTER($C:C,$B:B=Table6[[#This Row],[Job Title]]))</f>
        <v>40547.734104975425</v>
      </c>
      <c r="H237">
        <f>ROUND((Table6[[#This Row],[Total Salary(USD)]]-Table6[[#This Row],[Avg.of.cat]])/Table6[[#This Row],[std.of.cat]],2)</f>
        <v>1.08</v>
      </c>
      <c r="I237" t="str">
        <f>IF(Table6[[#This Row],[Z-Score.cat]]&gt;3,"Yes","No")</f>
        <v>No</v>
      </c>
    </row>
    <row r="238" spans="1:9" x14ac:dyDescent="0.25">
      <c r="A238" t="s">
        <v>35</v>
      </c>
      <c r="B238" t="s">
        <v>49</v>
      </c>
      <c r="C238">
        <v>93364.89</v>
      </c>
      <c r="D238">
        <f>ROUND((Table6[[#This Row],[Total Salary(USD)]]-N$1)/N$2,2)</f>
        <v>0.37</v>
      </c>
      <c r="E238" t="str">
        <f>IF(Table6[[#This Row],[Z-Score]]&gt;3,"Yes","No")</f>
        <v>No</v>
      </c>
      <c r="F238">
        <f>AVERAGEIFS($C:C,$B:B,Table6[[#This Row],[Job Title]])</f>
        <v>62166.537115384606</v>
      </c>
      <c r="G238" cm="1">
        <f t="array" ref="G238">_xlfn.STDEV.P(_xlfn._xlws.FILTER($C:C,$B:B=Table6[[#This Row],[Job Title]]))</f>
        <v>39240.393697944899</v>
      </c>
      <c r="H238">
        <f>ROUND((Table6[[#This Row],[Total Salary(USD)]]-Table6[[#This Row],[Avg.of.cat]])/Table6[[#This Row],[std.of.cat]],2)</f>
        <v>0.8</v>
      </c>
      <c r="I238" t="str">
        <f>IF(Table6[[#This Row],[Z-Score.cat]]&gt;3,"Yes","No")</f>
        <v>No</v>
      </c>
    </row>
    <row r="239" spans="1:9" x14ac:dyDescent="0.25">
      <c r="A239" t="s">
        <v>32</v>
      </c>
      <c r="B239" t="s">
        <v>39</v>
      </c>
      <c r="C239">
        <v>93319.1</v>
      </c>
      <c r="D239">
        <f>ROUND((Table6[[#This Row],[Total Salary(USD)]]-N$1)/N$2,2)</f>
        <v>0.37</v>
      </c>
      <c r="E239" t="str">
        <f>IF(Table6[[#This Row],[Z-Score]]&gt;3,"Yes","No")</f>
        <v>No</v>
      </c>
      <c r="F239">
        <f>AVERAGEIFS($C:C,$B:B,Table6[[#This Row],[Job Title]])</f>
        <v>93413.391929824589</v>
      </c>
      <c r="G239" cm="1">
        <f t="array" ref="G239">_xlfn.STDEV.P(_xlfn._xlws.FILTER($C:C,$B:B=Table6[[#This Row],[Job Title]]))</f>
        <v>198179.10237346042</v>
      </c>
      <c r="H239">
        <f>ROUND((Table6[[#This Row],[Total Salary(USD)]]-Table6[[#This Row],[Avg.of.cat]])/Table6[[#This Row],[std.of.cat]],2)</f>
        <v>0</v>
      </c>
      <c r="I239" t="str">
        <f>IF(Table6[[#This Row],[Z-Score.cat]]&gt;3,"Yes","No")</f>
        <v>No</v>
      </c>
    </row>
    <row r="240" spans="1:9" x14ac:dyDescent="0.25">
      <c r="A240" t="s">
        <v>29</v>
      </c>
      <c r="B240" t="s">
        <v>38</v>
      </c>
      <c r="C240">
        <v>93000.15</v>
      </c>
      <c r="D240">
        <f>ROUND((Table6[[#This Row],[Total Salary(USD)]]-N$1)/N$2,2)</f>
        <v>0.36</v>
      </c>
      <c r="E240" t="str">
        <f>IF(Table6[[#This Row],[Z-Score]]&gt;3,"Yes","No")</f>
        <v>No</v>
      </c>
      <c r="F240">
        <f>AVERAGEIFS($C:C,$B:B,Table6[[#This Row],[Job Title]])</f>
        <v>65127.385277777808</v>
      </c>
      <c r="G240" cm="1">
        <f t="array" ref="G240">_xlfn.STDEV.P(_xlfn._xlws.FILTER($C:C,$B:B=Table6[[#This Row],[Job Title]]))</f>
        <v>42112.257457220956</v>
      </c>
      <c r="H240">
        <f>ROUND((Table6[[#This Row],[Total Salary(USD)]]-Table6[[#This Row],[Avg.of.cat]])/Table6[[#This Row],[std.of.cat]],2)</f>
        <v>0.66</v>
      </c>
      <c r="I240" t="str">
        <f>IF(Table6[[#This Row],[Z-Score.cat]]&gt;3,"Yes","No")</f>
        <v>No</v>
      </c>
    </row>
    <row r="241" spans="1:9" x14ac:dyDescent="0.25">
      <c r="A241" t="s">
        <v>26</v>
      </c>
      <c r="B241" t="s">
        <v>43</v>
      </c>
      <c r="C241">
        <v>92784.69</v>
      </c>
      <c r="D241">
        <f>ROUND((Table6[[#This Row],[Total Salary(USD)]]-N$1)/N$2,2)</f>
        <v>0.36</v>
      </c>
      <c r="E241" t="str">
        <f>IF(Table6[[#This Row],[Z-Score]]&gt;3,"Yes","No")</f>
        <v>No</v>
      </c>
      <c r="F241">
        <f>AVERAGEIFS($C:C,$B:B,Table6[[#This Row],[Job Title]])</f>
        <v>71777.519047619062</v>
      </c>
      <c r="G241" cm="1">
        <f t="array" ref="G241">_xlfn.STDEV.P(_xlfn._xlws.FILTER($C:C,$B:B=Table6[[#This Row],[Job Title]]))</f>
        <v>51860.030158538255</v>
      </c>
      <c r="H241">
        <f>ROUND((Table6[[#This Row],[Total Salary(USD)]]-Table6[[#This Row],[Avg.of.cat]])/Table6[[#This Row],[std.of.cat]],2)</f>
        <v>0.41</v>
      </c>
      <c r="I241" t="str">
        <f>IF(Table6[[#This Row],[Z-Score.cat]]&gt;3,"Yes","No")</f>
        <v>No</v>
      </c>
    </row>
    <row r="242" spans="1:9" x14ac:dyDescent="0.25">
      <c r="A242" t="s">
        <v>31</v>
      </c>
      <c r="B242" t="s">
        <v>38</v>
      </c>
      <c r="C242">
        <v>92660.28</v>
      </c>
      <c r="D242">
        <f>ROUND((Table6[[#This Row],[Total Salary(USD)]]-N$1)/N$2,2)</f>
        <v>0.36</v>
      </c>
      <c r="E242" t="str">
        <f>IF(Table6[[#This Row],[Z-Score]]&gt;3,"Yes","No")</f>
        <v>No</v>
      </c>
      <c r="F242">
        <f>AVERAGEIFS($C:C,$B:B,Table6[[#This Row],[Job Title]])</f>
        <v>65127.385277777808</v>
      </c>
      <c r="G242" cm="1">
        <f t="array" ref="G242">_xlfn.STDEV.P(_xlfn._xlws.FILTER($C:C,$B:B=Table6[[#This Row],[Job Title]]))</f>
        <v>42112.257457220956</v>
      </c>
      <c r="H242">
        <f>ROUND((Table6[[#This Row],[Total Salary(USD)]]-Table6[[#This Row],[Avg.of.cat]])/Table6[[#This Row],[std.of.cat]],2)</f>
        <v>0.65</v>
      </c>
      <c r="I242" t="str">
        <f>IF(Table6[[#This Row],[Z-Score.cat]]&gt;3,"Yes","No")</f>
        <v>No</v>
      </c>
    </row>
    <row r="243" spans="1:9" x14ac:dyDescent="0.25">
      <c r="A243" t="s">
        <v>34</v>
      </c>
      <c r="B243" t="s">
        <v>43</v>
      </c>
      <c r="C243">
        <v>92487.72</v>
      </c>
      <c r="D243">
        <f>ROUND((Table6[[#This Row],[Total Salary(USD)]]-N$1)/N$2,2)</f>
        <v>0.35</v>
      </c>
      <c r="E243" t="str">
        <f>IF(Table6[[#This Row],[Z-Score]]&gt;3,"Yes","No")</f>
        <v>No</v>
      </c>
      <c r="F243">
        <f>AVERAGEIFS($C:C,$B:B,Table6[[#This Row],[Job Title]])</f>
        <v>71777.519047619062</v>
      </c>
      <c r="G243" cm="1">
        <f t="array" ref="G243">_xlfn.STDEV.P(_xlfn._xlws.FILTER($C:C,$B:B=Table6[[#This Row],[Job Title]]))</f>
        <v>51860.030158538255</v>
      </c>
      <c r="H243">
        <f>ROUND((Table6[[#This Row],[Total Salary(USD)]]-Table6[[#This Row],[Avg.of.cat]])/Table6[[#This Row],[std.of.cat]],2)</f>
        <v>0.4</v>
      </c>
      <c r="I243" t="str">
        <f>IF(Table6[[#This Row],[Z-Score.cat]]&gt;3,"Yes","No")</f>
        <v>No</v>
      </c>
    </row>
    <row r="244" spans="1:9" x14ac:dyDescent="0.25">
      <c r="A244" t="s">
        <v>24</v>
      </c>
      <c r="B244" t="s">
        <v>41</v>
      </c>
      <c r="C244">
        <v>92439.82</v>
      </c>
      <c r="D244">
        <f>ROUND((Table6[[#This Row],[Total Salary(USD)]]-N$1)/N$2,2)</f>
        <v>0.35</v>
      </c>
      <c r="E244" t="str">
        <f>IF(Table6[[#This Row],[Z-Score]]&gt;3,"Yes","No")</f>
        <v>No</v>
      </c>
      <c r="F244">
        <f>AVERAGEIFS($C:C,$B:B,Table6[[#This Row],[Job Title]])</f>
        <v>65399.128867924541</v>
      </c>
      <c r="G244" cm="1">
        <f t="array" ref="G244">_xlfn.STDEV.P(_xlfn._xlws.FILTER($C:C,$B:B=Table6[[#This Row],[Job Title]]))</f>
        <v>40003.028601815779</v>
      </c>
      <c r="H244">
        <f>ROUND((Table6[[#This Row],[Total Salary(USD)]]-Table6[[#This Row],[Avg.of.cat]])/Table6[[#This Row],[std.of.cat]],2)</f>
        <v>0.68</v>
      </c>
      <c r="I244" t="str">
        <f>IF(Table6[[#This Row],[Z-Score.cat]]&gt;3,"Yes","No")</f>
        <v>No</v>
      </c>
    </row>
    <row r="245" spans="1:9" x14ac:dyDescent="0.25">
      <c r="A245" t="s">
        <v>28</v>
      </c>
      <c r="B245" t="s">
        <v>44</v>
      </c>
      <c r="C245">
        <v>92412.71</v>
      </c>
      <c r="D245">
        <f>ROUND((Table6[[#This Row],[Total Salary(USD)]]-N$1)/N$2,2)</f>
        <v>0.35</v>
      </c>
      <c r="E245" t="str">
        <f>IF(Table6[[#This Row],[Z-Score]]&gt;3,"Yes","No")</f>
        <v>No</v>
      </c>
      <c r="F245">
        <f>AVERAGEIFS($C:C,$B:B,Table6[[#This Row],[Job Title]])</f>
        <v>62337.948181818203</v>
      </c>
      <c r="G245" cm="1">
        <f t="array" ref="G245">_xlfn.STDEV.P(_xlfn._xlws.FILTER($C:C,$B:B=Table6[[#This Row],[Job Title]]))</f>
        <v>34255.651537002152</v>
      </c>
      <c r="H245">
        <f>ROUND((Table6[[#This Row],[Total Salary(USD)]]-Table6[[#This Row],[Avg.of.cat]])/Table6[[#This Row],[std.of.cat]],2)</f>
        <v>0.88</v>
      </c>
      <c r="I245" t="str">
        <f>IF(Table6[[#This Row],[Z-Score.cat]]&gt;3,"Yes","No")</f>
        <v>No</v>
      </c>
    </row>
    <row r="246" spans="1:9" x14ac:dyDescent="0.25">
      <c r="A246" t="s">
        <v>35</v>
      </c>
      <c r="B246" t="s">
        <v>50</v>
      </c>
      <c r="C246">
        <v>92345.04</v>
      </c>
      <c r="D246">
        <f>ROUND((Table6[[#This Row],[Total Salary(USD)]]-N$1)/N$2,2)</f>
        <v>0.35</v>
      </c>
      <c r="E246" t="str">
        <f>IF(Table6[[#This Row],[Z-Score]]&gt;3,"Yes","No")</f>
        <v>No</v>
      </c>
      <c r="F246">
        <f>AVERAGEIFS($C:C,$B:B,Table6[[#This Row],[Job Title]])</f>
        <v>49738.969361702148</v>
      </c>
      <c r="G246" cm="1">
        <f t="array" ref="G246">_xlfn.STDEV.P(_xlfn._xlws.FILTER($C:C,$B:B=Table6[[#This Row],[Job Title]]))</f>
        <v>40547.734104975425</v>
      </c>
      <c r="H246">
        <f>ROUND((Table6[[#This Row],[Total Salary(USD)]]-Table6[[#This Row],[Avg.of.cat]])/Table6[[#This Row],[std.of.cat]],2)</f>
        <v>1.05</v>
      </c>
      <c r="I246" t="str">
        <f>IF(Table6[[#This Row],[Z-Score.cat]]&gt;3,"Yes","No")</f>
        <v>No</v>
      </c>
    </row>
    <row r="247" spans="1:9" x14ac:dyDescent="0.25">
      <c r="A247" t="s">
        <v>26</v>
      </c>
      <c r="B247" t="s">
        <v>51</v>
      </c>
      <c r="C247">
        <v>92255.8</v>
      </c>
      <c r="D247">
        <f>ROUND((Table6[[#This Row],[Total Salary(USD)]]-N$1)/N$2,2)</f>
        <v>0.35</v>
      </c>
      <c r="E247" t="str">
        <f>IF(Table6[[#This Row],[Z-Score]]&gt;3,"Yes","No")</f>
        <v>No</v>
      </c>
      <c r="F247">
        <f>AVERAGEIFS($C:C,$B:B,Table6[[#This Row],[Job Title]])</f>
        <v>62458.608421052631</v>
      </c>
      <c r="G247" cm="1">
        <f t="array" ref="G247">_xlfn.STDEV.P(_xlfn._xlws.FILTER($C:C,$B:B=Table6[[#This Row],[Job Title]]))</f>
        <v>46662.569180449202</v>
      </c>
      <c r="H247">
        <f>ROUND((Table6[[#This Row],[Total Salary(USD)]]-Table6[[#This Row],[Avg.of.cat]])/Table6[[#This Row],[std.of.cat]],2)</f>
        <v>0.64</v>
      </c>
      <c r="I247" t="str">
        <f>IF(Table6[[#This Row],[Z-Score.cat]]&gt;3,"Yes","No")</f>
        <v>No</v>
      </c>
    </row>
    <row r="248" spans="1:9" x14ac:dyDescent="0.25">
      <c r="A248" t="s">
        <v>29</v>
      </c>
      <c r="B248" t="s">
        <v>46</v>
      </c>
      <c r="C248">
        <v>92209.15</v>
      </c>
      <c r="D248">
        <f>ROUND((Table6[[#This Row],[Total Salary(USD)]]-N$1)/N$2,2)</f>
        <v>0.35</v>
      </c>
      <c r="E248" t="str">
        <f>IF(Table6[[#This Row],[Z-Score]]&gt;3,"Yes","No")</f>
        <v>No</v>
      </c>
      <c r="F248">
        <f>AVERAGEIFS($C:C,$B:B,Table6[[#This Row],[Job Title]])</f>
        <v>61811.275918367355</v>
      </c>
      <c r="G248" cm="1">
        <f t="array" ref="G248">_xlfn.STDEV.P(_xlfn._xlws.FILTER($C:C,$B:B=Table6[[#This Row],[Job Title]]))</f>
        <v>44215.594954867083</v>
      </c>
      <c r="H248">
        <f>ROUND((Table6[[#This Row],[Total Salary(USD)]]-Table6[[#This Row],[Avg.of.cat]])/Table6[[#This Row],[std.of.cat]],2)</f>
        <v>0.69</v>
      </c>
      <c r="I248" t="str">
        <f>IF(Table6[[#This Row],[Z-Score.cat]]&gt;3,"Yes","No")</f>
        <v>No</v>
      </c>
    </row>
    <row r="249" spans="1:9" x14ac:dyDescent="0.25">
      <c r="A249" t="s">
        <v>35</v>
      </c>
      <c r="B249" t="s">
        <v>48</v>
      </c>
      <c r="C249">
        <v>92163.64</v>
      </c>
      <c r="D249">
        <f>ROUND((Table6[[#This Row],[Total Salary(USD)]]-N$1)/N$2,2)</f>
        <v>0.35</v>
      </c>
      <c r="E249" t="str">
        <f>IF(Table6[[#This Row],[Z-Score]]&gt;3,"Yes","No")</f>
        <v>No</v>
      </c>
      <c r="F249">
        <f>AVERAGEIFS($C:C,$B:B,Table6[[#This Row],[Job Title]])</f>
        <v>75741.152545454534</v>
      </c>
      <c r="G249" cm="1">
        <f t="array" ref="G249">_xlfn.STDEV.P(_xlfn._xlws.FILTER($C:C,$B:B=Table6[[#This Row],[Job Title]]))</f>
        <v>43291.3791044912</v>
      </c>
      <c r="H249">
        <f>ROUND((Table6[[#This Row],[Total Salary(USD)]]-Table6[[#This Row],[Avg.of.cat]])/Table6[[#This Row],[std.of.cat]],2)</f>
        <v>0.38</v>
      </c>
      <c r="I249" t="str">
        <f>IF(Table6[[#This Row],[Z-Score.cat]]&gt;3,"Yes","No")</f>
        <v>No</v>
      </c>
    </row>
    <row r="250" spans="1:9" x14ac:dyDescent="0.25">
      <c r="A250" t="s">
        <v>31</v>
      </c>
      <c r="B250" t="s">
        <v>53</v>
      </c>
      <c r="C250">
        <v>92061.8</v>
      </c>
      <c r="D250">
        <f>ROUND((Table6[[#This Row],[Total Salary(USD)]]-N$1)/N$2,2)</f>
        <v>0.35</v>
      </c>
      <c r="E250" t="str">
        <f>IF(Table6[[#This Row],[Z-Score]]&gt;3,"Yes","No")</f>
        <v>No</v>
      </c>
      <c r="F250">
        <f>AVERAGEIFS($C:C,$B:B,Table6[[#This Row],[Job Title]])</f>
        <v>69993.488799999992</v>
      </c>
      <c r="G250" cm="1">
        <f t="array" ref="G250">_xlfn.STDEV.P(_xlfn._xlws.FILTER($C:C,$B:B=Table6[[#This Row],[Job Title]]))</f>
        <v>44344.922507977746</v>
      </c>
      <c r="H250">
        <f>ROUND((Table6[[#This Row],[Total Salary(USD)]]-Table6[[#This Row],[Avg.of.cat]])/Table6[[#This Row],[std.of.cat]],2)</f>
        <v>0.5</v>
      </c>
      <c r="I250" t="str">
        <f>IF(Table6[[#This Row],[Z-Score.cat]]&gt;3,"Yes","No")</f>
        <v>No</v>
      </c>
    </row>
    <row r="251" spans="1:9" x14ac:dyDescent="0.25">
      <c r="A251" t="s">
        <v>28</v>
      </c>
      <c r="B251" t="s">
        <v>50</v>
      </c>
      <c r="C251">
        <v>91891.81</v>
      </c>
      <c r="D251">
        <f>ROUND((Table6[[#This Row],[Total Salary(USD)]]-N$1)/N$2,2)</f>
        <v>0.35</v>
      </c>
      <c r="E251" t="str">
        <f>IF(Table6[[#This Row],[Z-Score]]&gt;3,"Yes","No")</f>
        <v>No</v>
      </c>
      <c r="F251">
        <f>AVERAGEIFS($C:C,$B:B,Table6[[#This Row],[Job Title]])</f>
        <v>49738.969361702148</v>
      </c>
      <c r="G251" cm="1">
        <f t="array" ref="G251">_xlfn.STDEV.P(_xlfn._xlws.FILTER($C:C,$B:B=Table6[[#This Row],[Job Title]]))</f>
        <v>40547.734104975425</v>
      </c>
      <c r="H251">
        <f>ROUND((Table6[[#This Row],[Total Salary(USD)]]-Table6[[#This Row],[Avg.of.cat]])/Table6[[#This Row],[std.of.cat]],2)</f>
        <v>1.04</v>
      </c>
      <c r="I251" t="str">
        <f>IF(Table6[[#This Row],[Z-Score.cat]]&gt;3,"Yes","No")</f>
        <v>No</v>
      </c>
    </row>
    <row r="252" spans="1:9" x14ac:dyDescent="0.25">
      <c r="A252" t="s">
        <v>31</v>
      </c>
      <c r="B252" t="s">
        <v>50</v>
      </c>
      <c r="C252">
        <v>91538.38</v>
      </c>
      <c r="D252">
        <f>ROUND((Table6[[#This Row],[Total Salary(USD)]]-N$1)/N$2,2)</f>
        <v>0.34</v>
      </c>
      <c r="E252" t="str">
        <f>IF(Table6[[#This Row],[Z-Score]]&gt;3,"Yes","No")</f>
        <v>No</v>
      </c>
      <c r="F252">
        <f>AVERAGEIFS($C:C,$B:B,Table6[[#This Row],[Job Title]])</f>
        <v>49738.969361702148</v>
      </c>
      <c r="G252" cm="1">
        <f t="array" ref="G252">_xlfn.STDEV.P(_xlfn._xlws.FILTER($C:C,$B:B=Table6[[#This Row],[Job Title]]))</f>
        <v>40547.734104975425</v>
      </c>
      <c r="H252">
        <f>ROUND((Table6[[#This Row],[Total Salary(USD)]]-Table6[[#This Row],[Avg.of.cat]])/Table6[[#This Row],[std.of.cat]],2)</f>
        <v>1.03</v>
      </c>
      <c r="I252" t="str">
        <f>IF(Table6[[#This Row],[Z-Score.cat]]&gt;3,"Yes","No")</f>
        <v>No</v>
      </c>
    </row>
    <row r="253" spans="1:9" x14ac:dyDescent="0.25">
      <c r="A253" t="s">
        <v>24</v>
      </c>
      <c r="B253" t="s">
        <v>46</v>
      </c>
      <c r="C253">
        <v>91535.11</v>
      </c>
      <c r="D253">
        <f>ROUND((Table6[[#This Row],[Total Salary(USD)]]-N$1)/N$2,2)</f>
        <v>0.34</v>
      </c>
      <c r="E253" t="str">
        <f>IF(Table6[[#This Row],[Z-Score]]&gt;3,"Yes","No")</f>
        <v>No</v>
      </c>
      <c r="F253">
        <f>AVERAGEIFS($C:C,$B:B,Table6[[#This Row],[Job Title]])</f>
        <v>61811.275918367355</v>
      </c>
      <c r="G253" cm="1">
        <f t="array" ref="G253">_xlfn.STDEV.P(_xlfn._xlws.FILTER($C:C,$B:B=Table6[[#This Row],[Job Title]]))</f>
        <v>44215.594954867083</v>
      </c>
      <c r="H253">
        <f>ROUND((Table6[[#This Row],[Total Salary(USD)]]-Table6[[#This Row],[Avg.of.cat]])/Table6[[#This Row],[std.of.cat]],2)</f>
        <v>0.67</v>
      </c>
      <c r="I253" t="str">
        <f>IF(Table6[[#This Row],[Z-Score.cat]]&gt;3,"Yes","No")</f>
        <v>No</v>
      </c>
    </row>
    <row r="254" spans="1:9" x14ac:dyDescent="0.25">
      <c r="A254" t="s">
        <v>28</v>
      </c>
      <c r="B254" t="s">
        <v>53</v>
      </c>
      <c r="C254">
        <v>91342.399999999994</v>
      </c>
      <c r="D254">
        <f>ROUND((Table6[[#This Row],[Total Salary(USD)]]-N$1)/N$2,2)</f>
        <v>0.34</v>
      </c>
      <c r="E254" t="str">
        <f>IF(Table6[[#This Row],[Z-Score]]&gt;3,"Yes","No")</f>
        <v>No</v>
      </c>
      <c r="F254">
        <f>AVERAGEIFS($C:C,$B:B,Table6[[#This Row],[Job Title]])</f>
        <v>69993.488799999992</v>
      </c>
      <c r="G254" cm="1">
        <f t="array" ref="G254">_xlfn.STDEV.P(_xlfn._xlws.FILTER($C:C,$B:B=Table6[[#This Row],[Job Title]]))</f>
        <v>44344.922507977746</v>
      </c>
      <c r="H254">
        <f>ROUND((Table6[[#This Row],[Total Salary(USD)]]-Table6[[#This Row],[Avg.of.cat]])/Table6[[#This Row],[std.of.cat]],2)</f>
        <v>0.48</v>
      </c>
      <c r="I254" t="str">
        <f>IF(Table6[[#This Row],[Z-Score.cat]]&gt;3,"Yes","No")</f>
        <v>No</v>
      </c>
    </row>
    <row r="255" spans="1:9" x14ac:dyDescent="0.25">
      <c r="A255" t="s">
        <v>26</v>
      </c>
      <c r="B255" t="s">
        <v>36</v>
      </c>
      <c r="C255">
        <v>91255.360000000001</v>
      </c>
      <c r="D255">
        <f>ROUND((Table6[[#This Row],[Total Salary(USD)]]-N$1)/N$2,2)</f>
        <v>0.34</v>
      </c>
      <c r="E255" t="str">
        <f>IF(Table6[[#This Row],[Z-Score]]&gt;3,"Yes","No")</f>
        <v>No</v>
      </c>
      <c r="F255">
        <f>AVERAGEIFS($C:C,$B:B,Table6[[#This Row],[Job Title]])</f>
        <v>52255.146481481475</v>
      </c>
      <c r="G255" cm="1">
        <f t="array" ref="G255">_xlfn.STDEV.P(_xlfn._xlws.FILTER($C:C,$B:B=Table6[[#This Row],[Job Title]]))</f>
        <v>38139.477363146871</v>
      </c>
      <c r="H255">
        <f>ROUND((Table6[[#This Row],[Total Salary(USD)]]-Table6[[#This Row],[Avg.of.cat]])/Table6[[#This Row],[std.of.cat]],2)</f>
        <v>1.02</v>
      </c>
      <c r="I255" t="str">
        <f>IF(Table6[[#This Row],[Z-Score.cat]]&gt;3,"Yes","No")</f>
        <v>No</v>
      </c>
    </row>
    <row r="256" spans="1:9" x14ac:dyDescent="0.25">
      <c r="A256" t="s">
        <v>35</v>
      </c>
      <c r="B256" t="s">
        <v>47</v>
      </c>
      <c r="C256">
        <v>90994.1</v>
      </c>
      <c r="D256">
        <f>ROUND((Table6[[#This Row],[Total Salary(USD)]]-N$1)/N$2,2)</f>
        <v>0.33</v>
      </c>
      <c r="E256" t="str">
        <f>IF(Table6[[#This Row],[Z-Score]]&gt;3,"Yes","No")</f>
        <v>No</v>
      </c>
      <c r="F256">
        <f>AVERAGEIFS($C:C,$B:B,Table6[[#This Row],[Job Title]])</f>
        <v>71674.793260869556</v>
      </c>
      <c r="G256" cm="1">
        <f t="array" ref="G256">_xlfn.STDEV.P(_xlfn._xlws.FILTER($C:C,$B:B=Table6[[#This Row],[Job Title]]))</f>
        <v>46259.752744471494</v>
      </c>
      <c r="H256">
        <f>ROUND((Table6[[#This Row],[Total Salary(USD)]]-Table6[[#This Row],[Avg.of.cat]])/Table6[[#This Row],[std.of.cat]],2)</f>
        <v>0.42</v>
      </c>
      <c r="I256" t="str">
        <f>IF(Table6[[#This Row],[Z-Score.cat]]&gt;3,"Yes","No")</f>
        <v>No</v>
      </c>
    </row>
    <row r="257" spans="1:9" x14ac:dyDescent="0.25">
      <c r="A257" t="s">
        <v>28</v>
      </c>
      <c r="B257" t="s">
        <v>46</v>
      </c>
      <c r="C257">
        <v>90921.59</v>
      </c>
      <c r="D257">
        <f>ROUND((Table6[[#This Row],[Total Salary(USD)]]-N$1)/N$2,2)</f>
        <v>0.33</v>
      </c>
      <c r="E257" t="str">
        <f>IF(Table6[[#This Row],[Z-Score]]&gt;3,"Yes","No")</f>
        <v>No</v>
      </c>
      <c r="F257">
        <f>AVERAGEIFS($C:C,$B:B,Table6[[#This Row],[Job Title]])</f>
        <v>61811.275918367355</v>
      </c>
      <c r="G257" cm="1">
        <f t="array" ref="G257">_xlfn.STDEV.P(_xlfn._xlws.FILTER($C:C,$B:B=Table6[[#This Row],[Job Title]]))</f>
        <v>44215.594954867083</v>
      </c>
      <c r="H257">
        <f>ROUND((Table6[[#This Row],[Total Salary(USD)]]-Table6[[#This Row],[Avg.of.cat]])/Table6[[#This Row],[std.of.cat]],2)</f>
        <v>0.66</v>
      </c>
      <c r="I257" t="str">
        <f>IF(Table6[[#This Row],[Z-Score.cat]]&gt;3,"Yes","No")</f>
        <v>No</v>
      </c>
    </row>
    <row r="258" spans="1:9" x14ac:dyDescent="0.25">
      <c r="A258" t="s">
        <v>450</v>
      </c>
      <c r="B258" t="s">
        <v>41</v>
      </c>
      <c r="C258">
        <v>90810.79</v>
      </c>
      <c r="D258">
        <f>ROUND((Table6[[#This Row],[Total Salary(USD)]]-N$1)/N$2,2)</f>
        <v>0.33</v>
      </c>
      <c r="E258" t="str">
        <f>IF(Table6[[#This Row],[Z-Score]]&gt;3,"Yes","No")</f>
        <v>No</v>
      </c>
      <c r="F258">
        <f>AVERAGEIFS($C:C,$B:B,Table6[[#This Row],[Job Title]])</f>
        <v>65399.128867924541</v>
      </c>
      <c r="G258" cm="1">
        <f t="array" ref="G258">_xlfn.STDEV.P(_xlfn._xlws.FILTER($C:C,$B:B=Table6[[#This Row],[Job Title]]))</f>
        <v>40003.028601815779</v>
      </c>
      <c r="H258">
        <f>ROUND((Table6[[#This Row],[Total Salary(USD)]]-Table6[[#This Row],[Avg.of.cat]])/Table6[[#This Row],[std.of.cat]],2)</f>
        <v>0.64</v>
      </c>
      <c r="I258" t="str">
        <f>IF(Table6[[#This Row],[Z-Score.cat]]&gt;3,"Yes","No")</f>
        <v>No</v>
      </c>
    </row>
    <row r="259" spans="1:9" x14ac:dyDescent="0.25">
      <c r="A259" t="s">
        <v>35</v>
      </c>
      <c r="B259" t="s">
        <v>52</v>
      </c>
      <c r="C259">
        <v>90032.81</v>
      </c>
      <c r="D259">
        <f>ROUND((Table6[[#This Row],[Total Salary(USD)]]-N$1)/N$2,2)</f>
        <v>0.32</v>
      </c>
      <c r="E259" t="str">
        <f>IF(Table6[[#This Row],[Z-Score]]&gt;3,"Yes","No")</f>
        <v>No</v>
      </c>
      <c r="F259">
        <f>AVERAGEIFS($C:C,$B:B,Table6[[#This Row],[Job Title]])</f>
        <v>64468.089137931056</v>
      </c>
      <c r="G259" cm="1">
        <f t="array" ref="G259">_xlfn.STDEV.P(_xlfn._xlws.FILTER($C:C,$B:B=Table6[[#This Row],[Job Title]]))</f>
        <v>46017.966728855456</v>
      </c>
      <c r="H259">
        <f>ROUND((Table6[[#This Row],[Total Salary(USD)]]-Table6[[#This Row],[Avg.of.cat]])/Table6[[#This Row],[std.of.cat]],2)</f>
        <v>0.56000000000000005</v>
      </c>
      <c r="I259" t="str">
        <f>IF(Table6[[#This Row],[Z-Score.cat]]&gt;3,"Yes","No")</f>
        <v>No</v>
      </c>
    </row>
    <row r="260" spans="1:9" x14ac:dyDescent="0.25">
      <c r="A260" t="s">
        <v>23</v>
      </c>
      <c r="B260" t="s">
        <v>38</v>
      </c>
      <c r="C260">
        <v>89996.91</v>
      </c>
      <c r="D260">
        <f>ROUND((Table6[[#This Row],[Total Salary(USD)]]-N$1)/N$2,2)</f>
        <v>0.32</v>
      </c>
      <c r="E260" t="str">
        <f>IF(Table6[[#This Row],[Z-Score]]&gt;3,"Yes","No")</f>
        <v>No</v>
      </c>
      <c r="F260">
        <f>AVERAGEIFS($C:C,$B:B,Table6[[#This Row],[Job Title]])</f>
        <v>65127.385277777808</v>
      </c>
      <c r="G260" cm="1">
        <f t="array" ref="G260">_xlfn.STDEV.P(_xlfn._xlws.FILTER($C:C,$B:B=Table6[[#This Row],[Job Title]]))</f>
        <v>42112.257457220956</v>
      </c>
      <c r="H260">
        <f>ROUND((Table6[[#This Row],[Total Salary(USD)]]-Table6[[#This Row],[Avg.of.cat]])/Table6[[#This Row],[std.of.cat]],2)</f>
        <v>0.59</v>
      </c>
      <c r="I260" t="str">
        <f>IF(Table6[[#This Row],[Z-Score.cat]]&gt;3,"Yes","No")</f>
        <v>No</v>
      </c>
    </row>
    <row r="261" spans="1:9" x14ac:dyDescent="0.25">
      <c r="A261" t="s">
        <v>35</v>
      </c>
      <c r="B261" t="s">
        <v>39</v>
      </c>
      <c r="C261">
        <v>89804.32</v>
      </c>
      <c r="D261">
        <f>ROUND((Table6[[#This Row],[Total Salary(USD)]]-N$1)/N$2,2)</f>
        <v>0.32</v>
      </c>
      <c r="E261" t="str">
        <f>IF(Table6[[#This Row],[Z-Score]]&gt;3,"Yes","No")</f>
        <v>No</v>
      </c>
      <c r="F261">
        <f>AVERAGEIFS($C:C,$B:B,Table6[[#This Row],[Job Title]])</f>
        <v>93413.391929824589</v>
      </c>
      <c r="G261" cm="1">
        <f t="array" ref="G261">_xlfn.STDEV.P(_xlfn._xlws.FILTER($C:C,$B:B=Table6[[#This Row],[Job Title]]))</f>
        <v>198179.10237346042</v>
      </c>
      <c r="H261">
        <f>ROUND((Table6[[#This Row],[Total Salary(USD)]]-Table6[[#This Row],[Avg.of.cat]])/Table6[[#This Row],[std.of.cat]],2)</f>
        <v>-0.02</v>
      </c>
      <c r="I261" t="str">
        <f>IF(Table6[[#This Row],[Z-Score.cat]]&gt;3,"Yes","No")</f>
        <v>No</v>
      </c>
    </row>
    <row r="262" spans="1:9" x14ac:dyDescent="0.25">
      <c r="A262" t="s">
        <v>29</v>
      </c>
      <c r="B262" t="s">
        <v>52</v>
      </c>
      <c r="C262">
        <v>89751.17</v>
      </c>
      <c r="D262">
        <f>ROUND((Table6[[#This Row],[Total Salary(USD)]]-N$1)/N$2,2)</f>
        <v>0.32</v>
      </c>
      <c r="E262" t="str">
        <f>IF(Table6[[#This Row],[Z-Score]]&gt;3,"Yes","No")</f>
        <v>No</v>
      </c>
      <c r="F262">
        <f>AVERAGEIFS($C:C,$B:B,Table6[[#This Row],[Job Title]])</f>
        <v>64468.089137931056</v>
      </c>
      <c r="G262" cm="1">
        <f t="array" ref="G262">_xlfn.STDEV.P(_xlfn._xlws.FILTER($C:C,$B:B=Table6[[#This Row],[Job Title]]))</f>
        <v>46017.966728855456</v>
      </c>
      <c r="H262">
        <f>ROUND((Table6[[#This Row],[Total Salary(USD)]]-Table6[[#This Row],[Avg.of.cat]])/Table6[[#This Row],[std.of.cat]],2)</f>
        <v>0.55000000000000004</v>
      </c>
      <c r="I262" t="str">
        <f>IF(Table6[[#This Row],[Z-Score.cat]]&gt;3,"Yes","No")</f>
        <v>No</v>
      </c>
    </row>
    <row r="263" spans="1:9" x14ac:dyDescent="0.25">
      <c r="A263" t="s">
        <v>450</v>
      </c>
      <c r="B263" t="s">
        <v>38</v>
      </c>
      <c r="C263">
        <v>89541.83</v>
      </c>
      <c r="D263">
        <f>ROUND((Table6[[#This Row],[Total Salary(USD)]]-N$1)/N$2,2)</f>
        <v>0.31</v>
      </c>
      <c r="E263" t="str">
        <f>IF(Table6[[#This Row],[Z-Score]]&gt;3,"Yes","No")</f>
        <v>No</v>
      </c>
      <c r="F263">
        <f>AVERAGEIFS($C:C,$B:B,Table6[[#This Row],[Job Title]])</f>
        <v>65127.385277777808</v>
      </c>
      <c r="G263" cm="1">
        <f t="array" ref="G263">_xlfn.STDEV.P(_xlfn._xlws.FILTER($C:C,$B:B=Table6[[#This Row],[Job Title]]))</f>
        <v>42112.257457220956</v>
      </c>
      <c r="H263">
        <f>ROUND((Table6[[#This Row],[Total Salary(USD)]]-Table6[[#This Row],[Avg.of.cat]])/Table6[[#This Row],[std.of.cat]],2)</f>
        <v>0.57999999999999996</v>
      </c>
      <c r="I263" t="str">
        <f>IF(Table6[[#This Row],[Z-Score.cat]]&gt;3,"Yes","No")</f>
        <v>No</v>
      </c>
    </row>
    <row r="264" spans="1:9" x14ac:dyDescent="0.25">
      <c r="A264" t="s">
        <v>35</v>
      </c>
      <c r="B264" t="s">
        <v>37</v>
      </c>
      <c r="C264">
        <v>89320.87</v>
      </c>
      <c r="D264">
        <f>ROUND((Table6[[#This Row],[Total Salary(USD)]]-N$1)/N$2,2)</f>
        <v>0.31</v>
      </c>
      <c r="E264" t="str">
        <f>IF(Table6[[#This Row],[Z-Score]]&gt;3,"Yes","No")</f>
        <v>No</v>
      </c>
      <c r="F264">
        <f>AVERAGEIFS($C:C,$B:B,Table6[[#This Row],[Job Title]])</f>
        <v>78731.125344827582</v>
      </c>
      <c r="G264" cm="1">
        <f t="array" ref="G264">_xlfn.STDEV.P(_xlfn._xlws.FILTER($C:C,$B:B=Table6[[#This Row],[Job Title]]))</f>
        <v>32809.97896243685</v>
      </c>
      <c r="H264">
        <f>ROUND((Table6[[#This Row],[Total Salary(USD)]]-Table6[[#This Row],[Avg.of.cat]])/Table6[[#This Row],[std.of.cat]],2)</f>
        <v>0.32</v>
      </c>
      <c r="I264" t="str">
        <f>IF(Table6[[#This Row],[Z-Score.cat]]&gt;3,"Yes","No")</f>
        <v>No</v>
      </c>
    </row>
    <row r="265" spans="1:9" x14ac:dyDescent="0.25">
      <c r="A265" t="s">
        <v>35</v>
      </c>
      <c r="B265" t="s">
        <v>36</v>
      </c>
      <c r="C265">
        <v>89047.05</v>
      </c>
      <c r="D265">
        <f>ROUND((Table6[[#This Row],[Total Salary(USD)]]-N$1)/N$2,2)</f>
        <v>0.31</v>
      </c>
      <c r="E265" t="str">
        <f>IF(Table6[[#This Row],[Z-Score]]&gt;3,"Yes","No")</f>
        <v>No</v>
      </c>
      <c r="F265">
        <f>AVERAGEIFS($C:C,$B:B,Table6[[#This Row],[Job Title]])</f>
        <v>52255.146481481475</v>
      </c>
      <c r="G265" cm="1">
        <f t="array" ref="G265">_xlfn.STDEV.P(_xlfn._xlws.FILTER($C:C,$B:B=Table6[[#This Row],[Job Title]]))</f>
        <v>38139.477363146871</v>
      </c>
      <c r="H265">
        <f>ROUND((Table6[[#This Row],[Total Salary(USD)]]-Table6[[#This Row],[Avg.of.cat]])/Table6[[#This Row],[std.of.cat]],2)</f>
        <v>0.96</v>
      </c>
      <c r="I265" t="str">
        <f>IF(Table6[[#This Row],[Z-Score.cat]]&gt;3,"Yes","No")</f>
        <v>No</v>
      </c>
    </row>
    <row r="266" spans="1:9" x14ac:dyDescent="0.25">
      <c r="A266" t="s">
        <v>26</v>
      </c>
      <c r="B266" t="s">
        <v>52</v>
      </c>
      <c r="C266">
        <v>88983.61</v>
      </c>
      <c r="D266">
        <f>ROUND((Table6[[#This Row],[Total Salary(USD)]]-N$1)/N$2,2)</f>
        <v>0.31</v>
      </c>
      <c r="E266" t="str">
        <f>IF(Table6[[#This Row],[Z-Score]]&gt;3,"Yes","No")</f>
        <v>No</v>
      </c>
      <c r="F266">
        <f>AVERAGEIFS($C:C,$B:B,Table6[[#This Row],[Job Title]])</f>
        <v>64468.089137931056</v>
      </c>
      <c r="G266" cm="1">
        <f t="array" ref="G266">_xlfn.STDEV.P(_xlfn._xlws.FILTER($C:C,$B:B=Table6[[#This Row],[Job Title]]))</f>
        <v>46017.966728855456</v>
      </c>
      <c r="H266">
        <f>ROUND((Table6[[#This Row],[Total Salary(USD)]]-Table6[[#This Row],[Avg.of.cat]])/Table6[[#This Row],[std.of.cat]],2)</f>
        <v>0.53</v>
      </c>
      <c r="I266" t="str">
        <f>IF(Table6[[#This Row],[Z-Score.cat]]&gt;3,"Yes","No")</f>
        <v>No</v>
      </c>
    </row>
    <row r="267" spans="1:9" x14ac:dyDescent="0.25">
      <c r="A267" t="s">
        <v>29</v>
      </c>
      <c r="B267" t="s">
        <v>44</v>
      </c>
      <c r="C267">
        <v>88702.71</v>
      </c>
      <c r="D267">
        <f>ROUND((Table6[[#This Row],[Total Salary(USD)]]-N$1)/N$2,2)</f>
        <v>0.3</v>
      </c>
      <c r="E267" t="str">
        <f>IF(Table6[[#This Row],[Z-Score]]&gt;3,"Yes","No")</f>
        <v>No</v>
      </c>
      <c r="F267">
        <f>AVERAGEIFS($C:C,$B:B,Table6[[#This Row],[Job Title]])</f>
        <v>62337.948181818203</v>
      </c>
      <c r="G267" cm="1">
        <f t="array" ref="G267">_xlfn.STDEV.P(_xlfn._xlws.FILTER($C:C,$B:B=Table6[[#This Row],[Job Title]]))</f>
        <v>34255.651537002152</v>
      </c>
      <c r="H267">
        <f>ROUND((Table6[[#This Row],[Total Salary(USD)]]-Table6[[#This Row],[Avg.of.cat]])/Table6[[#This Row],[std.of.cat]],2)</f>
        <v>0.77</v>
      </c>
      <c r="I267" t="str">
        <f>IF(Table6[[#This Row],[Z-Score.cat]]&gt;3,"Yes","No")</f>
        <v>No</v>
      </c>
    </row>
    <row r="268" spans="1:9" x14ac:dyDescent="0.25">
      <c r="A268" t="s">
        <v>29</v>
      </c>
      <c r="B268" t="s">
        <v>48</v>
      </c>
      <c r="C268">
        <v>88544</v>
      </c>
      <c r="D268">
        <f>ROUND((Table6[[#This Row],[Total Salary(USD)]]-N$1)/N$2,2)</f>
        <v>0.3</v>
      </c>
      <c r="E268" t="str">
        <f>IF(Table6[[#This Row],[Z-Score]]&gt;3,"Yes","No")</f>
        <v>No</v>
      </c>
      <c r="F268">
        <f>AVERAGEIFS($C:C,$B:B,Table6[[#This Row],[Job Title]])</f>
        <v>75741.152545454534</v>
      </c>
      <c r="G268" cm="1">
        <f t="array" ref="G268">_xlfn.STDEV.P(_xlfn._xlws.FILTER($C:C,$B:B=Table6[[#This Row],[Job Title]]))</f>
        <v>43291.3791044912</v>
      </c>
      <c r="H268">
        <f>ROUND((Table6[[#This Row],[Total Salary(USD)]]-Table6[[#This Row],[Avg.of.cat]])/Table6[[#This Row],[std.of.cat]],2)</f>
        <v>0.3</v>
      </c>
      <c r="I268" t="str">
        <f>IF(Table6[[#This Row],[Z-Score.cat]]&gt;3,"Yes","No")</f>
        <v>No</v>
      </c>
    </row>
    <row r="269" spans="1:9" x14ac:dyDescent="0.25">
      <c r="A269" t="s">
        <v>26</v>
      </c>
      <c r="B269" t="s">
        <v>53</v>
      </c>
      <c r="C269">
        <v>88388.66</v>
      </c>
      <c r="D269">
        <f>ROUND((Table6[[#This Row],[Total Salary(USD)]]-N$1)/N$2,2)</f>
        <v>0.3</v>
      </c>
      <c r="E269" t="str">
        <f>IF(Table6[[#This Row],[Z-Score]]&gt;3,"Yes","No")</f>
        <v>No</v>
      </c>
      <c r="F269">
        <f>AVERAGEIFS($C:C,$B:B,Table6[[#This Row],[Job Title]])</f>
        <v>69993.488799999992</v>
      </c>
      <c r="G269" cm="1">
        <f t="array" ref="G269">_xlfn.STDEV.P(_xlfn._xlws.FILTER($C:C,$B:B=Table6[[#This Row],[Job Title]]))</f>
        <v>44344.922507977746</v>
      </c>
      <c r="H269">
        <f>ROUND((Table6[[#This Row],[Total Salary(USD)]]-Table6[[#This Row],[Avg.of.cat]])/Table6[[#This Row],[std.of.cat]],2)</f>
        <v>0.41</v>
      </c>
      <c r="I269" t="str">
        <f>IF(Table6[[#This Row],[Z-Score.cat]]&gt;3,"Yes","No")</f>
        <v>No</v>
      </c>
    </row>
    <row r="270" spans="1:9" x14ac:dyDescent="0.25">
      <c r="A270" t="s">
        <v>35</v>
      </c>
      <c r="B270" t="s">
        <v>39</v>
      </c>
      <c r="C270">
        <v>88357</v>
      </c>
      <c r="D270">
        <f>ROUND((Table6[[#This Row],[Total Salary(USD)]]-N$1)/N$2,2)</f>
        <v>0.3</v>
      </c>
      <c r="E270" t="str">
        <f>IF(Table6[[#This Row],[Z-Score]]&gt;3,"Yes","No")</f>
        <v>No</v>
      </c>
      <c r="F270">
        <f>AVERAGEIFS($C:C,$B:B,Table6[[#This Row],[Job Title]])</f>
        <v>93413.391929824589</v>
      </c>
      <c r="G270" cm="1">
        <f t="array" ref="G270">_xlfn.STDEV.P(_xlfn._xlws.FILTER($C:C,$B:B=Table6[[#This Row],[Job Title]]))</f>
        <v>198179.10237346042</v>
      </c>
      <c r="H270">
        <f>ROUND((Table6[[#This Row],[Total Salary(USD)]]-Table6[[#This Row],[Avg.of.cat]])/Table6[[#This Row],[std.of.cat]],2)</f>
        <v>-0.03</v>
      </c>
      <c r="I270" t="str">
        <f>IF(Table6[[#This Row],[Z-Score.cat]]&gt;3,"Yes","No")</f>
        <v>No</v>
      </c>
    </row>
    <row r="271" spans="1:9" x14ac:dyDescent="0.25">
      <c r="A271" t="s">
        <v>450</v>
      </c>
      <c r="B271" t="s">
        <v>42</v>
      </c>
      <c r="C271">
        <v>88337.99</v>
      </c>
      <c r="D271">
        <f>ROUND((Table6[[#This Row],[Total Salary(USD)]]-N$1)/N$2,2)</f>
        <v>0.3</v>
      </c>
      <c r="E271" t="str">
        <f>IF(Table6[[#This Row],[Z-Score]]&gt;3,"Yes","No")</f>
        <v>No</v>
      </c>
      <c r="F271">
        <f>AVERAGEIFS($C:C,$B:B,Table6[[#This Row],[Job Title]])</f>
        <v>86666.62872727275</v>
      </c>
      <c r="G271" cm="1">
        <f t="array" ref="G271">_xlfn.STDEV.P(_xlfn._xlws.FILTER($C:C,$B:B=Table6[[#This Row],[Job Title]]))</f>
        <v>135209.06979805263</v>
      </c>
      <c r="H271">
        <f>ROUND((Table6[[#This Row],[Total Salary(USD)]]-Table6[[#This Row],[Avg.of.cat]])/Table6[[#This Row],[std.of.cat]],2)</f>
        <v>0.01</v>
      </c>
      <c r="I271" t="str">
        <f>IF(Table6[[#This Row],[Z-Score.cat]]&gt;3,"Yes","No")</f>
        <v>No</v>
      </c>
    </row>
    <row r="272" spans="1:9" x14ac:dyDescent="0.25">
      <c r="A272" t="s">
        <v>28</v>
      </c>
      <c r="B272" t="s">
        <v>36</v>
      </c>
      <c r="C272">
        <v>87992.48</v>
      </c>
      <c r="D272">
        <f>ROUND((Table6[[#This Row],[Total Salary(USD)]]-N$1)/N$2,2)</f>
        <v>0.28999999999999998</v>
      </c>
      <c r="E272" t="str">
        <f>IF(Table6[[#This Row],[Z-Score]]&gt;3,"Yes","No")</f>
        <v>No</v>
      </c>
      <c r="F272">
        <f>AVERAGEIFS($C:C,$B:B,Table6[[#This Row],[Job Title]])</f>
        <v>52255.146481481475</v>
      </c>
      <c r="G272" cm="1">
        <f t="array" ref="G272">_xlfn.STDEV.P(_xlfn._xlws.FILTER($C:C,$B:B=Table6[[#This Row],[Job Title]]))</f>
        <v>38139.477363146871</v>
      </c>
      <c r="H272">
        <f>ROUND((Table6[[#This Row],[Total Salary(USD)]]-Table6[[#This Row],[Avg.of.cat]])/Table6[[#This Row],[std.of.cat]],2)</f>
        <v>0.94</v>
      </c>
      <c r="I272" t="str">
        <f>IF(Table6[[#This Row],[Z-Score.cat]]&gt;3,"Yes","No")</f>
        <v>No</v>
      </c>
    </row>
    <row r="273" spans="1:9" x14ac:dyDescent="0.25">
      <c r="A273" t="s">
        <v>23</v>
      </c>
      <c r="B273" t="s">
        <v>46</v>
      </c>
      <c r="C273">
        <v>87872.28</v>
      </c>
      <c r="D273">
        <f>ROUND((Table6[[#This Row],[Total Salary(USD)]]-N$1)/N$2,2)</f>
        <v>0.28999999999999998</v>
      </c>
      <c r="E273" t="str">
        <f>IF(Table6[[#This Row],[Z-Score]]&gt;3,"Yes","No")</f>
        <v>No</v>
      </c>
      <c r="F273">
        <f>AVERAGEIFS($C:C,$B:B,Table6[[#This Row],[Job Title]])</f>
        <v>61811.275918367355</v>
      </c>
      <c r="G273" cm="1">
        <f t="array" ref="G273">_xlfn.STDEV.P(_xlfn._xlws.FILTER($C:C,$B:B=Table6[[#This Row],[Job Title]]))</f>
        <v>44215.594954867083</v>
      </c>
      <c r="H273">
        <f>ROUND((Table6[[#This Row],[Total Salary(USD)]]-Table6[[#This Row],[Avg.of.cat]])/Table6[[#This Row],[std.of.cat]],2)</f>
        <v>0.59</v>
      </c>
      <c r="I273" t="str">
        <f>IF(Table6[[#This Row],[Z-Score.cat]]&gt;3,"Yes","No")</f>
        <v>No</v>
      </c>
    </row>
    <row r="274" spans="1:9" x14ac:dyDescent="0.25">
      <c r="A274" t="s">
        <v>29</v>
      </c>
      <c r="B274" t="s">
        <v>50</v>
      </c>
      <c r="C274">
        <v>87827</v>
      </c>
      <c r="D274">
        <f>ROUND((Table6[[#This Row],[Total Salary(USD)]]-N$1)/N$2,2)</f>
        <v>0.28999999999999998</v>
      </c>
      <c r="E274" t="str">
        <f>IF(Table6[[#This Row],[Z-Score]]&gt;3,"Yes","No")</f>
        <v>No</v>
      </c>
      <c r="F274">
        <f>AVERAGEIFS($C:C,$B:B,Table6[[#This Row],[Job Title]])</f>
        <v>49738.969361702148</v>
      </c>
      <c r="G274" cm="1">
        <f t="array" ref="G274">_xlfn.STDEV.P(_xlfn._xlws.FILTER($C:C,$B:B=Table6[[#This Row],[Job Title]]))</f>
        <v>40547.734104975425</v>
      </c>
      <c r="H274">
        <f>ROUND((Table6[[#This Row],[Total Salary(USD)]]-Table6[[#This Row],[Avg.of.cat]])/Table6[[#This Row],[std.of.cat]],2)</f>
        <v>0.94</v>
      </c>
      <c r="I274" t="str">
        <f>IF(Table6[[#This Row],[Z-Score.cat]]&gt;3,"Yes","No")</f>
        <v>No</v>
      </c>
    </row>
    <row r="275" spans="1:9" x14ac:dyDescent="0.25">
      <c r="A275" t="s">
        <v>24</v>
      </c>
      <c r="B275" t="s">
        <v>41</v>
      </c>
      <c r="C275">
        <v>87826.76</v>
      </c>
      <c r="D275">
        <f>ROUND((Table6[[#This Row],[Total Salary(USD)]]-N$1)/N$2,2)</f>
        <v>0.28999999999999998</v>
      </c>
      <c r="E275" t="str">
        <f>IF(Table6[[#This Row],[Z-Score]]&gt;3,"Yes","No")</f>
        <v>No</v>
      </c>
      <c r="F275">
        <f>AVERAGEIFS($C:C,$B:B,Table6[[#This Row],[Job Title]])</f>
        <v>65399.128867924541</v>
      </c>
      <c r="G275" cm="1">
        <f t="array" ref="G275">_xlfn.STDEV.P(_xlfn._xlws.FILTER($C:C,$B:B=Table6[[#This Row],[Job Title]]))</f>
        <v>40003.028601815779</v>
      </c>
      <c r="H275">
        <f>ROUND((Table6[[#This Row],[Total Salary(USD)]]-Table6[[#This Row],[Avg.of.cat]])/Table6[[#This Row],[std.of.cat]],2)</f>
        <v>0.56000000000000005</v>
      </c>
      <c r="I275" t="str">
        <f>IF(Table6[[#This Row],[Z-Score.cat]]&gt;3,"Yes","No")</f>
        <v>No</v>
      </c>
    </row>
    <row r="276" spans="1:9" x14ac:dyDescent="0.25">
      <c r="A276" t="s">
        <v>24</v>
      </c>
      <c r="B276" t="s">
        <v>44</v>
      </c>
      <c r="C276">
        <v>87767.6</v>
      </c>
      <c r="D276">
        <f>ROUND((Table6[[#This Row],[Total Salary(USD)]]-N$1)/N$2,2)</f>
        <v>0.28999999999999998</v>
      </c>
      <c r="E276" t="str">
        <f>IF(Table6[[#This Row],[Z-Score]]&gt;3,"Yes","No")</f>
        <v>No</v>
      </c>
      <c r="F276">
        <f>AVERAGEIFS($C:C,$B:B,Table6[[#This Row],[Job Title]])</f>
        <v>62337.948181818203</v>
      </c>
      <c r="G276" cm="1">
        <f t="array" ref="G276">_xlfn.STDEV.P(_xlfn._xlws.FILTER($C:C,$B:B=Table6[[#This Row],[Job Title]]))</f>
        <v>34255.651537002152</v>
      </c>
      <c r="H276">
        <f>ROUND((Table6[[#This Row],[Total Salary(USD)]]-Table6[[#This Row],[Avg.of.cat]])/Table6[[#This Row],[std.of.cat]],2)</f>
        <v>0.74</v>
      </c>
      <c r="I276" t="str">
        <f>IF(Table6[[#This Row],[Z-Score.cat]]&gt;3,"Yes","No")</f>
        <v>No</v>
      </c>
    </row>
    <row r="277" spans="1:9" x14ac:dyDescent="0.25">
      <c r="A277" t="s">
        <v>35</v>
      </c>
      <c r="B277" t="s">
        <v>42</v>
      </c>
      <c r="C277">
        <v>87608.38</v>
      </c>
      <c r="D277">
        <f>ROUND((Table6[[#This Row],[Total Salary(USD)]]-N$1)/N$2,2)</f>
        <v>0.28999999999999998</v>
      </c>
      <c r="E277" t="str">
        <f>IF(Table6[[#This Row],[Z-Score]]&gt;3,"Yes","No")</f>
        <v>No</v>
      </c>
      <c r="F277">
        <f>AVERAGEIFS($C:C,$B:B,Table6[[#This Row],[Job Title]])</f>
        <v>86666.62872727275</v>
      </c>
      <c r="G277" cm="1">
        <f t="array" ref="G277">_xlfn.STDEV.P(_xlfn._xlws.FILTER($C:C,$B:B=Table6[[#This Row],[Job Title]]))</f>
        <v>135209.06979805263</v>
      </c>
      <c r="H277">
        <f>ROUND((Table6[[#This Row],[Total Salary(USD)]]-Table6[[#This Row],[Avg.of.cat]])/Table6[[#This Row],[std.of.cat]],2)</f>
        <v>0.01</v>
      </c>
      <c r="I277" t="str">
        <f>IF(Table6[[#This Row],[Z-Score.cat]]&gt;3,"Yes","No")</f>
        <v>No</v>
      </c>
    </row>
    <row r="278" spans="1:9" x14ac:dyDescent="0.25">
      <c r="A278" t="s">
        <v>26</v>
      </c>
      <c r="B278" t="s">
        <v>50</v>
      </c>
      <c r="C278">
        <v>87475.59</v>
      </c>
      <c r="D278">
        <f>ROUND((Table6[[#This Row],[Total Salary(USD)]]-N$1)/N$2,2)</f>
        <v>0.28000000000000003</v>
      </c>
      <c r="E278" t="str">
        <f>IF(Table6[[#This Row],[Z-Score]]&gt;3,"Yes","No")</f>
        <v>No</v>
      </c>
      <c r="F278">
        <f>AVERAGEIFS($C:C,$B:B,Table6[[#This Row],[Job Title]])</f>
        <v>49738.969361702148</v>
      </c>
      <c r="G278" cm="1">
        <f t="array" ref="G278">_xlfn.STDEV.P(_xlfn._xlws.FILTER($C:C,$B:B=Table6[[#This Row],[Job Title]]))</f>
        <v>40547.734104975425</v>
      </c>
      <c r="H278">
        <f>ROUND((Table6[[#This Row],[Total Salary(USD)]]-Table6[[#This Row],[Avg.of.cat]])/Table6[[#This Row],[std.of.cat]],2)</f>
        <v>0.93</v>
      </c>
      <c r="I278" t="str">
        <f>IF(Table6[[#This Row],[Z-Score.cat]]&gt;3,"Yes","No")</f>
        <v>No</v>
      </c>
    </row>
    <row r="279" spans="1:9" x14ac:dyDescent="0.25">
      <c r="A279" t="s">
        <v>31</v>
      </c>
      <c r="B279" t="s">
        <v>48</v>
      </c>
      <c r="C279">
        <v>87384.92</v>
      </c>
      <c r="D279">
        <f>ROUND((Table6[[#This Row],[Total Salary(USD)]]-N$1)/N$2,2)</f>
        <v>0.28000000000000003</v>
      </c>
      <c r="E279" t="str">
        <f>IF(Table6[[#This Row],[Z-Score]]&gt;3,"Yes","No")</f>
        <v>No</v>
      </c>
      <c r="F279">
        <f>AVERAGEIFS($C:C,$B:B,Table6[[#This Row],[Job Title]])</f>
        <v>75741.152545454534</v>
      </c>
      <c r="G279" cm="1">
        <f t="array" ref="G279">_xlfn.STDEV.P(_xlfn._xlws.FILTER($C:C,$B:B=Table6[[#This Row],[Job Title]]))</f>
        <v>43291.3791044912</v>
      </c>
      <c r="H279">
        <f>ROUND((Table6[[#This Row],[Total Salary(USD)]]-Table6[[#This Row],[Avg.of.cat]])/Table6[[#This Row],[std.of.cat]],2)</f>
        <v>0.27</v>
      </c>
      <c r="I279" t="str">
        <f>IF(Table6[[#This Row],[Z-Score.cat]]&gt;3,"Yes","No")</f>
        <v>No</v>
      </c>
    </row>
    <row r="280" spans="1:9" x14ac:dyDescent="0.25">
      <c r="A280" t="s">
        <v>32</v>
      </c>
      <c r="B280" t="s">
        <v>44</v>
      </c>
      <c r="C280">
        <v>87353.54</v>
      </c>
      <c r="D280">
        <f>ROUND((Table6[[#This Row],[Total Salary(USD)]]-N$1)/N$2,2)</f>
        <v>0.28000000000000003</v>
      </c>
      <c r="E280" t="str">
        <f>IF(Table6[[#This Row],[Z-Score]]&gt;3,"Yes","No")</f>
        <v>No</v>
      </c>
      <c r="F280">
        <f>AVERAGEIFS($C:C,$B:B,Table6[[#This Row],[Job Title]])</f>
        <v>62337.948181818203</v>
      </c>
      <c r="G280" cm="1">
        <f t="array" ref="G280">_xlfn.STDEV.P(_xlfn._xlws.FILTER($C:C,$B:B=Table6[[#This Row],[Job Title]]))</f>
        <v>34255.651537002152</v>
      </c>
      <c r="H280">
        <f>ROUND((Table6[[#This Row],[Total Salary(USD)]]-Table6[[#This Row],[Avg.of.cat]])/Table6[[#This Row],[std.of.cat]],2)</f>
        <v>0.73</v>
      </c>
      <c r="I280" t="str">
        <f>IF(Table6[[#This Row],[Z-Score.cat]]&gt;3,"Yes","No")</f>
        <v>No</v>
      </c>
    </row>
    <row r="281" spans="1:9" x14ac:dyDescent="0.25">
      <c r="A281" t="s">
        <v>31</v>
      </c>
      <c r="B281" t="s">
        <v>37</v>
      </c>
      <c r="C281">
        <v>87211.22</v>
      </c>
      <c r="D281">
        <f>ROUND((Table6[[#This Row],[Total Salary(USD)]]-N$1)/N$2,2)</f>
        <v>0.28000000000000003</v>
      </c>
      <c r="E281" t="str">
        <f>IF(Table6[[#This Row],[Z-Score]]&gt;3,"Yes","No")</f>
        <v>No</v>
      </c>
      <c r="F281">
        <f>AVERAGEIFS($C:C,$B:B,Table6[[#This Row],[Job Title]])</f>
        <v>78731.125344827582</v>
      </c>
      <c r="G281" cm="1">
        <f t="array" ref="G281">_xlfn.STDEV.P(_xlfn._xlws.FILTER($C:C,$B:B=Table6[[#This Row],[Job Title]]))</f>
        <v>32809.97896243685</v>
      </c>
      <c r="H281">
        <f>ROUND((Table6[[#This Row],[Total Salary(USD)]]-Table6[[#This Row],[Avg.of.cat]])/Table6[[#This Row],[std.of.cat]],2)</f>
        <v>0.26</v>
      </c>
      <c r="I281" t="str">
        <f>IF(Table6[[#This Row],[Z-Score.cat]]&gt;3,"Yes","No")</f>
        <v>No</v>
      </c>
    </row>
    <row r="282" spans="1:9" x14ac:dyDescent="0.25">
      <c r="A282" t="s">
        <v>450</v>
      </c>
      <c r="B282" t="s">
        <v>39</v>
      </c>
      <c r="C282">
        <v>87184</v>
      </c>
      <c r="D282">
        <f>ROUND((Table6[[#This Row],[Total Salary(USD)]]-N$1)/N$2,2)</f>
        <v>0.28000000000000003</v>
      </c>
      <c r="E282" t="str">
        <f>IF(Table6[[#This Row],[Z-Score]]&gt;3,"Yes","No")</f>
        <v>No</v>
      </c>
      <c r="F282">
        <f>AVERAGEIFS($C:C,$B:B,Table6[[#This Row],[Job Title]])</f>
        <v>93413.391929824589</v>
      </c>
      <c r="G282" cm="1">
        <f t="array" ref="G282">_xlfn.STDEV.P(_xlfn._xlws.FILTER($C:C,$B:B=Table6[[#This Row],[Job Title]]))</f>
        <v>198179.10237346042</v>
      </c>
      <c r="H282">
        <f>ROUND((Table6[[#This Row],[Total Salary(USD)]]-Table6[[#This Row],[Avg.of.cat]])/Table6[[#This Row],[std.of.cat]],2)</f>
        <v>-0.03</v>
      </c>
      <c r="I282" t="str">
        <f>IF(Table6[[#This Row],[Z-Score.cat]]&gt;3,"Yes","No")</f>
        <v>No</v>
      </c>
    </row>
    <row r="283" spans="1:9" x14ac:dyDescent="0.25">
      <c r="A283" t="s">
        <v>31</v>
      </c>
      <c r="B283" t="s">
        <v>42</v>
      </c>
      <c r="C283">
        <v>86878.04</v>
      </c>
      <c r="D283">
        <f>ROUND((Table6[[#This Row],[Total Salary(USD)]]-N$1)/N$2,2)</f>
        <v>0.28000000000000003</v>
      </c>
      <c r="E283" t="str">
        <f>IF(Table6[[#This Row],[Z-Score]]&gt;3,"Yes","No")</f>
        <v>No</v>
      </c>
      <c r="F283">
        <f>AVERAGEIFS($C:C,$B:B,Table6[[#This Row],[Job Title]])</f>
        <v>86666.62872727275</v>
      </c>
      <c r="G283" cm="1">
        <f t="array" ref="G283">_xlfn.STDEV.P(_xlfn._xlws.FILTER($C:C,$B:B=Table6[[#This Row],[Job Title]]))</f>
        <v>135209.06979805263</v>
      </c>
      <c r="H283">
        <f>ROUND((Table6[[#This Row],[Total Salary(USD)]]-Table6[[#This Row],[Avg.of.cat]])/Table6[[#This Row],[std.of.cat]],2)</f>
        <v>0</v>
      </c>
      <c r="I283" t="str">
        <f>IF(Table6[[#This Row],[Z-Score.cat]]&gt;3,"Yes","No")</f>
        <v>No</v>
      </c>
    </row>
    <row r="284" spans="1:9" x14ac:dyDescent="0.25">
      <c r="A284" t="s">
        <v>29</v>
      </c>
      <c r="B284" t="s">
        <v>42</v>
      </c>
      <c r="C284">
        <v>86523.56</v>
      </c>
      <c r="D284">
        <f>ROUND((Table6[[#This Row],[Total Salary(USD)]]-N$1)/N$2,2)</f>
        <v>0.27</v>
      </c>
      <c r="E284" t="str">
        <f>IF(Table6[[#This Row],[Z-Score]]&gt;3,"Yes","No")</f>
        <v>No</v>
      </c>
      <c r="F284">
        <f>AVERAGEIFS($C:C,$B:B,Table6[[#This Row],[Job Title]])</f>
        <v>86666.62872727275</v>
      </c>
      <c r="G284" cm="1">
        <f t="array" ref="G284">_xlfn.STDEV.P(_xlfn._xlws.FILTER($C:C,$B:B=Table6[[#This Row],[Job Title]]))</f>
        <v>135209.06979805263</v>
      </c>
      <c r="H284">
        <f>ROUND((Table6[[#This Row],[Total Salary(USD)]]-Table6[[#This Row],[Avg.of.cat]])/Table6[[#This Row],[std.of.cat]],2)</f>
        <v>0</v>
      </c>
      <c r="I284" t="str">
        <f>IF(Table6[[#This Row],[Z-Score.cat]]&gt;3,"Yes","No")</f>
        <v>No</v>
      </c>
    </row>
    <row r="285" spans="1:9" x14ac:dyDescent="0.25">
      <c r="A285" t="s">
        <v>34</v>
      </c>
      <c r="B285" t="s">
        <v>41</v>
      </c>
      <c r="C285">
        <v>86153</v>
      </c>
      <c r="D285">
        <f>ROUND((Table6[[#This Row],[Total Salary(USD)]]-N$1)/N$2,2)</f>
        <v>0.27</v>
      </c>
      <c r="E285" t="str">
        <f>IF(Table6[[#This Row],[Z-Score]]&gt;3,"Yes","No")</f>
        <v>No</v>
      </c>
      <c r="F285">
        <f>AVERAGEIFS($C:C,$B:B,Table6[[#This Row],[Job Title]])</f>
        <v>65399.128867924541</v>
      </c>
      <c r="G285" cm="1">
        <f t="array" ref="G285">_xlfn.STDEV.P(_xlfn._xlws.FILTER($C:C,$B:B=Table6[[#This Row],[Job Title]]))</f>
        <v>40003.028601815779</v>
      </c>
      <c r="H285">
        <f>ROUND((Table6[[#This Row],[Total Salary(USD)]]-Table6[[#This Row],[Avg.of.cat]])/Table6[[#This Row],[std.of.cat]],2)</f>
        <v>0.52</v>
      </c>
      <c r="I285" t="str">
        <f>IF(Table6[[#This Row],[Z-Score.cat]]&gt;3,"Yes","No")</f>
        <v>No</v>
      </c>
    </row>
    <row r="286" spans="1:9" x14ac:dyDescent="0.25">
      <c r="A286" t="s">
        <v>34</v>
      </c>
      <c r="B286" t="s">
        <v>49</v>
      </c>
      <c r="C286">
        <v>85982.93</v>
      </c>
      <c r="D286">
        <f>ROUND((Table6[[#This Row],[Total Salary(USD)]]-N$1)/N$2,2)</f>
        <v>0.26</v>
      </c>
      <c r="E286" t="str">
        <f>IF(Table6[[#This Row],[Z-Score]]&gt;3,"Yes","No")</f>
        <v>No</v>
      </c>
      <c r="F286">
        <f>AVERAGEIFS($C:C,$B:B,Table6[[#This Row],[Job Title]])</f>
        <v>62166.537115384606</v>
      </c>
      <c r="G286" cm="1">
        <f t="array" ref="G286">_xlfn.STDEV.P(_xlfn._xlws.FILTER($C:C,$B:B=Table6[[#This Row],[Job Title]]))</f>
        <v>39240.393697944899</v>
      </c>
      <c r="H286">
        <f>ROUND((Table6[[#This Row],[Total Salary(USD)]]-Table6[[#This Row],[Avg.of.cat]])/Table6[[#This Row],[std.of.cat]],2)</f>
        <v>0.61</v>
      </c>
      <c r="I286" t="str">
        <f>IF(Table6[[#This Row],[Z-Score.cat]]&gt;3,"Yes","No")</f>
        <v>No</v>
      </c>
    </row>
    <row r="287" spans="1:9" x14ac:dyDescent="0.25">
      <c r="A287" t="s">
        <v>35</v>
      </c>
      <c r="B287" t="s">
        <v>44</v>
      </c>
      <c r="C287">
        <v>85818.38</v>
      </c>
      <c r="D287">
        <f>ROUND((Table6[[#This Row],[Total Salary(USD)]]-N$1)/N$2,2)</f>
        <v>0.26</v>
      </c>
      <c r="E287" t="str">
        <f>IF(Table6[[#This Row],[Z-Score]]&gt;3,"Yes","No")</f>
        <v>No</v>
      </c>
      <c r="F287">
        <f>AVERAGEIFS($C:C,$B:B,Table6[[#This Row],[Job Title]])</f>
        <v>62337.948181818203</v>
      </c>
      <c r="G287" cm="1">
        <f t="array" ref="G287">_xlfn.STDEV.P(_xlfn._xlws.FILTER($C:C,$B:B=Table6[[#This Row],[Job Title]]))</f>
        <v>34255.651537002152</v>
      </c>
      <c r="H287">
        <f>ROUND((Table6[[#This Row],[Total Salary(USD)]]-Table6[[#This Row],[Avg.of.cat]])/Table6[[#This Row],[std.of.cat]],2)</f>
        <v>0.69</v>
      </c>
      <c r="I287" t="str">
        <f>IF(Table6[[#This Row],[Z-Score.cat]]&gt;3,"Yes","No")</f>
        <v>No</v>
      </c>
    </row>
    <row r="288" spans="1:9" x14ac:dyDescent="0.25">
      <c r="A288" t="s">
        <v>35</v>
      </c>
      <c r="B288" t="s">
        <v>42</v>
      </c>
      <c r="C288">
        <v>85777.61</v>
      </c>
      <c r="D288">
        <f>ROUND((Table6[[#This Row],[Total Salary(USD)]]-N$1)/N$2,2)</f>
        <v>0.26</v>
      </c>
      <c r="E288" t="str">
        <f>IF(Table6[[#This Row],[Z-Score]]&gt;3,"Yes","No")</f>
        <v>No</v>
      </c>
      <c r="F288">
        <f>AVERAGEIFS($C:C,$B:B,Table6[[#This Row],[Job Title]])</f>
        <v>86666.62872727275</v>
      </c>
      <c r="G288" cm="1">
        <f t="array" ref="G288">_xlfn.STDEV.P(_xlfn._xlws.FILTER($C:C,$B:B=Table6[[#This Row],[Job Title]]))</f>
        <v>135209.06979805263</v>
      </c>
      <c r="H288">
        <f>ROUND((Table6[[#This Row],[Total Salary(USD)]]-Table6[[#This Row],[Avg.of.cat]])/Table6[[#This Row],[std.of.cat]],2)</f>
        <v>-0.01</v>
      </c>
      <c r="I288" t="str">
        <f>IF(Table6[[#This Row],[Z-Score.cat]]&gt;3,"Yes","No")</f>
        <v>No</v>
      </c>
    </row>
    <row r="289" spans="1:9" x14ac:dyDescent="0.25">
      <c r="A289" t="s">
        <v>450</v>
      </c>
      <c r="B289" t="s">
        <v>36</v>
      </c>
      <c r="C289">
        <v>85735.52</v>
      </c>
      <c r="D289">
        <f>ROUND((Table6[[#This Row],[Total Salary(USD)]]-N$1)/N$2,2)</f>
        <v>0.26</v>
      </c>
      <c r="E289" t="str">
        <f>IF(Table6[[#This Row],[Z-Score]]&gt;3,"Yes","No")</f>
        <v>No</v>
      </c>
      <c r="F289">
        <f>AVERAGEIFS($C:C,$B:B,Table6[[#This Row],[Job Title]])</f>
        <v>52255.146481481475</v>
      </c>
      <c r="G289" cm="1">
        <f t="array" ref="G289">_xlfn.STDEV.P(_xlfn._xlws.FILTER($C:C,$B:B=Table6[[#This Row],[Job Title]]))</f>
        <v>38139.477363146871</v>
      </c>
      <c r="H289">
        <f>ROUND((Table6[[#This Row],[Total Salary(USD)]]-Table6[[#This Row],[Avg.of.cat]])/Table6[[#This Row],[std.of.cat]],2)</f>
        <v>0.88</v>
      </c>
      <c r="I289" t="str">
        <f>IF(Table6[[#This Row],[Z-Score.cat]]&gt;3,"Yes","No")</f>
        <v>No</v>
      </c>
    </row>
    <row r="290" spans="1:9" x14ac:dyDescent="0.25">
      <c r="A290" t="s">
        <v>23</v>
      </c>
      <c r="B290" t="s">
        <v>38</v>
      </c>
      <c r="C290">
        <v>85705.27</v>
      </c>
      <c r="D290">
        <f>ROUND((Table6[[#This Row],[Total Salary(USD)]]-N$1)/N$2,2)</f>
        <v>0.26</v>
      </c>
      <c r="E290" t="str">
        <f>IF(Table6[[#This Row],[Z-Score]]&gt;3,"Yes","No")</f>
        <v>No</v>
      </c>
      <c r="F290">
        <f>AVERAGEIFS($C:C,$B:B,Table6[[#This Row],[Job Title]])</f>
        <v>65127.385277777808</v>
      </c>
      <c r="G290" cm="1">
        <f t="array" ref="G290">_xlfn.STDEV.P(_xlfn._xlws.FILTER($C:C,$B:B=Table6[[#This Row],[Job Title]]))</f>
        <v>42112.257457220956</v>
      </c>
      <c r="H290">
        <f>ROUND((Table6[[#This Row],[Total Salary(USD)]]-Table6[[#This Row],[Avg.of.cat]])/Table6[[#This Row],[std.of.cat]],2)</f>
        <v>0.49</v>
      </c>
      <c r="I290" t="str">
        <f>IF(Table6[[#This Row],[Z-Score.cat]]&gt;3,"Yes","No")</f>
        <v>No</v>
      </c>
    </row>
    <row r="291" spans="1:9" x14ac:dyDescent="0.25">
      <c r="A291" t="s">
        <v>35</v>
      </c>
      <c r="B291" t="s">
        <v>36</v>
      </c>
      <c r="C291">
        <v>85348.15</v>
      </c>
      <c r="D291">
        <f>ROUND((Table6[[#This Row],[Total Salary(USD)]]-N$1)/N$2,2)</f>
        <v>0.26</v>
      </c>
      <c r="E291" t="str">
        <f>IF(Table6[[#This Row],[Z-Score]]&gt;3,"Yes","No")</f>
        <v>No</v>
      </c>
      <c r="F291">
        <f>AVERAGEIFS($C:C,$B:B,Table6[[#This Row],[Job Title]])</f>
        <v>52255.146481481475</v>
      </c>
      <c r="G291" cm="1">
        <f t="array" ref="G291">_xlfn.STDEV.P(_xlfn._xlws.FILTER($C:C,$B:B=Table6[[#This Row],[Job Title]]))</f>
        <v>38139.477363146871</v>
      </c>
      <c r="H291">
        <f>ROUND((Table6[[#This Row],[Total Salary(USD)]]-Table6[[#This Row],[Avg.of.cat]])/Table6[[#This Row],[std.of.cat]],2)</f>
        <v>0.87</v>
      </c>
      <c r="I291" t="str">
        <f>IF(Table6[[#This Row],[Z-Score.cat]]&gt;3,"Yes","No")</f>
        <v>No</v>
      </c>
    </row>
    <row r="292" spans="1:9" x14ac:dyDescent="0.25">
      <c r="A292" t="s">
        <v>31</v>
      </c>
      <c r="B292" t="s">
        <v>37</v>
      </c>
      <c r="C292">
        <v>85116.46</v>
      </c>
      <c r="D292">
        <f>ROUND((Table6[[#This Row],[Total Salary(USD)]]-N$1)/N$2,2)</f>
        <v>0.25</v>
      </c>
      <c r="E292" t="str">
        <f>IF(Table6[[#This Row],[Z-Score]]&gt;3,"Yes","No")</f>
        <v>No</v>
      </c>
      <c r="F292">
        <f>AVERAGEIFS($C:C,$B:B,Table6[[#This Row],[Job Title]])</f>
        <v>78731.125344827582</v>
      </c>
      <c r="G292" cm="1">
        <f t="array" ref="G292">_xlfn.STDEV.P(_xlfn._xlws.FILTER($C:C,$B:B=Table6[[#This Row],[Job Title]]))</f>
        <v>32809.97896243685</v>
      </c>
      <c r="H292">
        <f>ROUND((Table6[[#This Row],[Total Salary(USD)]]-Table6[[#This Row],[Avg.of.cat]])/Table6[[#This Row],[std.of.cat]],2)</f>
        <v>0.19</v>
      </c>
      <c r="I292" t="str">
        <f>IF(Table6[[#This Row],[Z-Score.cat]]&gt;3,"Yes","No")</f>
        <v>No</v>
      </c>
    </row>
    <row r="293" spans="1:9" x14ac:dyDescent="0.25">
      <c r="A293" t="s">
        <v>26</v>
      </c>
      <c r="B293" t="s">
        <v>43</v>
      </c>
      <c r="C293">
        <v>84968.73</v>
      </c>
      <c r="D293">
        <f>ROUND((Table6[[#This Row],[Total Salary(USD)]]-N$1)/N$2,2)</f>
        <v>0.25</v>
      </c>
      <c r="E293" t="str">
        <f>IF(Table6[[#This Row],[Z-Score]]&gt;3,"Yes","No")</f>
        <v>No</v>
      </c>
      <c r="F293">
        <f>AVERAGEIFS($C:C,$B:B,Table6[[#This Row],[Job Title]])</f>
        <v>71777.519047619062</v>
      </c>
      <c r="G293" cm="1">
        <f t="array" ref="G293">_xlfn.STDEV.P(_xlfn._xlws.FILTER($C:C,$B:B=Table6[[#This Row],[Job Title]]))</f>
        <v>51860.030158538255</v>
      </c>
      <c r="H293">
        <f>ROUND((Table6[[#This Row],[Total Salary(USD)]]-Table6[[#This Row],[Avg.of.cat]])/Table6[[#This Row],[std.of.cat]],2)</f>
        <v>0.25</v>
      </c>
      <c r="I293" t="str">
        <f>IF(Table6[[#This Row],[Z-Score.cat]]&gt;3,"Yes","No")</f>
        <v>No</v>
      </c>
    </row>
    <row r="294" spans="1:9" x14ac:dyDescent="0.25">
      <c r="A294" t="s">
        <v>28</v>
      </c>
      <c r="B294" t="s">
        <v>39</v>
      </c>
      <c r="C294">
        <v>84631.1</v>
      </c>
      <c r="D294">
        <f>ROUND((Table6[[#This Row],[Total Salary(USD)]]-N$1)/N$2,2)</f>
        <v>0.25</v>
      </c>
      <c r="E294" t="str">
        <f>IF(Table6[[#This Row],[Z-Score]]&gt;3,"Yes","No")</f>
        <v>No</v>
      </c>
      <c r="F294">
        <f>AVERAGEIFS($C:C,$B:B,Table6[[#This Row],[Job Title]])</f>
        <v>93413.391929824589</v>
      </c>
      <c r="G294" cm="1">
        <f t="array" ref="G294">_xlfn.STDEV.P(_xlfn._xlws.FILTER($C:C,$B:B=Table6[[#This Row],[Job Title]]))</f>
        <v>198179.10237346042</v>
      </c>
      <c r="H294">
        <f>ROUND((Table6[[#This Row],[Total Salary(USD)]]-Table6[[#This Row],[Avg.of.cat]])/Table6[[#This Row],[std.of.cat]],2)</f>
        <v>-0.04</v>
      </c>
      <c r="I294" t="str">
        <f>IF(Table6[[#This Row],[Z-Score.cat]]&gt;3,"Yes","No")</f>
        <v>No</v>
      </c>
    </row>
    <row r="295" spans="1:9" x14ac:dyDescent="0.25">
      <c r="A295" t="s">
        <v>35</v>
      </c>
      <c r="B295" t="s">
        <v>39</v>
      </c>
      <c r="C295">
        <v>84547.91</v>
      </c>
      <c r="D295">
        <f>ROUND((Table6[[#This Row],[Total Salary(USD)]]-N$1)/N$2,2)</f>
        <v>0.24</v>
      </c>
      <c r="E295" t="str">
        <f>IF(Table6[[#This Row],[Z-Score]]&gt;3,"Yes","No")</f>
        <v>No</v>
      </c>
      <c r="F295">
        <f>AVERAGEIFS($C:C,$B:B,Table6[[#This Row],[Job Title]])</f>
        <v>93413.391929824589</v>
      </c>
      <c r="G295" cm="1">
        <f t="array" ref="G295">_xlfn.STDEV.P(_xlfn._xlws.FILTER($C:C,$B:B=Table6[[#This Row],[Job Title]]))</f>
        <v>198179.10237346042</v>
      </c>
      <c r="H295">
        <f>ROUND((Table6[[#This Row],[Total Salary(USD)]]-Table6[[#This Row],[Avg.of.cat]])/Table6[[#This Row],[std.of.cat]],2)</f>
        <v>-0.04</v>
      </c>
      <c r="I295" t="str">
        <f>IF(Table6[[#This Row],[Z-Score.cat]]&gt;3,"Yes","No")</f>
        <v>No</v>
      </c>
    </row>
    <row r="296" spans="1:9" x14ac:dyDescent="0.25">
      <c r="A296" t="s">
        <v>23</v>
      </c>
      <c r="B296" t="s">
        <v>53</v>
      </c>
      <c r="C296">
        <v>84360.95</v>
      </c>
      <c r="D296">
        <f>ROUND((Table6[[#This Row],[Total Salary(USD)]]-N$1)/N$2,2)</f>
        <v>0.24</v>
      </c>
      <c r="E296" t="str">
        <f>IF(Table6[[#This Row],[Z-Score]]&gt;3,"Yes","No")</f>
        <v>No</v>
      </c>
      <c r="F296">
        <f>AVERAGEIFS($C:C,$B:B,Table6[[#This Row],[Job Title]])</f>
        <v>69993.488799999992</v>
      </c>
      <c r="G296" cm="1">
        <f t="array" ref="G296">_xlfn.STDEV.P(_xlfn._xlws.FILTER($C:C,$B:B=Table6[[#This Row],[Job Title]]))</f>
        <v>44344.922507977746</v>
      </c>
      <c r="H296">
        <f>ROUND((Table6[[#This Row],[Total Salary(USD)]]-Table6[[#This Row],[Avg.of.cat]])/Table6[[#This Row],[std.of.cat]],2)</f>
        <v>0.32</v>
      </c>
      <c r="I296" t="str">
        <f>IF(Table6[[#This Row],[Z-Score.cat]]&gt;3,"Yes","No")</f>
        <v>No</v>
      </c>
    </row>
    <row r="297" spans="1:9" x14ac:dyDescent="0.25">
      <c r="A297" t="s">
        <v>26</v>
      </c>
      <c r="B297" t="s">
        <v>41</v>
      </c>
      <c r="C297">
        <v>84215</v>
      </c>
      <c r="D297">
        <f>ROUND((Table6[[#This Row],[Total Salary(USD)]]-N$1)/N$2,2)</f>
        <v>0.24</v>
      </c>
      <c r="E297" t="str">
        <f>IF(Table6[[#This Row],[Z-Score]]&gt;3,"Yes","No")</f>
        <v>No</v>
      </c>
      <c r="F297">
        <f>AVERAGEIFS($C:C,$B:B,Table6[[#This Row],[Job Title]])</f>
        <v>65399.128867924541</v>
      </c>
      <c r="G297" cm="1">
        <f t="array" ref="G297">_xlfn.STDEV.P(_xlfn._xlws.FILTER($C:C,$B:B=Table6[[#This Row],[Job Title]]))</f>
        <v>40003.028601815779</v>
      </c>
      <c r="H297">
        <f>ROUND((Table6[[#This Row],[Total Salary(USD)]]-Table6[[#This Row],[Avg.of.cat]])/Table6[[#This Row],[std.of.cat]],2)</f>
        <v>0.47</v>
      </c>
      <c r="I297" t="str">
        <f>IF(Table6[[#This Row],[Z-Score.cat]]&gt;3,"Yes","No")</f>
        <v>No</v>
      </c>
    </row>
    <row r="298" spans="1:9" x14ac:dyDescent="0.25">
      <c r="A298" t="s">
        <v>34</v>
      </c>
      <c r="B298" t="s">
        <v>53</v>
      </c>
      <c r="C298">
        <v>84123.51</v>
      </c>
      <c r="D298">
        <f>ROUND((Table6[[#This Row],[Total Salary(USD)]]-N$1)/N$2,2)</f>
        <v>0.24</v>
      </c>
      <c r="E298" t="str">
        <f>IF(Table6[[#This Row],[Z-Score]]&gt;3,"Yes","No")</f>
        <v>No</v>
      </c>
      <c r="F298">
        <f>AVERAGEIFS($C:C,$B:B,Table6[[#This Row],[Job Title]])</f>
        <v>69993.488799999992</v>
      </c>
      <c r="G298" cm="1">
        <f t="array" ref="G298">_xlfn.STDEV.P(_xlfn._xlws.FILTER($C:C,$B:B=Table6[[#This Row],[Job Title]]))</f>
        <v>44344.922507977746</v>
      </c>
      <c r="H298">
        <f>ROUND((Table6[[#This Row],[Total Salary(USD)]]-Table6[[#This Row],[Avg.of.cat]])/Table6[[#This Row],[std.of.cat]],2)</f>
        <v>0.32</v>
      </c>
      <c r="I298" t="str">
        <f>IF(Table6[[#This Row],[Z-Score.cat]]&gt;3,"Yes","No")</f>
        <v>No</v>
      </c>
    </row>
    <row r="299" spans="1:9" x14ac:dyDescent="0.25">
      <c r="A299" t="s">
        <v>29</v>
      </c>
      <c r="B299" t="s">
        <v>38</v>
      </c>
      <c r="C299">
        <v>84052.76</v>
      </c>
      <c r="D299">
        <f>ROUND((Table6[[#This Row],[Total Salary(USD)]]-N$1)/N$2,2)</f>
        <v>0.24</v>
      </c>
      <c r="E299" t="str">
        <f>IF(Table6[[#This Row],[Z-Score]]&gt;3,"Yes","No")</f>
        <v>No</v>
      </c>
      <c r="F299">
        <f>AVERAGEIFS($C:C,$B:B,Table6[[#This Row],[Job Title]])</f>
        <v>65127.385277777808</v>
      </c>
      <c r="G299" cm="1">
        <f t="array" ref="G299">_xlfn.STDEV.P(_xlfn._xlws.FILTER($C:C,$B:B=Table6[[#This Row],[Job Title]]))</f>
        <v>42112.257457220956</v>
      </c>
      <c r="H299">
        <f>ROUND((Table6[[#This Row],[Total Salary(USD)]]-Table6[[#This Row],[Avg.of.cat]])/Table6[[#This Row],[std.of.cat]],2)</f>
        <v>0.45</v>
      </c>
      <c r="I299" t="str">
        <f>IF(Table6[[#This Row],[Z-Score.cat]]&gt;3,"Yes","No")</f>
        <v>No</v>
      </c>
    </row>
    <row r="300" spans="1:9" x14ac:dyDescent="0.25">
      <c r="A300" t="s">
        <v>31</v>
      </c>
      <c r="B300" t="s">
        <v>49</v>
      </c>
      <c r="C300">
        <v>84045.79</v>
      </c>
      <c r="D300">
        <f>ROUND((Table6[[#This Row],[Total Salary(USD)]]-N$1)/N$2,2)</f>
        <v>0.24</v>
      </c>
      <c r="E300" t="str">
        <f>IF(Table6[[#This Row],[Z-Score]]&gt;3,"Yes","No")</f>
        <v>No</v>
      </c>
      <c r="F300">
        <f>AVERAGEIFS($C:C,$B:B,Table6[[#This Row],[Job Title]])</f>
        <v>62166.537115384606</v>
      </c>
      <c r="G300" cm="1">
        <f t="array" ref="G300">_xlfn.STDEV.P(_xlfn._xlws.FILTER($C:C,$B:B=Table6[[#This Row],[Job Title]]))</f>
        <v>39240.393697944899</v>
      </c>
      <c r="H300">
        <f>ROUND((Table6[[#This Row],[Total Salary(USD)]]-Table6[[#This Row],[Avg.of.cat]])/Table6[[#This Row],[std.of.cat]],2)</f>
        <v>0.56000000000000005</v>
      </c>
      <c r="I300" t="str">
        <f>IF(Table6[[#This Row],[Z-Score.cat]]&gt;3,"Yes","No")</f>
        <v>No</v>
      </c>
    </row>
    <row r="301" spans="1:9" x14ac:dyDescent="0.25">
      <c r="A301" t="s">
        <v>32</v>
      </c>
      <c r="B301" t="s">
        <v>38</v>
      </c>
      <c r="C301">
        <v>83922.2</v>
      </c>
      <c r="D301">
        <f>ROUND((Table6[[#This Row],[Total Salary(USD)]]-N$1)/N$2,2)</f>
        <v>0.24</v>
      </c>
      <c r="E301" t="str">
        <f>IF(Table6[[#This Row],[Z-Score]]&gt;3,"Yes","No")</f>
        <v>No</v>
      </c>
      <c r="F301">
        <f>AVERAGEIFS($C:C,$B:B,Table6[[#This Row],[Job Title]])</f>
        <v>65127.385277777808</v>
      </c>
      <c r="G301" cm="1">
        <f t="array" ref="G301">_xlfn.STDEV.P(_xlfn._xlws.FILTER($C:C,$B:B=Table6[[#This Row],[Job Title]]))</f>
        <v>42112.257457220956</v>
      </c>
      <c r="H301">
        <f>ROUND((Table6[[#This Row],[Total Salary(USD)]]-Table6[[#This Row],[Avg.of.cat]])/Table6[[#This Row],[std.of.cat]],2)</f>
        <v>0.45</v>
      </c>
      <c r="I301" t="str">
        <f>IF(Table6[[#This Row],[Z-Score.cat]]&gt;3,"Yes","No")</f>
        <v>No</v>
      </c>
    </row>
    <row r="302" spans="1:9" x14ac:dyDescent="0.25">
      <c r="A302" t="s">
        <v>450</v>
      </c>
      <c r="B302" t="s">
        <v>38</v>
      </c>
      <c r="C302">
        <v>83868</v>
      </c>
      <c r="D302">
        <f>ROUND((Table6[[#This Row],[Total Salary(USD)]]-N$1)/N$2,2)</f>
        <v>0.24</v>
      </c>
      <c r="E302" t="str">
        <f>IF(Table6[[#This Row],[Z-Score]]&gt;3,"Yes","No")</f>
        <v>No</v>
      </c>
      <c r="F302">
        <f>AVERAGEIFS($C:C,$B:B,Table6[[#This Row],[Job Title]])</f>
        <v>65127.385277777808</v>
      </c>
      <c r="G302" cm="1">
        <f t="array" ref="G302">_xlfn.STDEV.P(_xlfn._xlws.FILTER($C:C,$B:B=Table6[[#This Row],[Job Title]]))</f>
        <v>42112.257457220956</v>
      </c>
      <c r="H302">
        <f>ROUND((Table6[[#This Row],[Total Salary(USD)]]-Table6[[#This Row],[Avg.of.cat]])/Table6[[#This Row],[std.of.cat]],2)</f>
        <v>0.45</v>
      </c>
      <c r="I302" t="str">
        <f>IF(Table6[[#This Row],[Z-Score.cat]]&gt;3,"Yes","No")</f>
        <v>No</v>
      </c>
    </row>
    <row r="303" spans="1:9" x14ac:dyDescent="0.25">
      <c r="A303" t="s">
        <v>32</v>
      </c>
      <c r="B303" t="s">
        <v>52</v>
      </c>
      <c r="C303">
        <v>83678.41</v>
      </c>
      <c r="D303">
        <f>ROUND((Table6[[#This Row],[Total Salary(USD)]]-N$1)/N$2,2)</f>
        <v>0.23</v>
      </c>
      <c r="E303" t="str">
        <f>IF(Table6[[#This Row],[Z-Score]]&gt;3,"Yes","No")</f>
        <v>No</v>
      </c>
      <c r="F303">
        <f>AVERAGEIFS($C:C,$B:B,Table6[[#This Row],[Job Title]])</f>
        <v>64468.089137931056</v>
      </c>
      <c r="G303" cm="1">
        <f t="array" ref="G303">_xlfn.STDEV.P(_xlfn._xlws.FILTER($C:C,$B:B=Table6[[#This Row],[Job Title]]))</f>
        <v>46017.966728855456</v>
      </c>
      <c r="H303">
        <f>ROUND((Table6[[#This Row],[Total Salary(USD)]]-Table6[[#This Row],[Avg.of.cat]])/Table6[[#This Row],[std.of.cat]],2)</f>
        <v>0.42</v>
      </c>
      <c r="I303" t="str">
        <f>IF(Table6[[#This Row],[Z-Score.cat]]&gt;3,"Yes","No")</f>
        <v>No</v>
      </c>
    </row>
    <row r="304" spans="1:9" x14ac:dyDescent="0.25">
      <c r="A304" t="s">
        <v>24</v>
      </c>
      <c r="B304" t="s">
        <v>44</v>
      </c>
      <c r="C304">
        <v>83657.78</v>
      </c>
      <c r="D304">
        <f>ROUND((Table6[[#This Row],[Total Salary(USD)]]-N$1)/N$2,2)</f>
        <v>0.23</v>
      </c>
      <c r="E304" t="str">
        <f>IF(Table6[[#This Row],[Z-Score]]&gt;3,"Yes","No")</f>
        <v>No</v>
      </c>
      <c r="F304">
        <f>AVERAGEIFS($C:C,$B:B,Table6[[#This Row],[Job Title]])</f>
        <v>62337.948181818203</v>
      </c>
      <c r="G304" cm="1">
        <f t="array" ref="G304">_xlfn.STDEV.P(_xlfn._xlws.FILTER($C:C,$B:B=Table6[[#This Row],[Job Title]]))</f>
        <v>34255.651537002152</v>
      </c>
      <c r="H304">
        <f>ROUND((Table6[[#This Row],[Total Salary(USD)]]-Table6[[#This Row],[Avg.of.cat]])/Table6[[#This Row],[std.of.cat]],2)</f>
        <v>0.62</v>
      </c>
      <c r="I304" t="str">
        <f>IF(Table6[[#This Row],[Z-Score.cat]]&gt;3,"Yes","No")</f>
        <v>No</v>
      </c>
    </row>
    <row r="305" spans="1:9" x14ac:dyDescent="0.25">
      <c r="A305" t="s">
        <v>26</v>
      </c>
      <c r="B305" t="s">
        <v>48</v>
      </c>
      <c r="C305">
        <v>83514.070000000007</v>
      </c>
      <c r="D305">
        <f>ROUND((Table6[[#This Row],[Total Salary(USD)]]-N$1)/N$2,2)</f>
        <v>0.23</v>
      </c>
      <c r="E305" t="str">
        <f>IF(Table6[[#This Row],[Z-Score]]&gt;3,"Yes","No")</f>
        <v>No</v>
      </c>
      <c r="F305">
        <f>AVERAGEIFS($C:C,$B:B,Table6[[#This Row],[Job Title]])</f>
        <v>75741.152545454534</v>
      </c>
      <c r="G305" cm="1">
        <f t="array" ref="G305">_xlfn.STDEV.P(_xlfn._xlws.FILTER($C:C,$B:B=Table6[[#This Row],[Job Title]]))</f>
        <v>43291.3791044912</v>
      </c>
      <c r="H305">
        <f>ROUND((Table6[[#This Row],[Total Salary(USD)]]-Table6[[#This Row],[Avg.of.cat]])/Table6[[#This Row],[std.of.cat]],2)</f>
        <v>0.18</v>
      </c>
      <c r="I305" t="str">
        <f>IF(Table6[[#This Row],[Z-Score.cat]]&gt;3,"Yes","No")</f>
        <v>No</v>
      </c>
    </row>
    <row r="306" spans="1:9" x14ac:dyDescent="0.25">
      <c r="A306" t="s">
        <v>26</v>
      </c>
      <c r="B306" t="s">
        <v>52</v>
      </c>
      <c r="C306">
        <v>83434.55</v>
      </c>
      <c r="D306">
        <f>ROUND((Table6[[#This Row],[Total Salary(USD)]]-N$1)/N$2,2)</f>
        <v>0.23</v>
      </c>
      <c r="E306" t="str">
        <f>IF(Table6[[#This Row],[Z-Score]]&gt;3,"Yes","No")</f>
        <v>No</v>
      </c>
      <c r="F306">
        <f>AVERAGEIFS($C:C,$B:B,Table6[[#This Row],[Job Title]])</f>
        <v>64468.089137931056</v>
      </c>
      <c r="G306" cm="1">
        <f t="array" ref="G306">_xlfn.STDEV.P(_xlfn._xlws.FILTER($C:C,$B:B=Table6[[#This Row],[Job Title]]))</f>
        <v>46017.966728855456</v>
      </c>
      <c r="H306">
        <f>ROUND((Table6[[#This Row],[Total Salary(USD)]]-Table6[[#This Row],[Avg.of.cat]])/Table6[[#This Row],[std.of.cat]],2)</f>
        <v>0.41</v>
      </c>
      <c r="I306" t="str">
        <f>IF(Table6[[#This Row],[Z-Score.cat]]&gt;3,"Yes","No")</f>
        <v>No</v>
      </c>
    </row>
    <row r="307" spans="1:9" x14ac:dyDescent="0.25">
      <c r="A307" t="s">
        <v>35</v>
      </c>
      <c r="B307" t="s">
        <v>47</v>
      </c>
      <c r="C307">
        <v>83172.08</v>
      </c>
      <c r="D307">
        <f>ROUND((Table6[[#This Row],[Total Salary(USD)]]-N$1)/N$2,2)</f>
        <v>0.23</v>
      </c>
      <c r="E307" t="str">
        <f>IF(Table6[[#This Row],[Z-Score]]&gt;3,"Yes","No")</f>
        <v>No</v>
      </c>
      <c r="F307">
        <f>AVERAGEIFS($C:C,$B:B,Table6[[#This Row],[Job Title]])</f>
        <v>71674.793260869556</v>
      </c>
      <c r="G307" cm="1">
        <f t="array" ref="G307">_xlfn.STDEV.P(_xlfn._xlws.FILTER($C:C,$B:B=Table6[[#This Row],[Job Title]]))</f>
        <v>46259.752744471494</v>
      </c>
      <c r="H307">
        <f>ROUND((Table6[[#This Row],[Total Salary(USD)]]-Table6[[#This Row],[Avg.of.cat]])/Table6[[#This Row],[std.of.cat]],2)</f>
        <v>0.25</v>
      </c>
      <c r="I307" t="str">
        <f>IF(Table6[[#This Row],[Z-Score.cat]]&gt;3,"Yes","No")</f>
        <v>No</v>
      </c>
    </row>
    <row r="308" spans="1:9" x14ac:dyDescent="0.25">
      <c r="A308" t="s">
        <v>26</v>
      </c>
      <c r="B308" t="s">
        <v>48</v>
      </c>
      <c r="C308">
        <v>82885.919999999998</v>
      </c>
      <c r="D308">
        <f>ROUND((Table6[[#This Row],[Total Salary(USD)]]-N$1)/N$2,2)</f>
        <v>0.22</v>
      </c>
      <c r="E308" t="str">
        <f>IF(Table6[[#This Row],[Z-Score]]&gt;3,"Yes","No")</f>
        <v>No</v>
      </c>
      <c r="F308">
        <f>AVERAGEIFS($C:C,$B:B,Table6[[#This Row],[Job Title]])</f>
        <v>75741.152545454534</v>
      </c>
      <c r="G308" cm="1">
        <f t="array" ref="G308">_xlfn.STDEV.P(_xlfn._xlws.FILTER($C:C,$B:B=Table6[[#This Row],[Job Title]]))</f>
        <v>43291.3791044912</v>
      </c>
      <c r="H308">
        <f>ROUND((Table6[[#This Row],[Total Salary(USD)]]-Table6[[#This Row],[Avg.of.cat]])/Table6[[#This Row],[std.of.cat]],2)</f>
        <v>0.17</v>
      </c>
      <c r="I308" t="str">
        <f>IF(Table6[[#This Row],[Z-Score.cat]]&gt;3,"Yes","No")</f>
        <v>No</v>
      </c>
    </row>
    <row r="309" spans="1:9" x14ac:dyDescent="0.25">
      <c r="A309" t="s">
        <v>35</v>
      </c>
      <c r="B309" t="s">
        <v>42</v>
      </c>
      <c r="C309">
        <v>82865.64</v>
      </c>
      <c r="D309">
        <f>ROUND((Table6[[#This Row],[Total Salary(USD)]]-N$1)/N$2,2)</f>
        <v>0.22</v>
      </c>
      <c r="E309" t="str">
        <f>IF(Table6[[#This Row],[Z-Score]]&gt;3,"Yes","No")</f>
        <v>No</v>
      </c>
      <c r="F309">
        <f>AVERAGEIFS($C:C,$B:B,Table6[[#This Row],[Job Title]])</f>
        <v>86666.62872727275</v>
      </c>
      <c r="G309" cm="1">
        <f t="array" ref="G309">_xlfn.STDEV.P(_xlfn._xlws.FILTER($C:C,$B:B=Table6[[#This Row],[Job Title]]))</f>
        <v>135209.06979805263</v>
      </c>
      <c r="H309">
        <f>ROUND((Table6[[#This Row],[Total Salary(USD)]]-Table6[[#This Row],[Avg.of.cat]])/Table6[[#This Row],[std.of.cat]],2)</f>
        <v>-0.03</v>
      </c>
      <c r="I309" t="str">
        <f>IF(Table6[[#This Row],[Z-Score.cat]]&gt;3,"Yes","No")</f>
        <v>No</v>
      </c>
    </row>
    <row r="310" spans="1:9" x14ac:dyDescent="0.25">
      <c r="A310" t="s">
        <v>29</v>
      </c>
      <c r="B310" t="s">
        <v>48</v>
      </c>
      <c r="C310">
        <v>82828</v>
      </c>
      <c r="D310">
        <f>ROUND((Table6[[#This Row],[Total Salary(USD)]]-N$1)/N$2,2)</f>
        <v>0.22</v>
      </c>
      <c r="E310" t="str">
        <f>IF(Table6[[#This Row],[Z-Score]]&gt;3,"Yes","No")</f>
        <v>No</v>
      </c>
      <c r="F310">
        <f>AVERAGEIFS($C:C,$B:B,Table6[[#This Row],[Job Title]])</f>
        <v>75741.152545454534</v>
      </c>
      <c r="G310" cm="1">
        <f t="array" ref="G310">_xlfn.STDEV.P(_xlfn._xlws.FILTER($C:C,$B:B=Table6[[#This Row],[Job Title]]))</f>
        <v>43291.3791044912</v>
      </c>
      <c r="H310">
        <f>ROUND((Table6[[#This Row],[Total Salary(USD)]]-Table6[[#This Row],[Avg.of.cat]])/Table6[[#This Row],[std.of.cat]],2)</f>
        <v>0.16</v>
      </c>
      <c r="I310" t="str">
        <f>IF(Table6[[#This Row],[Z-Score.cat]]&gt;3,"Yes","No")</f>
        <v>No</v>
      </c>
    </row>
    <row r="311" spans="1:9" x14ac:dyDescent="0.25">
      <c r="A311" t="s">
        <v>29</v>
      </c>
      <c r="B311" t="s">
        <v>42</v>
      </c>
      <c r="C311">
        <v>82739</v>
      </c>
      <c r="D311">
        <f>ROUND((Table6[[#This Row],[Total Salary(USD)]]-N$1)/N$2,2)</f>
        <v>0.22</v>
      </c>
      <c r="E311" t="str">
        <f>IF(Table6[[#This Row],[Z-Score]]&gt;3,"Yes","No")</f>
        <v>No</v>
      </c>
      <c r="F311">
        <f>AVERAGEIFS($C:C,$B:B,Table6[[#This Row],[Job Title]])</f>
        <v>86666.62872727275</v>
      </c>
      <c r="G311" cm="1">
        <f t="array" ref="G311">_xlfn.STDEV.P(_xlfn._xlws.FILTER($C:C,$B:B=Table6[[#This Row],[Job Title]]))</f>
        <v>135209.06979805263</v>
      </c>
      <c r="H311">
        <f>ROUND((Table6[[#This Row],[Total Salary(USD)]]-Table6[[#This Row],[Avg.of.cat]])/Table6[[#This Row],[std.of.cat]],2)</f>
        <v>-0.03</v>
      </c>
      <c r="I311" t="str">
        <f>IF(Table6[[#This Row],[Z-Score.cat]]&gt;3,"Yes","No")</f>
        <v>No</v>
      </c>
    </row>
    <row r="312" spans="1:9" x14ac:dyDescent="0.25">
      <c r="A312" t="s">
        <v>29</v>
      </c>
      <c r="B312" t="s">
        <v>47</v>
      </c>
      <c r="C312">
        <v>82525.5</v>
      </c>
      <c r="D312">
        <f>ROUND((Table6[[#This Row],[Total Salary(USD)]]-N$1)/N$2,2)</f>
        <v>0.22</v>
      </c>
      <c r="E312" t="str">
        <f>IF(Table6[[#This Row],[Z-Score]]&gt;3,"Yes","No")</f>
        <v>No</v>
      </c>
      <c r="F312">
        <f>AVERAGEIFS($C:C,$B:B,Table6[[#This Row],[Job Title]])</f>
        <v>71674.793260869556</v>
      </c>
      <c r="G312" cm="1">
        <f t="array" ref="G312">_xlfn.STDEV.P(_xlfn._xlws.FILTER($C:C,$B:B=Table6[[#This Row],[Job Title]]))</f>
        <v>46259.752744471494</v>
      </c>
      <c r="H312">
        <f>ROUND((Table6[[#This Row],[Total Salary(USD)]]-Table6[[#This Row],[Avg.of.cat]])/Table6[[#This Row],[std.of.cat]],2)</f>
        <v>0.23</v>
      </c>
      <c r="I312" t="str">
        <f>IF(Table6[[#This Row],[Z-Score.cat]]&gt;3,"Yes","No")</f>
        <v>No</v>
      </c>
    </row>
    <row r="313" spans="1:9" x14ac:dyDescent="0.25">
      <c r="A313" t="s">
        <v>32</v>
      </c>
      <c r="B313" t="s">
        <v>40</v>
      </c>
      <c r="C313">
        <v>82521</v>
      </c>
      <c r="D313">
        <f>ROUND((Table6[[#This Row],[Total Salary(USD)]]-N$1)/N$2,2)</f>
        <v>0.22</v>
      </c>
      <c r="E313" t="str">
        <f>IF(Table6[[#This Row],[Z-Score]]&gt;3,"Yes","No")</f>
        <v>No</v>
      </c>
      <c r="F313">
        <f>AVERAGEIFS($C:C,$B:B,Table6[[#This Row],[Job Title]])</f>
        <v>70425.948709677396</v>
      </c>
      <c r="G313" cm="1">
        <f t="array" ref="G313">_xlfn.STDEV.P(_xlfn._xlws.FILTER($C:C,$B:B=Table6[[#This Row],[Job Title]]))</f>
        <v>80642.671347175114</v>
      </c>
      <c r="H313">
        <f>ROUND((Table6[[#This Row],[Total Salary(USD)]]-Table6[[#This Row],[Avg.of.cat]])/Table6[[#This Row],[std.of.cat]],2)</f>
        <v>0.15</v>
      </c>
      <c r="I313" t="str">
        <f>IF(Table6[[#This Row],[Z-Score.cat]]&gt;3,"Yes","No")</f>
        <v>No</v>
      </c>
    </row>
    <row r="314" spans="1:9" x14ac:dyDescent="0.25">
      <c r="A314" t="s">
        <v>24</v>
      </c>
      <c r="B314" t="s">
        <v>48</v>
      </c>
      <c r="C314">
        <v>82400.37</v>
      </c>
      <c r="D314">
        <f>ROUND((Table6[[#This Row],[Total Salary(USD)]]-N$1)/N$2,2)</f>
        <v>0.22</v>
      </c>
      <c r="E314" t="str">
        <f>IF(Table6[[#This Row],[Z-Score]]&gt;3,"Yes","No")</f>
        <v>No</v>
      </c>
      <c r="F314">
        <f>AVERAGEIFS($C:C,$B:B,Table6[[#This Row],[Job Title]])</f>
        <v>75741.152545454534</v>
      </c>
      <c r="G314" cm="1">
        <f t="array" ref="G314">_xlfn.STDEV.P(_xlfn._xlws.FILTER($C:C,$B:B=Table6[[#This Row],[Job Title]]))</f>
        <v>43291.3791044912</v>
      </c>
      <c r="H314">
        <f>ROUND((Table6[[#This Row],[Total Salary(USD)]]-Table6[[#This Row],[Avg.of.cat]])/Table6[[#This Row],[std.of.cat]],2)</f>
        <v>0.15</v>
      </c>
      <c r="I314" t="str">
        <f>IF(Table6[[#This Row],[Z-Score.cat]]&gt;3,"Yes","No")</f>
        <v>No</v>
      </c>
    </row>
    <row r="315" spans="1:9" x14ac:dyDescent="0.25">
      <c r="A315" t="s">
        <v>23</v>
      </c>
      <c r="B315" t="s">
        <v>40</v>
      </c>
      <c r="C315">
        <v>82298</v>
      </c>
      <c r="D315">
        <f>ROUND((Table6[[#This Row],[Total Salary(USD)]]-N$1)/N$2,2)</f>
        <v>0.21</v>
      </c>
      <c r="E315" t="str">
        <f>IF(Table6[[#This Row],[Z-Score]]&gt;3,"Yes","No")</f>
        <v>No</v>
      </c>
      <c r="F315">
        <f>AVERAGEIFS($C:C,$B:B,Table6[[#This Row],[Job Title]])</f>
        <v>70425.948709677396</v>
      </c>
      <c r="G315" cm="1">
        <f t="array" ref="G315">_xlfn.STDEV.P(_xlfn._xlws.FILTER($C:C,$B:B=Table6[[#This Row],[Job Title]]))</f>
        <v>80642.671347175114</v>
      </c>
      <c r="H315">
        <f>ROUND((Table6[[#This Row],[Total Salary(USD)]]-Table6[[#This Row],[Avg.of.cat]])/Table6[[#This Row],[std.of.cat]],2)</f>
        <v>0.15</v>
      </c>
      <c r="I315" t="str">
        <f>IF(Table6[[#This Row],[Z-Score.cat]]&gt;3,"Yes","No")</f>
        <v>No</v>
      </c>
    </row>
    <row r="316" spans="1:9" x14ac:dyDescent="0.25">
      <c r="A316" t="s">
        <v>35</v>
      </c>
      <c r="B316" t="s">
        <v>44</v>
      </c>
      <c r="C316">
        <v>82231.14</v>
      </c>
      <c r="D316">
        <f>ROUND((Table6[[#This Row],[Total Salary(USD)]]-N$1)/N$2,2)</f>
        <v>0.21</v>
      </c>
      <c r="E316" t="str">
        <f>IF(Table6[[#This Row],[Z-Score]]&gt;3,"Yes","No")</f>
        <v>No</v>
      </c>
      <c r="F316">
        <f>AVERAGEIFS($C:C,$B:B,Table6[[#This Row],[Job Title]])</f>
        <v>62337.948181818203</v>
      </c>
      <c r="G316" cm="1">
        <f t="array" ref="G316">_xlfn.STDEV.P(_xlfn._xlws.FILTER($C:C,$B:B=Table6[[#This Row],[Job Title]]))</f>
        <v>34255.651537002152</v>
      </c>
      <c r="H316">
        <f>ROUND((Table6[[#This Row],[Total Salary(USD)]]-Table6[[#This Row],[Avg.of.cat]])/Table6[[#This Row],[std.of.cat]],2)</f>
        <v>0.57999999999999996</v>
      </c>
      <c r="I316" t="str">
        <f>IF(Table6[[#This Row],[Z-Score.cat]]&gt;3,"Yes","No")</f>
        <v>No</v>
      </c>
    </row>
    <row r="317" spans="1:9" x14ac:dyDescent="0.25">
      <c r="A317" t="s">
        <v>26</v>
      </c>
      <c r="B317" t="s">
        <v>40</v>
      </c>
      <c r="C317">
        <v>82167.69</v>
      </c>
      <c r="D317">
        <f>ROUND((Table6[[#This Row],[Total Salary(USD)]]-N$1)/N$2,2)</f>
        <v>0.21</v>
      </c>
      <c r="E317" t="str">
        <f>IF(Table6[[#This Row],[Z-Score]]&gt;3,"Yes","No")</f>
        <v>No</v>
      </c>
      <c r="F317">
        <f>AVERAGEIFS($C:C,$B:B,Table6[[#This Row],[Job Title]])</f>
        <v>70425.948709677396</v>
      </c>
      <c r="G317" cm="1">
        <f t="array" ref="G317">_xlfn.STDEV.P(_xlfn._xlws.FILTER($C:C,$B:B=Table6[[#This Row],[Job Title]]))</f>
        <v>80642.671347175114</v>
      </c>
      <c r="H317">
        <f>ROUND((Table6[[#This Row],[Total Salary(USD)]]-Table6[[#This Row],[Avg.of.cat]])/Table6[[#This Row],[std.of.cat]],2)</f>
        <v>0.15</v>
      </c>
      <c r="I317" t="str">
        <f>IF(Table6[[#This Row],[Z-Score.cat]]&gt;3,"Yes","No")</f>
        <v>No</v>
      </c>
    </row>
    <row r="318" spans="1:9" x14ac:dyDescent="0.25">
      <c r="A318" t="s">
        <v>450</v>
      </c>
      <c r="B318" t="s">
        <v>47</v>
      </c>
      <c r="C318">
        <v>82093.61</v>
      </c>
      <c r="D318">
        <f>ROUND((Table6[[#This Row],[Total Salary(USD)]]-N$1)/N$2,2)</f>
        <v>0.21</v>
      </c>
      <c r="E318" t="str">
        <f>IF(Table6[[#This Row],[Z-Score]]&gt;3,"Yes","No")</f>
        <v>No</v>
      </c>
      <c r="F318">
        <f>AVERAGEIFS($C:C,$B:B,Table6[[#This Row],[Job Title]])</f>
        <v>71674.793260869556</v>
      </c>
      <c r="G318" cm="1">
        <f t="array" ref="G318">_xlfn.STDEV.P(_xlfn._xlws.FILTER($C:C,$B:B=Table6[[#This Row],[Job Title]]))</f>
        <v>46259.752744471494</v>
      </c>
      <c r="H318">
        <f>ROUND((Table6[[#This Row],[Total Salary(USD)]]-Table6[[#This Row],[Avg.of.cat]])/Table6[[#This Row],[std.of.cat]],2)</f>
        <v>0.23</v>
      </c>
      <c r="I318" t="str">
        <f>IF(Table6[[#This Row],[Z-Score.cat]]&gt;3,"Yes","No")</f>
        <v>No</v>
      </c>
    </row>
    <row r="319" spans="1:9" x14ac:dyDescent="0.25">
      <c r="A319" t="s">
        <v>29</v>
      </c>
      <c r="B319" t="s">
        <v>43</v>
      </c>
      <c r="C319">
        <v>81831.87</v>
      </c>
      <c r="D319">
        <f>ROUND((Table6[[#This Row],[Total Salary(USD)]]-N$1)/N$2,2)</f>
        <v>0.21</v>
      </c>
      <c r="E319" t="str">
        <f>IF(Table6[[#This Row],[Z-Score]]&gt;3,"Yes","No")</f>
        <v>No</v>
      </c>
      <c r="F319">
        <f>AVERAGEIFS($C:C,$B:B,Table6[[#This Row],[Job Title]])</f>
        <v>71777.519047619062</v>
      </c>
      <c r="G319" cm="1">
        <f t="array" ref="G319">_xlfn.STDEV.P(_xlfn._xlws.FILTER($C:C,$B:B=Table6[[#This Row],[Job Title]]))</f>
        <v>51860.030158538255</v>
      </c>
      <c r="H319">
        <f>ROUND((Table6[[#This Row],[Total Salary(USD)]]-Table6[[#This Row],[Avg.of.cat]])/Table6[[#This Row],[std.of.cat]],2)</f>
        <v>0.19</v>
      </c>
      <c r="I319" t="str">
        <f>IF(Table6[[#This Row],[Z-Score.cat]]&gt;3,"Yes","No")</f>
        <v>No</v>
      </c>
    </row>
    <row r="320" spans="1:9" x14ac:dyDescent="0.25">
      <c r="A320" t="s">
        <v>35</v>
      </c>
      <c r="B320" t="s">
        <v>47</v>
      </c>
      <c r="C320">
        <v>81625.8</v>
      </c>
      <c r="D320">
        <f>ROUND((Table6[[#This Row],[Total Salary(USD)]]-N$1)/N$2,2)</f>
        <v>0.2</v>
      </c>
      <c r="E320" t="str">
        <f>IF(Table6[[#This Row],[Z-Score]]&gt;3,"Yes","No")</f>
        <v>No</v>
      </c>
      <c r="F320">
        <f>AVERAGEIFS($C:C,$B:B,Table6[[#This Row],[Job Title]])</f>
        <v>71674.793260869556</v>
      </c>
      <c r="G320" cm="1">
        <f t="array" ref="G320">_xlfn.STDEV.P(_xlfn._xlws.FILTER($C:C,$B:B=Table6[[#This Row],[Job Title]]))</f>
        <v>46259.752744471494</v>
      </c>
      <c r="H320">
        <f>ROUND((Table6[[#This Row],[Total Salary(USD)]]-Table6[[#This Row],[Avg.of.cat]])/Table6[[#This Row],[std.of.cat]],2)</f>
        <v>0.22</v>
      </c>
      <c r="I320" t="str">
        <f>IF(Table6[[#This Row],[Z-Score.cat]]&gt;3,"Yes","No")</f>
        <v>No</v>
      </c>
    </row>
    <row r="321" spans="1:9" x14ac:dyDescent="0.25">
      <c r="A321" t="s">
        <v>23</v>
      </c>
      <c r="B321" t="s">
        <v>41</v>
      </c>
      <c r="C321">
        <v>81513</v>
      </c>
      <c r="D321">
        <f>ROUND((Table6[[#This Row],[Total Salary(USD)]]-N$1)/N$2,2)</f>
        <v>0.2</v>
      </c>
      <c r="E321" t="str">
        <f>IF(Table6[[#This Row],[Z-Score]]&gt;3,"Yes","No")</f>
        <v>No</v>
      </c>
      <c r="F321">
        <f>AVERAGEIFS($C:C,$B:B,Table6[[#This Row],[Job Title]])</f>
        <v>65399.128867924541</v>
      </c>
      <c r="G321" cm="1">
        <f t="array" ref="G321">_xlfn.STDEV.P(_xlfn._xlws.FILTER($C:C,$B:B=Table6[[#This Row],[Job Title]]))</f>
        <v>40003.028601815779</v>
      </c>
      <c r="H321">
        <f>ROUND((Table6[[#This Row],[Total Salary(USD)]]-Table6[[#This Row],[Avg.of.cat]])/Table6[[#This Row],[std.of.cat]],2)</f>
        <v>0.4</v>
      </c>
      <c r="I321" t="str">
        <f>IF(Table6[[#This Row],[Z-Score.cat]]&gt;3,"Yes","No")</f>
        <v>No</v>
      </c>
    </row>
    <row r="322" spans="1:9" x14ac:dyDescent="0.25">
      <c r="A322" t="s">
        <v>29</v>
      </c>
      <c r="B322" t="s">
        <v>43</v>
      </c>
      <c r="C322">
        <v>81409.679999999993</v>
      </c>
      <c r="D322">
        <f>ROUND((Table6[[#This Row],[Total Salary(USD)]]-N$1)/N$2,2)</f>
        <v>0.2</v>
      </c>
      <c r="E322" t="str">
        <f>IF(Table6[[#This Row],[Z-Score]]&gt;3,"Yes","No")</f>
        <v>No</v>
      </c>
      <c r="F322">
        <f>AVERAGEIFS($C:C,$B:B,Table6[[#This Row],[Job Title]])</f>
        <v>71777.519047619062</v>
      </c>
      <c r="G322" cm="1">
        <f t="array" ref="G322">_xlfn.STDEV.P(_xlfn._xlws.FILTER($C:C,$B:B=Table6[[#This Row],[Job Title]]))</f>
        <v>51860.030158538255</v>
      </c>
      <c r="H322">
        <f>ROUND((Table6[[#This Row],[Total Salary(USD)]]-Table6[[#This Row],[Avg.of.cat]])/Table6[[#This Row],[std.of.cat]],2)</f>
        <v>0.19</v>
      </c>
      <c r="I322" t="str">
        <f>IF(Table6[[#This Row],[Z-Score.cat]]&gt;3,"Yes","No")</f>
        <v>No</v>
      </c>
    </row>
    <row r="323" spans="1:9" x14ac:dyDescent="0.25">
      <c r="A323" t="s">
        <v>35</v>
      </c>
      <c r="B323" t="s">
        <v>48</v>
      </c>
      <c r="C323">
        <v>81345.5</v>
      </c>
      <c r="D323">
        <f>ROUND((Table6[[#This Row],[Total Salary(USD)]]-N$1)/N$2,2)</f>
        <v>0.2</v>
      </c>
      <c r="E323" t="str">
        <f>IF(Table6[[#This Row],[Z-Score]]&gt;3,"Yes","No")</f>
        <v>No</v>
      </c>
      <c r="F323">
        <f>AVERAGEIFS($C:C,$B:B,Table6[[#This Row],[Job Title]])</f>
        <v>75741.152545454534</v>
      </c>
      <c r="G323" cm="1">
        <f t="array" ref="G323">_xlfn.STDEV.P(_xlfn._xlws.FILTER($C:C,$B:B=Table6[[#This Row],[Job Title]]))</f>
        <v>43291.3791044912</v>
      </c>
      <c r="H323">
        <f>ROUND((Table6[[#This Row],[Total Salary(USD)]]-Table6[[#This Row],[Avg.of.cat]])/Table6[[#This Row],[std.of.cat]],2)</f>
        <v>0.13</v>
      </c>
      <c r="I323" t="str">
        <f>IF(Table6[[#This Row],[Z-Score.cat]]&gt;3,"Yes","No")</f>
        <v>No</v>
      </c>
    </row>
    <row r="324" spans="1:9" x14ac:dyDescent="0.25">
      <c r="A324" t="s">
        <v>26</v>
      </c>
      <c r="B324" t="s">
        <v>47</v>
      </c>
      <c r="C324">
        <v>81140.789999999994</v>
      </c>
      <c r="D324">
        <f>ROUND((Table6[[#This Row],[Total Salary(USD)]]-N$1)/N$2,2)</f>
        <v>0.2</v>
      </c>
      <c r="E324" t="str">
        <f>IF(Table6[[#This Row],[Z-Score]]&gt;3,"Yes","No")</f>
        <v>No</v>
      </c>
      <c r="F324">
        <f>AVERAGEIFS($C:C,$B:B,Table6[[#This Row],[Job Title]])</f>
        <v>71674.793260869556</v>
      </c>
      <c r="G324" cm="1">
        <f t="array" ref="G324">_xlfn.STDEV.P(_xlfn._xlws.FILTER($C:C,$B:B=Table6[[#This Row],[Job Title]]))</f>
        <v>46259.752744471494</v>
      </c>
      <c r="H324">
        <f>ROUND((Table6[[#This Row],[Total Salary(USD)]]-Table6[[#This Row],[Avg.of.cat]])/Table6[[#This Row],[std.of.cat]],2)</f>
        <v>0.2</v>
      </c>
      <c r="I324" t="str">
        <f>IF(Table6[[#This Row],[Z-Score.cat]]&gt;3,"Yes","No")</f>
        <v>No</v>
      </c>
    </row>
    <row r="325" spans="1:9" x14ac:dyDescent="0.25">
      <c r="A325" t="s">
        <v>35</v>
      </c>
      <c r="B325" t="s">
        <v>51</v>
      </c>
      <c r="C325">
        <v>80884.66</v>
      </c>
      <c r="D325">
        <f>ROUND((Table6[[#This Row],[Total Salary(USD)]]-N$1)/N$2,2)</f>
        <v>0.19</v>
      </c>
      <c r="E325" t="str">
        <f>IF(Table6[[#This Row],[Z-Score]]&gt;3,"Yes","No")</f>
        <v>No</v>
      </c>
      <c r="F325">
        <f>AVERAGEIFS($C:C,$B:B,Table6[[#This Row],[Job Title]])</f>
        <v>62458.608421052631</v>
      </c>
      <c r="G325" cm="1">
        <f t="array" ref="G325">_xlfn.STDEV.P(_xlfn._xlws.FILTER($C:C,$B:B=Table6[[#This Row],[Job Title]]))</f>
        <v>46662.569180449202</v>
      </c>
      <c r="H325">
        <f>ROUND((Table6[[#This Row],[Total Salary(USD)]]-Table6[[#This Row],[Avg.of.cat]])/Table6[[#This Row],[std.of.cat]],2)</f>
        <v>0.39</v>
      </c>
      <c r="I325" t="str">
        <f>IF(Table6[[#This Row],[Z-Score.cat]]&gt;3,"Yes","No")</f>
        <v>No</v>
      </c>
    </row>
    <row r="326" spans="1:9" x14ac:dyDescent="0.25">
      <c r="A326" t="s">
        <v>26</v>
      </c>
      <c r="B326" t="s">
        <v>43</v>
      </c>
      <c r="C326">
        <v>80781.33</v>
      </c>
      <c r="D326">
        <f>ROUND((Table6[[#This Row],[Total Salary(USD)]]-N$1)/N$2,2)</f>
        <v>0.19</v>
      </c>
      <c r="E326" t="str">
        <f>IF(Table6[[#This Row],[Z-Score]]&gt;3,"Yes","No")</f>
        <v>No</v>
      </c>
      <c r="F326">
        <f>AVERAGEIFS($C:C,$B:B,Table6[[#This Row],[Job Title]])</f>
        <v>71777.519047619062</v>
      </c>
      <c r="G326" cm="1">
        <f t="array" ref="G326">_xlfn.STDEV.P(_xlfn._xlws.FILTER($C:C,$B:B=Table6[[#This Row],[Job Title]]))</f>
        <v>51860.030158538255</v>
      </c>
      <c r="H326">
        <f>ROUND((Table6[[#This Row],[Total Salary(USD)]]-Table6[[#This Row],[Avg.of.cat]])/Table6[[#This Row],[std.of.cat]],2)</f>
        <v>0.17</v>
      </c>
      <c r="I326" t="str">
        <f>IF(Table6[[#This Row],[Z-Score.cat]]&gt;3,"Yes","No")</f>
        <v>No</v>
      </c>
    </row>
    <row r="327" spans="1:9" x14ac:dyDescent="0.25">
      <c r="A327" t="s">
        <v>35</v>
      </c>
      <c r="B327" t="s">
        <v>43</v>
      </c>
      <c r="C327">
        <v>80651</v>
      </c>
      <c r="D327">
        <f>ROUND((Table6[[#This Row],[Total Salary(USD)]]-N$1)/N$2,2)</f>
        <v>0.19</v>
      </c>
      <c r="E327" t="str">
        <f>IF(Table6[[#This Row],[Z-Score]]&gt;3,"Yes","No")</f>
        <v>No</v>
      </c>
      <c r="F327">
        <f>AVERAGEIFS($C:C,$B:B,Table6[[#This Row],[Job Title]])</f>
        <v>71777.519047619062</v>
      </c>
      <c r="G327" cm="1">
        <f t="array" ref="G327">_xlfn.STDEV.P(_xlfn._xlws.FILTER($C:C,$B:B=Table6[[#This Row],[Job Title]]))</f>
        <v>51860.030158538255</v>
      </c>
      <c r="H327">
        <f>ROUND((Table6[[#This Row],[Total Salary(USD)]]-Table6[[#This Row],[Avg.of.cat]])/Table6[[#This Row],[std.of.cat]],2)</f>
        <v>0.17</v>
      </c>
      <c r="I327" t="str">
        <f>IF(Table6[[#This Row],[Z-Score.cat]]&gt;3,"Yes","No")</f>
        <v>No</v>
      </c>
    </row>
    <row r="328" spans="1:9" x14ac:dyDescent="0.25">
      <c r="A328" t="s">
        <v>28</v>
      </c>
      <c r="B328" t="s">
        <v>38</v>
      </c>
      <c r="C328">
        <v>80461.100000000006</v>
      </c>
      <c r="D328">
        <f>ROUND((Table6[[#This Row],[Total Salary(USD)]]-N$1)/N$2,2)</f>
        <v>0.19</v>
      </c>
      <c r="E328" t="str">
        <f>IF(Table6[[#This Row],[Z-Score]]&gt;3,"Yes","No")</f>
        <v>No</v>
      </c>
      <c r="F328">
        <f>AVERAGEIFS($C:C,$B:B,Table6[[#This Row],[Job Title]])</f>
        <v>65127.385277777808</v>
      </c>
      <c r="G328" cm="1">
        <f t="array" ref="G328">_xlfn.STDEV.P(_xlfn._xlws.FILTER($C:C,$B:B=Table6[[#This Row],[Job Title]]))</f>
        <v>42112.257457220956</v>
      </c>
      <c r="H328">
        <f>ROUND((Table6[[#This Row],[Total Salary(USD)]]-Table6[[#This Row],[Avg.of.cat]])/Table6[[#This Row],[std.of.cat]],2)</f>
        <v>0.36</v>
      </c>
      <c r="I328" t="str">
        <f>IF(Table6[[#This Row],[Z-Score.cat]]&gt;3,"Yes","No")</f>
        <v>No</v>
      </c>
    </row>
    <row r="329" spans="1:9" x14ac:dyDescent="0.25">
      <c r="A329" t="s">
        <v>34</v>
      </c>
      <c r="B329" t="s">
        <v>49</v>
      </c>
      <c r="C329">
        <v>80386</v>
      </c>
      <c r="D329">
        <f>ROUND((Table6[[#This Row],[Total Salary(USD)]]-N$1)/N$2,2)</f>
        <v>0.19</v>
      </c>
      <c r="E329" t="str">
        <f>IF(Table6[[#This Row],[Z-Score]]&gt;3,"Yes","No")</f>
        <v>No</v>
      </c>
      <c r="F329">
        <f>AVERAGEIFS($C:C,$B:B,Table6[[#This Row],[Job Title]])</f>
        <v>62166.537115384606</v>
      </c>
      <c r="G329" cm="1">
        <f t="array" ref="G329">_xlfn.STDEV.P(_xlfn._xlws.FILTER($C:C,$B:B=Table6[[#This Row],[Job Title]]))</f>
        <v>39240.393697944899</v>
      </c>
      <c r="H329">
        <f>ROUND((Table6[[#This Row],[Total Salary(USD)]]-Table6[[#This Row],[Avg.of.cat]])/Table6[[#This Row],[std.of.cat]],2)</f>
        <v>0.46</v>
      </c>
      <c r="I329" t="str">
        <f>IF(Table6[[#This Row],[Z-Score.cat]]&gt;3,"Yes","No")</f>
        <v>No</v>
      </c>
    </row>
    <row r="330" spans="1:9" x14ac:dyDescent="0.25">
      <c r="A330" t="s">
        <v>35</v>
      </c>
      <c r="B330" t="s">
        <v>49</v>
      </c>
      <c r="C330">
        <v>80334.850000000006</v>
      </c>
      <c r="D330">
        <f>ROUND((Table6[[#This Row],[Total Salary(USD)]]-N$1)/N$2,2)</f>
        <v>0.19</v>
      </c>
      <c r="E330" t="str">
        <f>IF(Table6[[#This Row],[Z-Score]]&gt;3,"Yes","No")</f>
        <v>No</v>
      </c>
      <c r="F330">
        <f>AVERAGEIFS($C:C,$B:B,Table6[[#This Row],[Job Title]])</f>
        <v>62166.537115384606</v>
      </c>
      <c r="G330" cm="1">
        <f t="array" ref="G330">_xlfn.STDEV.P(_xlfn._xlws.FILTER($C:C,$B:B=Table6[[#This Row],[Job Title]]))</f>
        <v>39240.393697944899</v>
      </c>
      <c r="H330">
        <f>ROUND((Table6[[#This Row],[Total Salary(USD)]]-Table6[[#This Row],[Avg.of.cat]])/Table6[[#This Row],[std.of.cat]],2)</f>
        <v>0.46</v>
      </c>
      <c r="I330" t="str">
        <f>IF(Table6[[#This Row],[Z-Score.cat]]&gt;3,"Yes","No")</f>
        <v>No</v>
      </c>
    </row>
    <row r="331" spans="1:9" x14ac:dyDescent="0.25">
      <c r="A331" t="s">
        <v>24</v>
      </c>
      <c r="B331" t="s">
        <v>43</v>
      </c>
      <c r="C331">
        <v>80161.39</v>
      </c>
      <c r="D331">
        <f>ROUND((Table6[[#This Row],[Total Salary(USD)]]-N$1)/N$2,2)</f>
        <v>0.18</v>
      </c>
      <c r="E331" t="str">
        <f>IF(Table6[[#This Row],[Z-Score]]&gt;3,"Yes","No")</f>
        <v>No</v>
      </c>
      <c r="F331">
        <f>AVERAGEIFS($C:C,$B:B,Table6[[#This Row],[Job Title]])</f>
        <v>71777.519047619062</v>
      </c>
      <c r="G331" cm="1">
        <f t="array" ref="G331">_xlfn.STDEV.P(_xlfn._xlws.FILTER($C:C,$B:B=Table6[[#This Row],[Job Title]]))</f>
        <v>51860.030158538255</v>
      </c>
      <c r="H331">
        <f>ROUND((Table6[[#This Row],[Total Salary(USD)]]-Table6[[#This Row],[Avg.of.cat]])/Table6[[#This Row],[std.of.cat]],2)</f>
        <v>0.16</v>
      </c>
      <c r="I331" t="str">
        <f>IF(Table6[[#This Row],[Z-Score.cat]]&gt;3,"Yes","No")</f>
        <v>No</v>
      </c>
    </row>
    <row r="332" spans="1:9" x14ac:dyDescent="0.25">
      <c r="A332" t="s">
        <v>26</v>
      </c>
      <c r="B332" t="s">
        <v>47</v>
      </c>
      <c r="C332">
        <v>79969</v>
      </c>
      <c r="D332">
        <f>ROUND((Table6[[#This Row],[Total Salary(USD)]]-N$1)/N$2,2)</f>
        <v>0.18</v>
      </c>
      <c r="E332" t="str">
        <f>IF(Table6[[#This Row],[Z-Score]]&gt;3,"Yes","No")</f>
        <v>No</v>
      </c>
      <c r="F332">
        <f>AVERAGEIFS($C:C,$B:B,Table6[[#This Row],[Job Title]])</f>
        <v>71674.793260869556</v>
      </c>
      <c r="G332" cm="1">
        <f t="array" ref="G332">_xlfn.STDEV.P(_xlfn._xlws.FILTER($C:C,$B:B=Table6[[#This Row],[Job Title]]))</f>
        <v>46259.752744471494</v>
      </c>
      <c r="H332">
        <f>ROUND((Table6[[#This Row],[Total Salary(USD)]]-Table6[[#This Row],[Avg.of.cat]])/Table6[[#This Row],[std.of.cat]],2)</f>
        <v>0.18</v>
      </c>
      <c r="I332" t="str">
        <f>IF(Table6[[#This Row],[Z-Score.cat]]&gt;3,"Yes","No")</f>
        <v>No</v>
      </c>
    </row>
    <row r="333" spans="1:9" x14ac:dyDescent="0.25">
      <c r="A333" t="s">
        <v>29</v>
      </c>
      <c r="B333" t="s">
        <v>38</v>
      </c>
      <c r="C333">
        <v>79956.84</v>
      </c>
      <c r="D333">
        <f>ROUND((Table6[[#This Row],[Total Salary(USD)]]-N$1)/N$2,2)</f>
        <v>0.18</v>
      </c>
      <c r="E333" t="str">
        <f>IF(Table6[[#This Row],[Z-Score]]&gt;3,"Yes","No")</f>
        <v>No</v>
      </c>
      <c r="F333">
        <f>AVERAGEIFS($C:C,$B:B,Table6[[#This Row],[Job Title]])</f>
        <v>65127.385277777808</v>
      </c>
      <c r="G333" cm="1">
        <f t="array" ref="G333">_xlfn.STDEV.P(_xlfn._xlws.FILTER($C:C,$B:B=Table6[[#This Row],[Job Title]]))</f>
        <v>42112.257457220956</v>
      </c>
      <c r="H333">
        <f>ROUND((Table6[[#This Row],[Total Salary(USD)]]-Table6[[#This Row],[Avg.of.cat]])/Table6[[#This Row],[std.of.cat]],2)</f>
        <v>0.35</v>
      </c>
      <c r="I333" t="str">
        <f>IF(Table6[[#This Row],[Z-Score.cat]]&gt;3,"Yes","No")</f>
        <v>No</v>
      </c>
    </row>
    <row r="334" spans="1:9" x14ac:dyDescent="0.25">
      <c r="A334" t="s">
        <v>450</v>
      </c>
      <c r="B334" t="s">
        <v>43</v>
      </c>
      <c r="C334">
        <v>79208.66</v>
      </c>
      <c r="D334">
        <f>ROUND((Table6[[#This Row],[Total Salary(USD)]]-N$1)/N$2,2)</f>
        <v>0.17</v>
      </c>
      <c r="E334" t="str">
        <f>IF(Table6[[#This Row],[Z-Score]]&gt;3,"Yes","No")</f>
        <v>No</v>
      </c>
      <c r="F334">
        <f>AVERAGEIFS($C:C,$B:B,Table6[[#This Row],[Job Title]])</f>
        <v>71777.519047619062</v>
      </c>
      <c r="G334" cm="1">
        <f t="array" ref="G334">_xlfn.STDEV.P(_xlfn._xlws.FILTER($C:C,$B:B=Table6[[#This Row],[Job Title]]))</f>
        <v>51860.030158538255</v>
      </c>
      <c r="H334">
        <f>ROUND((Table6[[#This Row],[Total Salary(USD)]]-Table6[[#This Row],[Avg.of.cat]])/Table6[[#This Row],[std.of.cat]],2)</f>
        <v>0.14000000000000001</v>
      </c>
      <c r="I334" t="str">
        <f>IF(Table6[[#This Row],[Z-Score.cat]]&gt;3,"Yes","No")</f>
        <v>No</v>
      </c>
    </row>
    <row r="335" spans="1:9" x14ac:dyDescent="0.25">
      <c r="A335" t="s">
        <v>24</v>
      </c>
      <c r="B335" t="s">
        <v>43</v>
      </c>
      <c r="C335">
        <v>79152.31</v>
      </c>
      <c r="D335">
        <f>ROUND((Table6[[#This Row],[Total Salary(USD)]]-N$1)/N$2,2)</f>
        <v>0.17</v>
      </c>
      <c r="E335" t="str">
        <f>IF(Table6[[#This Row],[Z-Score]]&gt;3,"Yes","No")</f>
        <v>No</v>
      </c>
      <c r="F335">
        <f>AVERAGEIFS($C:C,$B:B,Table6[[#This Row],[Job Title]])</f>
        <v>71777.519047619062</v>
      </c>
      <c r="G335" cm="1">
        <f t="array" ref="G335">_xlfn.STDEV.P(_xlfn._xlws.FILTER($C:C,$B:B=Table6[[#This Row],[Job Title]]))</f>
        <v>51860.030158538255</v>
      </c>
      <c r="H335">
        <f>ROUND((Table6[[#This Row],[Total Salary(USD)]]-Table6[[#This Row],[Avg.of.cat]])/Table6[[#This Row],[std.of.cat]],2)</f>
        <v>0.14000000000000001</v>
      </c>
      <c r="I335" t="str">
        <f>IF(Table6[[#This Row],[Z-Score.cat]]&gt;3,"Yes","No")</f>
        <v>No</v>
      </c>
    </row>
    <row r="336" spans="1:9" x14ac:dyDescent="0.25">
      <c r="A336" t="s">
        <v>32</v>
      </c>
      <c r="B336" t="s">
        <v>53</v>
      </c>
      <c r="C336">
        <v>78997</v>
      </c>
      <c r="D336">
        <f>ROUND((Table6[[#This Row],[Total Salary(USD)]]-N$1)/N$2,2)</f>
        <v>0.17</v>
      </c>
      <c r="E336" t="str">
        <f>IF(Table6[[#This Row],[Z-Score]]&gt;3,"Yes","No")</f>
        <v>No</v>
      </c>
      <c r="F336">
        <f>AVERAGEIFS($C:C,$B:B,Table6[[#This Row],[Job Title]])</f>
        <v>69993.488799999992</v>
      </c>
      <c r="G336" cm="1">
        <f t="array" ref="G336">_xlfn.STDEV.P(_xlfn._xlws.FILTER($C:C,$B:B=Table6[[#This Row],[Job Title]]))</f>
        <v>44344.922507977746</v>
      </c>
      <c r="H336">
        <f>ROUND((Table6[[#This Row],[Total Salary(USD)]]-Table6[[#This Row],[Avg.of.cat]])/Table6[[#This Row],[std.of.cat]],2)</f>
        <v>0.2</v>
      </c>
      <c r="I336" t="str">
        <f>IF(Table6[[#This Row],[Z-Score.cat]]&gt;3,"Yes","No")</f>
        <v>No</v>
      </c>
    </row>
    <row r="337" spans="1:9" x14ac:dyDescent="0.25">
      <c r="A337" t="s">
        <v>450</v>
      </c>
      <c r="B337" t="s">
        <v>48</v>
      </c>
      <c r="C337">
        <v>78959.02</v>
      </c>
      <c r="D337">
        <f>ROUND((Table6[[#This Row],[Total Salary(USD)]]-N$1)/N$2,2)</f>
        <v>0.17</v>
      </c>
      <c r="E337" t="str">
        <f>IF(Table6[[#This Row],[Z-Score]]&gt;3,"Yes","No")</f>
        <v>No</v>
      </c>
      <c r="F337">
        <f>AVERAGEIFS($C:C,$B:B,Table6[[#This Row],[Job Title]])</f>
        <v>75741.152545454534</v>
      </c>
      <c r="G337" cm="1">
        <f t="array" ref="G337">_xlfn.STDEV.P(_xlfn._xlws.FILTER($C:C,$B:B=Table6[[#This Row],[Job Title]]))</f>
        <v>43291.3791044912</v>
      </c>
      <c r="H337">
        <f>ROUND((Table6[[#This Row],[Total Salary(USD)]]-Table6[[#This Row],[Avg.of.cat]])/Table6[[#This Row],[std.of.cat]],2)</f>
        <v>7.0000000000000007E-2</v>
      </c>
      <c r="I337" t="str">
        <f>IF(Table6[[#This Row],[Z-Score.cat]]&gt;3,"Yes","No")</f>
        <v>No</v>
      </c>
    </row>
    <row r="338" spans="1:9" x14ac:dyDescent="0.25">
      <c r="A338" t="s">
        <v>34</v>
      </c>
      <c r="B338" t="s">
        <v>37</v>
      </c>
      <c r="C338">
        <v>78883.520000000004</v>
      </c>
      <c r="D338">
        <f>ROUND((Table6[[#This Row],[Total Salary(USD)]]-N$1)/N$2,2)</f>
        <v>0.17</v>
      </c>
      <c r="E338" t="str">
        <f>IF(Table6[[#This Row],[Z-Score]]&gt;3,"Yes","No")</f>
        <v>No</v>
      </c>
      <c r="F338">
        <f>AVERAGEIFS($C:C,$B:B,Table6[[#This Row],[Job Title]])</f>
        <v>78731.125344827582</v>
      </c>
      <c r="G338" cm="1">
        <f t="array" ref="G338">_xlfn.STDEV.P(_xlfn._xlws.FILTER($C:C,$B:B=Table6[[#This Row],[Job Title]]))</f>
        <v>32809.97896243685</v>
      </c>
      <c r="H338">
        <f>ROUND((Table6[[#This Row],[Total Salary(USD)]]-Table6[[#This Row],[Avg.of.cat]])/Table6[[#This Row],[std.of.cat]],2)</f>
        <v>0</v>
      </c>
      <c r="I338" t="str">
        <f>IF(Table6[[#This Row],[Z-Score.cat]]&gt;3,"Yes","No")</f>
        <v>No</v>
      </c>
    </row>
    <row r="339" spans="1:9" x14ac:dyDescent="0.25">
      <c r="A339" t="s">
        <v>31</v>
      </c>
      <c r="B339" t="s">
        <v>38</v>
      </c>
      <c r="C339">
        <v>78821.37</v>
      </c>
      <c r="D339">
        <f>ROUND((Table6[[#This Row],[Total Salary(USD)]]-N$1)/N$2,2)</f>
        <v>0.17</v>
      </c>
      <c r="E339" t="str">
        <f>IF(Table6[[#This Row],[Z-Score]]&gt;3,"Yes","No")</f>
        <v>No</v>
      </c>
      <c r="F339">
        <f>AVERAGEIFS($C:C,$B:B,Table6[[#This Row],[Job Title]])</f>
        <v>65127.385277777808</v>
      </c>
      <c r="G339" cm="1">
        <f t="array" ref="G339">_xlfn.STDEV.P(_xlfn._xlws.FILTER($C:C,$B:B=Table6[[#This Row],[Job Title]]))</f>
        <v>42112.257457220956</v>
      </c>
      <c r="H339">
        <f>ROUND((Table6[[#This Row],[Total Salary(USD)]]-Table6[[#This Row],[Avg.of.cat]])/Table6[[#This Row],[std.of.cat]],2)</f>
        <v>0.33</v>
      </c>
      <c r="I339" t="str">
        <f>IF(Table6[[#This Row],[Z-Score.cat]]&gt;3,"Yes","No")</f>
        <v>No</v>
      </c>
    </row>
    <row r="340" spans="1:9" x14ac:dyDescent="0.25">
      <c r="A340" t="s">
        <v>23</v>
      </c>
      <c r="B340" t="s">
        <v>44</v>
      </c>
      <c r="C340">
        <v>78808.14</v>
      </c>
      <c r="D340">
        <f>ROUND((Table6[[#This Row],[Total Salary(USD)]]-N$1)/N$2,2)</f>
        <v>0.17</v>
      </c>
      <c r="E340" t="str">
        <f>IF(Table6[[#This Row],[Z-Score]]&gt;3,"Yes","No")</f>
        <v>No</v>
      </c>
      <c r="F340">
        <f>AVERAGEIFS($C:C,$B:B,Table6[[#This Row],[Job Title]])</f>
        <v>62337.948181818203</v>
      </c>
      <c r="G340" cm="1">
        <f t="array" ref="G340">_xlfn.STDEV.P(_xlfn._xlws.FILTER($C:C,$B:B=Table6[[#This Row],[Job Title]]))</f>
        <v>34255.651537002152</v>
      </c>
      <c r="H340">
        <f>ROUND((Table6[[#This Row],[Total Salary(USD)]]-Table6[[#This Row],[Avg.of.cat]])/Table6[[#This Row],[std.of.cat]],2)</f>
        <v>0.48</v>
      </c>
      <c r="I340" t="str">
        <f>IF(Table6[[#This Row],[Z-Score.cat]]&gt;3,"Yes","No")</f>
        <v>No</v>
      </c>
    </row>
    <row r="341" spans="1:9" x14ac:dyDescent="0.25">
      <c r="A341" t="s">
        <v>29</v>
      </c>
      <c r="B341" t="s">
        <v>48</v>
      </c>
      <c r="C341">
        <v>78604.06</v>
      </c>
      <c r="D341">
        <f>ROUND((Table6[[#This Row],[Total Salary(USD)]]-N$1)/N$2,2)</f>
        <v>0.16</v>
      </c>
      <c r="E341" t="str">
        <f>IF(Table6[[#This Row],[Z-Score]]&gt;3,"Yes","No")</f>
        <v>No</v>
      </c>
      <c r="F341">
        <f>AVERAGEIFS($C:C,$B:B,Table6[[#This Row],[Job Title]])</f>
        <v>75741.152545454534</v>
      </c>
      <c r="G341" cm="1">
        <f t="array" ref="G341">_xlfn.STDEV.P(_xlfn._xlws.FILTER($C:C,$B:B=Table6[[#This Row],[Job Title]]))</f>
        <v>43291.3791044912</v>
      </c>
      <c r="H341">
        <f>ROUND((Table6[[#This Row],[Total Salary(USD)]]-Table6[[#This Row],[Avg.of.cat]])/Table6[[#This Row],[std.of.cat]],2)</f>
        <v>7.0000000000000007E-2</v>
      </c>
      <c r="I341" t="str">
        <f>IF(Table6[[#This Row],[Z-Score.cat]]&gt;3,"Yes","No")</f>
        <v>No</v>
      </c>
    </row>
    <row r="342" spans="1:9" x14ac:dyDescent="0.25">
      <c r="A342" t="s">
        <v>35</v>
      </c>
      <c r="B342" t="s">
        <v>37</v>
      </c>
      <c r="C342">
        <v>78439.850000000006</v>
      </c>
      <c r="D342">
        <f>ROUND((Table6[[#This Row],[Total Salary(USD)]]-N$1)/N$2,2)</f>
        <v>0.16</v>
      </c>
      <c r="E342" t="str">
        <f>IF(Table6[[#This Row],[Z-Score]]&gt;3,"Yes","No")</f>
        <v>No</v>
      </c>
      <c r="F342">
        <f>AVERAGEIFS($C:C,$B:B,Table6[[#This Row],[Job Title]])</f>
        <v>78731.125344827582</v>
      </c>
      <c r="G342" cm="1">
        <f t="array" ref="G342">_xlfn.STDEV.P(_xlfn._xlws.FILTER($C:C,$B:B=Table6[[#This Row],[Job Title]]))</f>
        <v>32809.97896243685</v>
      </c>
      <c r="H342">
        <f>ROUND((Table6[[#This Row],[Total Salary(USD)]]-Table6[[#This Row],[Avg.of.cat]])/Table6[[#This Row],[std.of.cat]],2)</f>
        <v>-0.01</v>
      </c>
      <c r="I342" t="str">
        <f>IF(Table6[[#This Row],[Z-Score.cat]]&gt;3,"Yes","No")</f>
        <v>No</v>
      </c>
    </row>
    <row r="343" spans="1:9" x14ac:dyDescent="0.25">
      <c r="A343" t="s">
        <v>23</v>
      </c>
      <c r="B343" t="s">
        <v>37</v>
      </c>
      <c r="C343">
        <v>78436.23</v>
      </c>
      <c r="D343">
        <f>ROUND((Table6[[#This Row],[Total Salary(USD)]]-N$1)/N$2,2)</f>
        <v>0.16</v>
      </c>
      <c r="E343" t="str">
        <f>IF(Table6[[#This Row],[Z-Score]]&gt;3,"Yes","No")</f>
        <v>No</v>
      </c>
      <c r="F343">
        <f>AVERAGEIFS($C:C,$B:B,Table6[[#This Row],[Job Title]])</f>
        <v>78731.125344827582</v>
      </c>
      <c r="G343" cm="1">
        <f t="array" ref="G343">_xlfn.STDEV.P(_xlfn._xlws.FILTER($C:C,$B:B=Table6[[#This Row],[Job Title]]))</f>
        <v>32809.97896243685</v>
      </c>
      <c r="H343">
        <f>ROUND((Table6[[#This Row],[Total Salary(USD)]]-Table6[[#This Row],[Avg.of.cat]])/Table6[[#This Row],[std.of.cat]],2)</f>
        <v>-0.01</v>
      </c>
      <c r="I343" t="str">
        <f>IF(Table6[[#This Row],[Z-Score.cat]]&gt;3,"Yes","No")</f>
        <v>No</v>
      </c>
    </row>
    <row r="344" spans="1:9" x14ac:dyDescent="0.25">
      <c r="A344" t="s">
        <v>31</v>
      </c>
      <c r="B344" t="s">
        <v>42</v>
      </c>
      <c r="C344">
        <v>78107.09</v>
      </c>
      <c r="D344">
        <f>ROUND((Table6[[#This Row],[Total Salary(USD)]]-N$1)/N$2,2)</f>
        <v>0.16</v>
      </c>
      <c r="E344" t="str">
        <f>IF(Table6[[#This Row],[Z-Score]]&gt;3,"Yes","No")</f>
        <v>No</v>
      </c>
      <c r="F344">
        <f>AVERAGEIFS($C:C,$B:B,Table6[[#This Row],[Job Title]])</f>
        <v>86666.62872727275</v>
      </c>
      <c r="G344" cm="1">
        <f t="array" ref="G344">_xlfn.STDEV.P(_xlfn._xlws.FILTER($C:C,$B:B=Table6[[#This Row],[Job Title]]))</f>
        <v>135209.06979805263</v>
      </c>
      <c r="H344">
        <f>ROUND((Table6[[#This Row],[Total Salary(USD)]]-Table6[[#This Row],[Avg.of.cat]])/Table6[[#This Row],[std.of.cat]],2)</f>
        <v>-0.06</v>
      </c>
      <c r="I344" t="str">
        <f>IF(Table6[[#This Row],[Z-Score.cat]]&gt;3,"Yes","No")</f>
        <v>No</v>
      </c>
    </row>
    <row r="345" spans="1:9" x14ac:dyDescent="0.25">
      <c r="A345" t="s">
        <v>26</v>
      </c>
      <c r="B345" t="s">
        <v>42</v>
      </c>
      <c r="C345">
        <v>77919.02</v>
      </c>
      <c r="D345">
        <f>ROUND((Table6[[#This Row],[Total Salary(USD)]]-N$1)/N$2,2)</f>
        <v>0.15</v>
      </c>
      <c r="E345" t="str">
        <f>IF(Table6[[#This Row],[Z-Score]]&gt;3,"Yes","No")</f>
        <v>No</v>
      </c>
      <c r="F345">
        <f>AVERAGEIFS($C:C,$B:B,Table6[[#This Row],[Job Title]])</f>
        <v>86666.62872727275</v>
      </c>
      <c r="G345" cm="1">
        <f t="array" ref="G345">_xlfn.STDEV.P(_xlfn._xlws.FILTER($C:C,$B:B=Table6[[#This Row],[Job Title]]))</f>
        <v>135209.06979805263</v>
      </c>
      <c r="H345">
        <f>ROUND((Table6[[#This Row],[Total Salary(USD)]]-Table6[[#This Row],[Avg.of.cat]])/Table6[[#This Row],[std.of.cat]],2)</f>
        <v>-0.06</v>
      </c>
      <c r="I345" t="str">
        <f>IF(Table6[[#This Row],[Z-Score.cat]]&gt;3,"Yes","No")</f>
        <v>No</v>
      </c>
    </row>
    <row r="346" spans="1:9" x14ac:dyDescent="0.25">
      <c r="A346" t="s">
        <v>26</v>
      </c>
      <c r="B346" t="s">
        <v>39</v>
      </c>
      <c r="C346">
        <v>77766.25</v>
      </c>
      <c r="D346">
        <f>ROUND((Table6[[#This Row],[Total Salary(USD)]]-N$1)/N$2,2)</f>
        <v>0.15</v>
      </c>
      <c r="E346" t="str">
        <f>IF(Table6[[#This Row],[Z-Score]]&gt;3,"Yes","No")</f>
        <v>No</v>
      </c>
      <c r="F346">
        <f>AVERAGEIFS($C:C,$B:B,Table6[[#This Row],[Job Title]])</f>
        <v>93413.391929824589</v>
      </c>
      <c r="G346" cm="1">
        <f t="array" ref="G346">_xlfn.STDEV.P(_xlfn._xlws.FILTER($C:C,$B:B=Table6[[#This Row],[Job Title]]))</f>
        <v>198179.10237346042</v>
      </c>
      <c r="H346">
        <f>ROUND((Table6[[#This Row],[Total Salary(USD)]]-Table6[[#This Row],[Avg.of.cat]])/Table6[[#This Row],[std.of.cat]],2)</f>
        <v>-0.08</v>
      </c>
      <c r="I346" t="str">
        <f>IF(Table6[[#This Row],[Z-Score.cat]]&gt;3,"Yes","No")</f>
        <v>No</v>
      </c>
    </row>
    <row r="347" spans="1:9" x14ac:dyDescent="0.25">
      <c r="A347" t="s">
        <v>23</v>
      </c>
      <c r="B347" t="s">
        <v>53</v>
      </c>
      <c r="C347">
        <v>77592</v>
      </c>
      <c r="D347">
        <f>ROUND((Table6[[#This Row],[Total Salary(USD)]]-N$1)/N$2,2)</f>
        <v>0.15</v>
      </c>
      <c r="E347" t="str">
        <f>IF(Table6[[#This Row],[Z-Score]]&gt;3,"Yes","No")</f>
        <v>No</v>
      </c>
      <c r="F347">
        <f>AVERAGEIFS($C:C,$B:B,Table6[[#This Row],[Job Title]])</f>
        <v>69993.488799999992</v>
      </c>
      <c r="G347" cm="1">
        <f t="array" ref="G347">_xlfn.STDEV.P(_xlfn._xlws.FILTER($C:C,$B:B=Table6[[#This Row],[Job Title]]))</f>
        <v>44344.922507977746</v>
      </c>
      <c r="H347">
        <f>ROUND((Table6[[#This Row],[Total Salary(USD)]]-Table6[[#This Row],[Avg.of.cat]])/Table6[[#This Row],[std.of.cat]],2)</f>
        <v>0.17</v>
      </c>
      <c r="I347" t="str">
        <f>IF(Table6[[#This Row],[Z-Score.cat]]&gt;3,"Yes","No")</f>
        <v>No</v>
      </c>
    </row>
    <row r="348" spans="1:9" x14ac:dyDescent="0.25">
      <c r="A348" t="s">
        <v>26</v>
      </c>
      <c r="B348" t="s">
        <v>51</v>
      </c>
      <c r="C348">
        <v>77224.52</v>
      </c>
      <c r="D348">
        <f>ROUND((Table6[[#This Row],[Total Salary(USD)]]-N$1)/N$2,2)</f>
        <v>0.14000000000000001</v>
      </c>
      <c r="E348" t="str">
        <f>IF(Table6[[#This Row],[Z-Score]]&gt;3,"Yes","No")</f>
        <v>No</v>
      </c>
      <c r="F348">
        <f>AVERAGEIFS($C:C,$B:B,Table6[[#This Row],[Job Title]])</f>
        <v>62458.608421052631</v>
      </c>
      <c r="G348" cm="1">
        <f t="array" ref="G348">_xlfn.STDEV.P(_xlfn._xlws.FILTER($C:C,$B:B=Table6[[#This Row],[Job Title]]))</f>
        <v>46662.569180449202</v>
      </c>
      <c r="H348">
        <f>ROUND((Table6[[#This Row],[Total Salary(USD)]]-Table6[[#This Row],[Avg.of.cat]])/Table6[[#This Row],[std.of.cat]],2)</f>
        <v>0.32</v>
      </c>
      <c r="I348" t="str">
        <f>IF(Table6[[#This Row],[Z-Score.cat]]&gt;3,"Yes","No")</f>
        <v>No</v>
      </c>
    </row>
    <row r="349" spans="1:9" x14ac:dyDescent="0.25">
      <c r="A349" t="s">
        <v>35</v>
      </c>
      <c r="B349" t="s">
        <v>53</v>
      </c>
      <c r="C349">
        <v>77217.440000000002</v>
      </c>
      <c r="D349">
        <f>ROUND((Table6[[#This Row],[Total Salary(USD)]]-N$1)/N$2,2)</f>
        <v>0.14000000000000001</v>
      </c>
      <c r="E349" t="str">
        <f>IF(Table6[[#This Row],[Z-Score]]&gt;3,"Yes","No")</f>
        <v>No</v>
      </c>
      <c r="F349">
        <f>AVERAGEIFS($C:C,$B:B,Table6[[#This Row],[Job Title]])</f>
        <v>69993.488799999992</v>
      </c>
      <c r="G349" cm="1">
        <f t="array" ref="G349">_xlfn.STDEV.P(_xlfn._xlws.FILTER($C:C,$B:B=Table6[[#This Row],[Job Title]]))</f>
        <v>44344.922507977746</v>
      </c>
      <c r="H349">
        <f>ROUND((Table6[[#This Row],[Total Salary(USD)]]-Table6[[#This Row],[Avg.of.cat]])/Table6[[#This Row],[std.of.cat]],2)</f>
        <v>0.16</v>
      </c>
      <c r="I349" t="str">
        <f>IF(Table6[[#This Row],[Z-Score.cat]]&gt;3,"Yes","No")</f>
        <v>No</v>
      </c>
    </row>
    <row r="350" spans="1:9" x14ac:dyDescent="0.25">
      <c r="A350" t="s">
        <v>35</v>
      </c>
      <c r="B350" t="s">
        <v>44</v>
      </c>
      <c r="C350">
        <v>77073.320000000007</v>
      </c>
      <c r="D350">
        <f>ROUND((Table6[[#This Row],[Total Salary(USD)]]-N$1)/N$2,2)</f>
        <v>0.14000000000000001</v>
      </c>
      <c r="E350" t="str">
        <f>IF(Table6[[#This Row],[Z-Score]]&gt;3,"Yes","No")</f>
        <v>No</v>
      </c>
      <c r="F350">
        <f>AVERAGEIFS($C:C,$B:B,Table6[[#This Row],[Job Title]])</f>
        <v>62337.948181818203</v>
      </c>
      <c r="G350" cm="1">
        <f t="array" ref="G350">_xlfn.STDEV.P(_xlfn._xlws.FILTER($C:C,$B:B=Table6[[#This Row],[Job Title]]))</f>
        <v>34255.651537002152</v>
      </c>
      <c r="H350">
        <f>ROUND((Table6[[#This Row],[Total Salary(USD)]]-Table6[[#This Row],[Avg.of.cat]])/Table6[[#This Row],[std.of.cat]],2)</f>
        <v>0.43</v>
      </c>
      <c r="I350" t="str">
        <f>IF(Table6[[#This Row],[Z-Score.cat]]&gt;3,"Yes","No")</f>
        <v>No</v>
      </c>
    </row>
    <row r="351" spans="1:9" x14ac:dyDescent="0.25">
      <c r="A351" t="s">
        <v>450</v>
      </c>
      <c r="B351" t="s">
        <v>38</v>
      </c>
      <c r="C351">
        <v>76959</v>
      </c>
      <c r="D351">
        <f>ROUND((Table6[[#This Row],[Total Salary(USD)]]-N$1)/N$2,2)</f>
        <v>0.14000000000000001</v>
      </c>
      <c r="E351" t="str">
        <f>IF(Table6[[#This Row],[Z-Score]]&gt;3,"Yes","No")</f>
        <v>No</v>
      </c>
      <c r="F351">
        <f>AVERAGEIFS($C:C,$B:B,Table6[[#This Row],[Job Title]])</f>
        <v>65127.385277777808</v>
      </c>
      <c r="G351" cm="1">
        <f t="array" ref="G351">_xlfn.STDEV.P(_xlfn._xlws.FILTER($C:C,$B:B=Table6[[#This Row],[Job Title]]))</f>
        <v>42112.257457220956</v>
      </c>
      <c r="H351">
        <f>ROUND((Table6[[#This Row],[Total Salary(USD)]]-Table6[[#This Row],[Avg.of.cat]])/Table6[[#This Row],[std.of.cat]],2)</f>
        <v>0.28000000000000003</v>
      </c>
      <c r="I351" t="str">
        <f>IF(Table6[[#This Row],[Z-Score.cat]]&gt;3,"Yes","No")</f>
        <v>No</v>
      </c>
    </row>
    <row r="352" spans="1:9" x14ac:dyDescent="0.25">
      <c r="A352" t="s">
        <v>35</v>
      </c>
      <c r="B352" t="s">
        <v>40</v>
      </c>
      <c r="C352">
        <v>76933.210000000006</v>
      </c>
      <c r="D352">
        <f>ROUND((Table6[[#This Row],[Total Salary(USD)]]-N$1)/N$2,2)</f>
        <v>0.14000000000000001</v>
      </c>
      <c r="E352" t="str">
        <f>IF(Table6[[#This Row],[Z-Score]]&gt;3,"Yes","No")</f>
        <v>No</v>
      </c>
      <c r="F352">
        <f>AVERAGEIFS($C:C,$B:B,Table6[[#This Row],[Job Title]])</f>
        <v>70425.948709677396</v>
      </c>
      <c r="G352" cm="1">
        <f t="array" ref="G352">_xlfn.STDEV.P(_xlfn._xlws.FILTER($C:C,$B:B=Table6[[#This Row],[Job Title]]))</f>
        <v>80642.671347175114</v>
      </c>
      <c r="H352">
        <f>ROUND((Table6[[#This Row],[Total Salary(USD)]]-Table6[[#This Row],[Avg.of.cat]])/Table6[[#This Row],[std.of.cat]],2)</f>
        <v>0.08</v>
      </c>
      <c r="I352" t="str">
        <f>IF(Table6[[#This Row],[Z-Score.cat]]&gt;3,"Yes","No")</f>
        <v>No</v>
      </c>
    </row>
    <row r="353" spans="1:9" x14ac:dyDescent="0.25">
      <c r="A353" t="s">
        <v>450</v>
      </c>
      <c r="B353" t="s">
        <v>37</v>
      </c>
      <c r="C353">
        <v>76356.67</v>
      </c>
      <c r="D353">
        <f>ROUND((Table6[[#This Row],[Total Salary(USD)]]-N$1)/N$2,2)</f>
        <v>0.13</v>
      </c>
      <c r="E353" t="str">
        <f>IF(Table6[[#This Row],[Z-Score]]&gt;3,"Yes","No")</f>
        <v>No</v>
      </c>
      <c r="F353">
        <f>AVERAGEIFS($C:C,$B:B,Table6[[#This Row],[Job Title]])</f>
        <v>78731.125344827582</v>
      </c>
      <c r="G353" cm="1">
        <f t="array" ref="G353">_xlfn.STDEV.P(_xlfn._xlws.FILTER($C:C,$B:B=Table6[[#This Row],[Job Title]]))</f>
        <v>32809.97896243685</v>
      </c>
      <c r="H353">
        <f>ROUND((Table6[[#This Row],[Total Salary(USD)]]-Table6[[#This Row],[Avg.of.cat]])/Table6[[#This Row],[std.of.cat]],2)</f>
        <v>-7.0000000000000007E-2</v>
      </c>
      <c r="I353" t="str">
        <f>IF(Table6[[#This Row],[Z-Score.cat]]&gt;3,"Yes","No")</f>
        <v>No</v>
      </c>
    </row>
    <row r="354" spans="1:9" x14ac:dyDescent="0.25">
      <c r="A354" t="s">
        <v>32</v>
      </c>
      <c r="B354" t="s">
        <v>50</v>
      </c>
      <c r="C354">
        <v>75993.5</v>
      </c>
      <c r="D354">
        <f>ROUND((Table6[[#This Row],[Total Salary(USD)]]-N$1)/N$2,2)</f>
        <v>0.13</v>
      </c>
      <c r="E354" t="str">
        <f>IF(Table6[[#This Row],[Z-Score]]&gt;3,"Yes","No")</f>
        <v>No</v>
      </c>
      <c r="F354">
        <f>AVERAGEIFS($C:C,$B:B,Table6[[#This Row],[Job Title]])</f>
        <v>49738.969361702148</v>
      </c>
      <c r="G354" cm="1">
        <f t="array" ref="G354">_xlfn.STDEV.P(_xlfn._xlws.FILTER($C:C,$B:B=Table6[[#This Row],[Job Title]]))</f>
        <v>40547.734104975425</v>
      </c>
      <c r="H354">
        <f>ROUND((Table6[[#This Row],[Total Salary(USD)]]-Table6[[#This Row],[Avg.of.cat]])/Table6[[#This Row],[std.of.cat]],2)</f>
        <v>0.65</v>
      </c>
      <c r="I354" t="str">
        <f>IF(Table6[[#This Row],[Z-Score.cat]]&gt;3,"Yes","No")</f>
        <v>No</v>
      </c>
    </row>
    <row r="355" spans="1:9" x14ac:dyDescent="0.25">
      <c r="A355" t="s">
        <v>23</v>
      </c>
      <c r="B355" t="s">
        <v>46</v>
      </c>
      <c r="C355">
        <v>75808.679999999993</v>
      </c>
      <c r="D355">
        <f>ROUND((Table6[[#This Row],[Total Salary(USD)]]-N$1)/N$2,2)</f>
        <v>0.12</v>
      </c>
      <c r="E355" t="str">
        <f>IF(Table6[[#This Row],[Z-Score]]&gt;3,"Yes","No")</f>
        <v>No</v>
      </c>
      <c r="F355">
        <f>AVERAGEIFS($C:C,$B:B,Table6[[#This Row],[Job Title]])</f>
        <v>61811.275918367355</v>
      </c>
      <c r="G355" cm="1">
        <f t="array" ref="G355">_xlfn.STDEV.P(_xlfn._xlws.FILTER($C:C,$B:B=Table6[[#This Row],[Job Title]]))</f>
        <v>44215.594954867083</v>
      </c>
      <c r="H355">
        <f>ROUND((Table6[[#This Row],[Total Salary(USD)]]-Table6[[#This Row],[Avg.of.cat]])/Table6[[#This Row],[std.of.cat]],2)</f>
        <v>0.32</v>
      </c>
      <c r="I355" t="str">
        <f>IF(Table6[[#This Row],[Z-Score.cat]]&gt;3,"Yes","No")</f>
        <v>No</v>
      </c>
    </row>
    <row r="356" spans="1:9" x14ac:dyDescent="0.25">
      <c r="A356" t="s">
        <v>24</v>
      </c>
      <c r="B356" t="s">
        <v>41</v>
      </c>
      <c r="C356">
        <v>75780.12</v>
      </c>
      <c r="D356">
        <f>ROUND((Table6[[#This Row],[Total Salary(USD)]]-N$1)/N$2,2)</f>
        <v>0.12</v>
      </c>
      <c r="E356" t="str">
        <f>IF(Table6[[#This Row],[Z-Score]]&gt;3,"Yes","No")</f>
        <v>No</v>
      </c>
      <c r="F356">
        <f>AVERAGEIFS($C:C,$B:B,Table6[[#This Row],[Job Title]])</f>
        <v>65399.128867924541</v>
      </c>
      <c r="G356" cm="1">
        <f t="array" ref="G356">_xlfn.STDEV.P(_xlfn._xlws.FILTER($C:C,$B:B=Table6[[#This Row],[Job Title]]))</f>
        <v>40003.028601815779</v>
      </c>
      <c r="H356">
        <f>ROUND((Table6[[#This Row],[Total Salary(USD)]]-Table6[[#This Row],[Avg.of.cat]])/Table6[[#This Row],[std.of.cat]],2)</f>
        <v>0.26</v>
      </c>
      <c r="I356" t="str">
        <f>IF(Table6[[#This Row],[Z-Score.cat]]&gt;3,"Yes","No")</f>
        <v>No</v>
      </c>
    </row>
    <row r="357" spans="1:9" x14ac:dyDescent="0.25">
      <c r="A357" t="s">
        <v>450</v>
      </c>
      <c r="B357" t="s">
        <v>43</v>
      </c>
      <c r="C357">
        <v>75662.27</v>
      </c>
      <c r="D357">
        <f>ROUND((Table6[[#This Row],[Total Salary(USD)]]-N$1)/N$2,2)</f>
        <v>0.12</v>
      </c>
      <c r="E357" t="str">
        <f>IF(Table6[[#This Row],[Z-Score]]&gt;3,"Yes","No")</f>
        <v>No</v>
      </c>
      <c r="F357">
        <f>AVERAGEIFS($C:C,$B:B,Table6[[#This Row],[Job Title]])</f>
        <v>71777.519047619062</v>
      </c>
      <c r="G357" cm="1">
        <f t="array" ref="G357">_xlfn.STDEV.P(_xlfn._xlws.FILTER($C:C,$B:B=Table6[[#This Row],[Job Title]]))</f>
        <v>51860.030158538255</v>
      </c>
      <c r="H357">
        <f>ROUND((Table6[[#This Row],[Total Salary(USD)]]-Table6[[#This Row],[Avg.of.cat]])/Table6[[#This Row],[std.of.cat]],2)</f>
        <v>7.0000000000000007E-2</v>
      </c>
      <c r="I357" t="str">
        <f>IF(Table6[[#This Row],[Z-Score.cat]]&gt;3,"Yes","No")</f>
        <v>No</v>
      </c>
    </row>
    <row r="358" spans="1:9" x14ac:dyDescent="0.25">
      <c r="A358" t="s">
        <v>35</v>
      </c>
      <c r="B358" t="s">
        <v>37</v>
      </c>
      <c r="C358">
        <v>75301</v>
      </c>
      <c r="D358">
        <f>ROUND((Table6[[#This Row],[Total Salary(USD)]]-N$1)/N$2,2)</f>
        <v>0.12</v>
      </c>
      <c r="E358" t="str">
        <f>IF(Table6[[#This Row],[Z-Score]]&gt;3,"Yes","No")</f>
        <v>No</v>
      </c>
      <c r="F358">
        <f>AVERAGEIFS($C:C,$B:B,Table6[[#This Row],[Job Title]])</f>
        <v>78731.125344827582</v>
      </c>
      <c r="G358" cm="1">
        <f t="array" ref="G358">_xlfn.STDEV.P(_xlfn._xlws.FILTER($C:C,$B:B=Table6[[#This Row],[Job Title]]))</f>
        <v>32809.97896243685</v>
      </c>
      <c r="H358">
        <f>ROUND((Table6[[#This Row],[Total Salary(USD)]]-Table6[[#This Row],[Avg.of.cat]])/Table6[[#This Row],[std.of.cat]],2)</f>
        <v>-0.1</v>
      </c>
      <c r="I358" t="str">
        <f>IF(Table6[[#This Row],[Z-Score.cat]]&gt;3,"Yes","No")</f>
        <v>No</v>
      </c>
    </row>
    <row r="359" spans="1:9" x14ac:dyDescent="0.25">
      <c r="A359" t="s">
        <v>26</v>
      </c>
      <c r="B359" t="s">
        <v>53</v>
      </c>
      <c r="C359">
        <v>75290.240000000005</v>
      </c>
      <c r="D359">
        <f>ROUND((Table6[[#This Row],[Total Salary(USD)]]-N$1)/N$2,2)</f>
        <v>0.12</v>
      </c>
      <c r="E359" t="str">
        <f>IF(Table6[[#This Row],[Z-Score]]&gt;3,"Yes","No")</f>
        <v>No</v>
      </c>
      <c r="F359">
        <f>AVERAGEIFS($C:C,$B:B,Table6[[#This Row],[Job Title]])</f>
        <v>69993.488799999992</v>
      </c>
      <c r="G359" cm="1">
        <f t="array" ref="G359">_xlfn.STDEV.P(_xlfn._xlws.FILTER($C:C,$B:B=Table6[[#This Row],[Job Title]]))</f>
        <v>44344.922507977746</v>
      </c>
      <c r="H359">
        <f>ROUND((Table6[[#This Row],[Total Salary(USD)]]-Table6[[#This Row],[Avg.of.cat]])/Table6[[#This Row],[std.of.cat]],2)</f>
        <v>0.12</v>
      </c>
      <c r="I359" t="str">
        <f>IF(Table6[[#This Row],[Z-Score.cat]]&gt;3,"Yes","No")</f>
        <v>No</v>
      </c>
    </row>
    <row r="360" spans="1:9" x14ac:dyDescent="0.25">
      <c r="A360" t="s">
        <v>26</v>
      </c>
      <c r="B360" t="s">
        <v>42</v>
      </c>
      <c r="C360">
        <v>75270.67</v>
      </c>
      <c r="D360">
        <f>ROUND((Table6[[#This Row],[Total Salary(USD)]]-N$1)/N$2,2)</f>
        <v>0.12</v>
      </c>
      <c r="E360" t="str">
        <f>IF(Table6[[#This Row],[Z-Score]]&gt;3,"Yes","No")</f>
        <v>No</v>
      </c>
      <c r="F360">
        <f>AVERAGEIFS($C:C,$B:B,Table6[[#This Row],[Job Title]])</f>
        <v>86666.62872727275</v>
      </c>
      <c r="G360" cm="1">
        <f t="array" ref="G360">_xlfn.STDEV.P(_xlfn._xlws.FILTER($C:C,$B:B=Table6[[#This Row],[Job Title]]))</f>
        <v>135209.06979805263</v>
      </c>
      <c r="H360">
        <f>ROUND((Table6[[#This Row],[Total Salary(USD)]]-Table6[[#This Row],[Avg.of.cat]])/Table6[[#This Row],[std.of.cat]],2)</f>
        <v>-0.08</v>
      </c>
      <c r="I360" t="str">
        <f>IF(Table6[[#This Row],[Z-Score.cat]]&gt;3,"Yes","No")</f>
        <v>No</v>
      </c>
    </row>
    <row r="361" spans="1:9" x14ac:dyDescent="0.25">
      <c r="A361" t="s">
        <v>32</v>
      </c>
      <c r="B361" t="s">
        <v>37</v>
      </c>
      <c r="C361">
        <v>75086.179999999993</v>
      </c>
      <c r="D361">
        <f>ROUND((Table6[[#This Row],[Total Salary(USD)]]-N$1)/N$2,2)</f>
        <v>0.11</v>
      </c>
      <c r="E361" t="str">
        <f>IF(Table6[[#This Row],[Z-Score]]&gt;3,"Yes","No")</f>
        <v>No</v>
      </c>
      <c r="F361">
        <f>AVERAGEIFS($C:C,$B:B,Table6[[#This Row],[Job Title]])</f>
        <v>78731.125344827582</v>
      </c>
      <c r="G361" cm="1">
        <f t="array" ref="G361">_xlfn.STDEV.P(_xlfn._xlws.FILTER($C:C,$B:B=Table6[[#This Row],[Job Title]]))</f>
        <v>32809.97896243685</v>
      </c>
      <c r="H361">
        <f>ROUND((Table6[[#This Row],[Total Salary(USD)]]-Table6[[#This Row],[Avg.of.cat]])/Table6[[#This Row],[std.of.cat]],2)</f>
        <v>-0.11</v>
      </c>
      <c r="I361" t="str">
        <f>IF(Table6[[#This Row],[Z-Score.cat]]&gt;3,"Yes","No")</f>
        <v>No</v>
      </c>
    </row>
    <row r="362" spans="1:9" x14ac:dyDescent="0.25">
      <c r="A362" t="s">
        <v>29</v>
      </c>
      <c r="B362" t="s">
        <v>38</v>
      </c>
      <c r="C362">
        <v>74841.350000000006</v>
      </c>
      <c r="D362">
        <f>ROUND((Table6[[#This Row],[Total Salary(USD)]]-N$1)/N$2,2)</f>
        <v>0.11</v>
      </c>
      <c r="E362" t="str">
        <f>IF(Table6[[#This Row],[Z-Score]]&gt;3,"Yes","No")</f>
        <v>No</v>
      </c>
      <c r="F362">
        <f>AVERAGEIFS($C:C,$B:B,Table6[[#This Row],[Job Title]])</f>
        <v>65127.385277777808</v>
      </c>
      <c r="G362" cm="1">
        <f t="array" ref="G362">_xlfn.STDEV.P(_xlfn._xlws.FILTER($C:C,$B:B=Table6[[#This Row],[Job Title]]))</f>
        <v>42112.257457220956</v>
      </c>
      <c r="H362">
        <f>ROUND((Table6[[#This Row],[Total Salary(USD)]]-Table6[[#This Row],[Avg.of.cat]])/Table6[[#This Row],[std.of.cat]],2)</f>
        <v>0.23</v>
      </c>
      <c r="I362" t="str">
        <f>IF(Table6[[#This Row],[Z-Score.cat]]&gt;3,"Yes","No")</f>
        <v>No</v>
      </c>
    </row>
    <row r="363" spans="1:9" x14ac:dyDescent="0.25">
      <c r="A363" t="s">
        <v>29</v>
      </c>
      <c r="B363" t="s">
        <v>38</v>
      </c>
      <c r="C363">
        <v>74827</v>
      </c>
      <c r="D363">
        <f>ROUND((Table6[[#This Row],[Total Salary(USD)]]-N$1)/N$2,2)</f>
        <v>0.11</v>
      </c>
      <c r="E363" t="str">
        <f>IF(Table6[[#This Row],[Z-Score]]&gt;3,"Yes","No")</f>
        <v>No</v>
      </c>
      <c r="F363">
        <f>AVERAGEIFS($C:C,$B:B,Table6[[#This Row],[Job Title]])</f>
        <v>65127.385277777808</v>
      </c>
      <c r="G363" cm="1">
        <f t="array" ref="G363">_xlfn.STDEV.P(_xlfn._xlws.FILTER($C:C,$B:B=Table6[[#This Row],[Job Title]]))</f>
        <v>42112.257457220956</v>
      </c>
      <c r="H363">
        <f>ROUND((Table6[[#This Row],[Total Salary(USD)]]-Table6[[#This Row],[Avg.of.cat]])/Table6[[#This Row],[std.of.cat]],2)</f>
        <v>0.23</v>
      </c>
      <c r="I363" t="str">
        <f>IF(Table6[[#This Row],[Z-Score.cat]]&gt;3,"Yes","No")</f>
        <v>No</v>
      </c>
    </row>
    <row r="364" spans="1:9" x14ac:dyDescent="0.25">
      <c r="A364" t="s">
        <v>34</v>
      </c>
      <c r="B364" t="s">
        <v>39</v>
      </c>
      <c r="C364">
        <v>74816</v>
      </c>
      <c r="D364">
        <f>ROUND((Table6[[#This Row],[Total Salary(USD)]]-N$1)/N$2,2)</f>
        <v>0.11</v>
      </c>
      <c r="E364" t="str">
        <f>IF(Table6[[#This Row],[Z-Score]]&gt;3,"Yes","No")</f>
        <v>No</v>
      </c>
      <c r="F364">
        <f>AVERAGEIFS($C:C,$B:B,Table6[[#This Row],[Job Title]])</f>
        <v>93413.391929824589</v>
      </c>
      <c r="G364" cm="1">
        <f t="array" ref="G364">_xlfn.STDEV.P(_xlfn._xlws.FILTER($C:C,$B:B=Table6[[#This Row],[Job Title]]))</f>
        <v>198179.10237346042</v>
      </c>
      <c r="H364">
        <f>ROUND((Table6[[#This Row],[Total Salary(USD)]]-Table6[[#This Row],[Avg.of.cat]])/Table6[[#This Row],[std.of.cat]],2)</f>
        <v>-0.09</v>
      </c>
      <c r="I364" t="str">
        <f>IF(Table6[[#This Row],[Z-Score.cat]]&gt;3,"Yes","No")</f>
        <v>No</v>
      </c>
    </row>
    <row r="365" spans="1:9" x14ac:dyDescent="0.25">
      <c r="A365" t="s">
        <v>32</v>
      </c>
      <c r="B365" t="s">
        <v>52</v>
      </c>
      <c r="C365">
        <v>74813.72</v>
      </c>
      <c r="D365">
        <f>ROUND((Table6[[#This Row],[Total Salary(USD)]]-N$1)/N$2,2)</f>
        <v>0.11</v>
      </c>
      <c r="E365" t="str">
        <f>IF(Table6[[#This Row],[Z-Score]]&gt;3,"Yes","No")</f>
        <v>No</v>
      </c>
      <c r="F365">
        <f>AVERAGEIFS($C:C,$B:B,Table6[[#This Row],[Job Title]])</f>
        <v>64468.089137931056</v>
      </c>
      <c r="G365" cm="1">
        <f t="array" ref="G365">_xlfn.STDEV.P(_xlfn._xlws.FILTER($C:C,$B:B=Table6[[#This Row],[Job Title]]))</f>
        <v>46017.966728855456</v>
      </c>
      <c r="H365">
        <f>ROUND((Table6[[#This Row],[Total Salary(USD)]]-Table6[[#This Row],[Avg.of.cat]])/Table6[[#This Row],[std.of.cat]],2)</f>
        <v>0.22</v>
      </c>
      <c r="I365" t="str">
        <f>IF(Table6[[#This Row],[Z-Score.cat]]&gt;3,"Yes","No")</f>
        <v>No</v>
      </c>
    </row>
    <row r="366" spans="1:9" x14ac:dyDescent="0.25">
      <c r="A366" t="s">
        <v>450</v>
      </c>
      <c r="B366" t="s">
        <v>44</v>
      </c>
      <c r="C366">
        <v>74775.509999999995</v>
      </c>
      <c r="D366">
        <f>ROUND((Table6[[#This Row],[Total Salary(USD)]]-N$1)/N$2,2)</f>
        <v>0.11</v>
      </c>
      <c r="E366" t="str">
        <f>IF(Table6[[#This Row],[Z-Score]]&gt;3,"Yes","No")</f>
        <v>No</v>
      </c>
      <c r="F366">
        <f>AVERAGEIFS($C:C,$B:B,Table6[[#This Row],[Job Title]])</f>
        <v>62337.948181818203</v>
      </c>
      <c r="G366" cm="1">
        <f t="array" ref="G366">_xlfn.STDEV.P(_xlfn._xlws.FILTER($C:C,$B:B=Table6[[#This Row],[Job Title]]))</f>
        <v>34255.651537002152</v>
      </c>
      <c r="H366">
        <f>ROUND((Table6[[#This Row],[Total Salary(USD)]]-Table6[[#This Row],[Avg.of.cat]])/Table6[[#This Row],[std.of.cat]],2)</f>
        <v>0.36</v>
      </c>
      <c r="I366" t="str">
        <f>IF(Table6[[#This Row],[Z-Score.cat]]&gt;3,"Yes","No")</f>
        <v>No</v>
      </c>
    </row>
    <row r="367" spans="1:9" x14ac:dyDescent="0.25">
      <c r="A367" t="s">
        <v>35</v>
      </c>
      <c r="B367" t="s">
        <v>49</v>
      </c>
      <c r="C367">
        <v>74642.720000000001</v>
      </c>
      <c r="D367">
        <f>ROUND((Table6[[#This Row],[Total Salary(USD)]]-N$1)/N$2,2)</f>
        <v>0.11</v>
      </c>
      <c r="E367" t="str">
        <f>IF(Table6[[#This Row],[Z-Score]]&gt;3,"Yes","No")</f>
        <v>No</v>
      </c>
      <c r="F367">
        <f>AVERAGEIFS($C:C,$B:B,Table6[[#This Row],[Job Title]])</f>
        <v>62166.537115384606</v>
      </c>
      <c r="G367" cm="1">
        <f t="array" ref="G367">_xlfn.STDEV.P(_xlfn._xlws.FILTER($C:C,$B:B=Table6[[#This Row],[Job Title]]))</f>
        <v>39240.393697944899</v>
      </c>
      <c r="H367">
        <f>ROUND((Table6[[#This Row],[Total Salary(USD)]]-Table6[[#This Row],[Avg.of.cat]])/Table6[[#This Row],[std.of.cat]],2)</f>
        <v>0.32</v>
      </c>
      <c r="I367" t="str">
        <f>IF(Table6[[#This Row],[Z-Score.cat]]&gt;3,"Yes","No")</f>
        <v>No</v>
      </c>
    </row>
    <row r="368" spans="1:9" x14ac:dyDescent="0.25">
      <c r="A368" t="s">
        <v>31</v>
      </c>
      <c r="B368" t="s">
        <v>38</v>
      </c>
      <c r="C368">
        <v>74572</v>
      </c>
      <c r="D368">
        <f>ROUND((Table6[[#This Row],[Total Salary(USD)]]-N$1)/N$2,2)</f>
        <v>0.11</v>
      </c>
      <c r="E368" t="str">
        <f>IF(Table6[[#This Row],[Z-Score]]&gt;3,"Yes","No")</f>
        <v>No</v>
      </c>
      <c r="F368">
        <f>AVERAGEIFS($C:C,$B:B,Table6[[#This Row],[Job Title]])</f>
        <v>65127.385277777808</v>
      </c>
      <c r="G368" cm="1">
        <f t="array" ref="G368">_xlfn.STDEV.P(_xlfn._xlws.FILTER($C:C,$B:B=Table6[[#This Row],[Job Title]]))</f>
        <v>42112.257457220956</v>
      </c>
      <c r="H368">
        <f>ROUND((Table6[[#This Row],[Total Salary(USD)]]-Table6[[#This Row],[Avg.of.cat]])/Table6[[#This Row],[std.of.cat]],2)</f>
        <v>0.22</v>
      </c>
      <c r="I368" t="str">
        <f>IF(Table6[[#This Row],[Z-Score.cat]]&gt;3,"Yes","No")</f>
        <v>No</v>
      </c>
    </row>
    <row r="369" spans="1:9" x14ac:dyDescent="0.25">
      <c r="A369" t="s">
        <v>35</v>
      </c>
      <c r="B369" t="s">
        <v>40</v>
      </c>
      <c r="C369">
        <v>74330.710000000006</v>
      </c>
      <c r="D369">
        <f>ROUND((Table6[[#This Row],[Total Salary(USD)]]-N$1)/N$2,2)</f>
        <v>0.1</v>
      </c>
      <c r="E369" t="str">
        <f>IF(Table6[[#This Row],[Z-Score]]&gt;3,"Yes","No")</f>
        <v>No</v>
      </c>
      <c r="F369">
        <f>AVERAGEIFS($C:C,$B:B,Table6[[#This Row],[Job Title]])</f>
        <v>70425.948709677396</v>
      </c>
      <c r="G369" cm="1">
        <f t="array" ref="G369">_xlfn.STDEV.P(_xlfn._xlws.FILTER($C:C,$B:B=Table6[[#This Row],[Job Title]]))</f>
        <v>80642.671347175114</v>
      </c>
      <c r="H369">
        <f>ROUND((Table6[[#This Row],[Total Salary(USD)]]-Table6[[#This Row],[Avg.of.cat]])/Table6[[#This Row],[std.of.cat]],2)</f>
        <v>0.05</v>
      </c>
      <c r="I369" t="str">
        <f>IF(Table6[[#This Row],[Z-Score.cat]]&gt;3,"Yes","No")</f>
        <v>No</v>
      </c>
    </row>
    <row r="370" spans="1:9" x14ac:dyDescent="0.25">
      <c r="A370" t="s">
        <v>26</v>
      </c>
      <c r="B370" t="s">
        <v>40</v>
      </c>
      <c r="C370">
        <v>74300</v>
      </c>
      <c r="D370">
        <f>ROUND((Table6[[#This Row],[Total Salary(USD)]]-N$1)/N$2,2)</f>
        <v>0.1</v>
      </c>
      <c r="E370" t="str">
        <f>IF(Table6[[#This Row],[Z-Score]]&gt;3,"Yes","No")</f>
        <v>No</v>
      </c>
      <c r="F370">
        <f>AVERAGEIFS($C:C,$B:B,Table6[[#This Row],[Job Title]])</f>
        <v>70425.948709677396</v>
      </c>
      <c r="G370" cm="1">
        <f t="array" ref="G370">_xlfn.STDEV.P(_xlfn._xlws.FILTER($C:C,$B:B=Table6[[#This Row],[Job Title]]))</f>
        <v>80642.671347175114</v>
      </c>
      <c r="H370">
        <f>ROUND((Table6[[#This Row],[Total Salary(USD)]]-Table6[[#This Row],[Avg.of.cat]])/Table6[[#This Row],[std.of.cat]],2)</f>
        <v>0.05</v>
      </c>
      <c r="I370" t="str">
        <f>IF(Table6[[#This Row],[Z-Score.cat]]&gt;3,"Yes","No")</f>
        <v>No</v>
      </c>
    </row>
    <row r="371" spans="1:9" x14ac:dyDescent="0.25">
      <c r="A371" t="s">
        <v>35</v>
      </c>
      <c r="B371" t="s">
        <v>38</v>
      </c>
      <c r="C371">
        <v>74288.95</v>
      </c>
      <c r="D371">
        <f>ROUND((Table6[[#This Row],[Total Salary(USD)]]-N$1)/N$2,2)</f>
        <v>0.1</v>
      </c>
      <c r="E371" t="str">
        <f>IF(Table6[[#This Row],[Z-Score]]&gt;3,"Yes","No")</f>
        <v>No</v>
      </c>
      <c r="F371">
        <f>AVERAGEIFS($C:C,$B:B,Table6[[#This Row],[Job Title]])</f>
        <v>65127.385277777808</v>
      </c>
      <c r="G371" cm="1">
        <f t="array" ref="G371">_xlfn.STDEV.P(_xlfn._xlws.FILTER($C:C,$B:B=Table6[[#This Row],[Job Title]]))</f>
        <v>42112.257457220956</v>
      </c>
      <c r="H371">
        <f>ROUND((Table6[[#This Row],[Total Salary(USD)]]-Table6[[#This Row],[Avg.of.cat]])/Table6[[#This Row],[std.of.cat]],2)</f>
        <v>0.22</v>
      </c>
      <c r="I371" t="str">
        <f>IF(Table6[[#This Row],[Z-Score.cat]]&gt;3,"Yes","No")</f>
        <v>No</v>
      </c>
    </row>
    <row r="372" spans="1:9" x14ac:dyDescent="0.25">
      <c r="A372" t="s">
        <v>23</v>
      </c>
      <c r="B372" t="s">
        <v>44</v>
      </c>
      <c r="C372">
        <v>74099.55</v>
      </c>
      <c r="D372">
        <f>ROUND((Table6[[#This Row],[Total Salary(USD)]]-N$1)/N$2,2)</f>
        <v>0.1</v>
      </c>
      <c r="E372" t="str">
        <f>IF(Table6[[#This Row],[Z-Score]]&gt;3,"Yes","No")</f>
        <v>No</v>
      </c>
      <c r="F372">
        <f>AVERAGEIFS($C:C,$B:B,Table6[[#This Row],[Job Title]])</f>
        <v>62337.948181818203</v>
      </c>
      <c r="G372" cm="1">
        <f t="array" ref="G372">_xlfn.STDEV.P(_xlfn._xlws.FILTER($C:C,$B:B=Table6[[#This Row],[Job Title]]))</f>
        <v>34255.651537002152</v>
      </c>
      <c r="H372">
        <f>ROUND((Table6[[#This Row],[Total Salary(USD)]]-Table6[[#This Row],[Avg.of.cat]])/Table6[[#This Row],[std.of.cat]],2)</f>
        <v>0.34</v>
      </c>
      <c r="I372" t="str">
        <f>IF(Table6[[#This Row],[Z-Score.cat]]&gt;3,"Yes","No")</f>
        <v>No</v>
      </c>
    </row>
    <row r="373" spans="1:9" x14ac:dyDescent="0.25">
      <c r="A373" t="s">
        <v>34</v>
      </c>
      <c r="B373" t="s">
        <v>36</v>
      </c>
      <c r="C373">
        <v>74031.77</v>
      </c>
      <c r="D373">
        <f>ROUND((Table6[[#This Row],[Total Salary(USD)]]-N$1)/N$2,2)</f>
        <v>0.1</v>
      </c>
      <c r="E373" t="str">
        <f>IF(Table6[[#This Row],[Z-Score]]&gt;3,"Yes","No")</f>
        <v>No</v>
      </c>
      <c r="F373">
        <f>AVERAGEIFS($C:C,$B:B,Table6[[#This Row],[Job Title]])</f>
        <v>52255.146481481475</v>
      </c>
      <c r="G373" cm="1">
        <f t="array" ref="G373">_xlfn.STDEV.P(_xlfn._xlws.FILTER($C:C,$B:B=Table6[[#This Row],[Job Title]]))</f>
        <v>38139.477363146871</v>
      </c>
      <c r="H373">
        <f>ROUND((Table6[[#This Row],[Total Salary(USD)]]-Table6[[#This Row],[Avg.of.cat]])/Table6[[#This Row],[std.of.cat]],2)</f>
        <v>0.56999999999999995</v>
      </c>
      <c r="I373" t="str">
        <f>IF(Table6[[#This Row],[Z-Score.cat]]&gt;3,"Yes","No")</f>
        <v>No</v>
      </c>
    </row>
    <row r="374" spans="1:9" x14ac:dyDescent="0.25">
      <c r="A374" t="s">
        <v>450</v>
      </c>
      <c r="B374" t="s">
        <v>51</v>
      </c>
      <c r="C374">
        <v>73869.399999999994</v>
      </c>
      <c r="D374">
        <f>ROUND((Table6[[#This Row],[Total Salary(USD)]]-N$1)/N$2,2)</f>
        <v>0.1</v>
      </c>
      <c r="E374" t="str">
        <f>IF(Table6[[#This Row],[Z-Score]]&gt;3,"Yes","No")</f>
        <v>No</v>
      </c>
      <c r="F374">
        <f>AVERAGEIFS($C:C,$B:B,Table6[[#This Row],[Job Title]])</f>
        <v>62458.608421052631</v>
      </c>
      <c r="G374" cm="1">
        <f t="array" ref="G374">_xlfn.STDEV.P(_xlfn._xlws.FILTER($C:C,$B:B=Table6[[#This Row],[Job Title]]))</f>
        <v>46662.569180449202</v>
      </c>
      <c r="H374">
        <f>ROUND((Table6[[#This Row],[Total Salary(USD)]]-Table6[[#This Row],[Avg.of.cat]])/Table6[[#This Row],[std.of.cat]],2)</f>
        <v>0.24</v>
      </c>
      <c r="I374" t="str">
        <f>IF(Table6[[#This Row],[Z-Score.cat]]&gt;3,"Yes","No")</f>
        <v>No</v>
      </c>
    </row>
    <row r="375" spans="1:9" x14ac:dyDescent="0.25">
      <c r="A375" t="s">
        <v>35</v>
      </c>
      <c r="B375" t="s">
        <v>49</v>
      </c>
      <c r="C375">
        <v>73773.2</v>
      </c>
      <c r="D375">
        <f>ROUND((Table6[[#This Row],[Total Salary(USD)]]-N$1)/N$2,2)</f>
        <v>0.1</v>
      </c>
      <c r="E375" t="str">
        <f>IF(Table6[[#This Row],[Z-Score]]&gt;3,"Yes","No")</f>
        <v>No</v>
      </c>
      <c r="F375">
        <f>AVERAGEIFS($C:C,$B:B,Table6[[#This Row],[Job Title]])</f>
        <v>62166.537115384606</v>
      </c>
      <c r="G375" cm="1">
        <f t="array" ref="G375">_xlfn.STDEV.P(_xlfn._xlws.FILTER($C:C,$B:B=Table6[[#This Row],[Job Title]]))</f>
        <v>39240.393697944899</v>
      </c>
      <c r="H375">
        <f>ROUND((Table6[[#This Row],[Total Salary(USD)]]-Table6[[#This Row],[Avg.of.cat]])/Table6[[#This Row],[std.of.cat]],2)</f>
        <v>0.3</v>
      </c>
      <c r="I375" t="str">
        <f>IF(Table6[[#This Row],[Z-Score.cat]]&gt;3,"Yes","No")</f>
        <v>No</v>
      </c>
    </row>
    <row r="376" spans="1:9" x14ac:dyDescent="0.25">
      <c r="A376" t="s">
        <v>34</v>
      </c>
      <c r="B376" t="s">
        <v>53</v>
      </c>
      <c r="C376">
        <v>73745.47</v>
      </c>
      <c r="D376">
        <f>ROUND((Table6[[#This Row],[Total Salary(USD)]]-N$1)/N$2,2)</f>
        <v>0.1</v>
      </c>
      <c r="E376" t="str">
        <f>IF(Table6[[#This Row],[Z-Score]]&gt;3,"Yes","No")</f>
        <v>No</v>
      </c>
      <c r="F376">
        <f>AVERAGEIFS($C:C,$B:B,Table6[[#This Row],[Job Title]])</f>
        <v>69993.488799999992</v>
      </c>
      <c r="G376" cm="1">
        <f t="array" ref="G376">_xlfn.STDEV.P(_xlfn._xlws.FILTER($C:C,$B:B=Table6[[#This Row],[Job Title]]))</f>
        <v>44344.922507977746</v>
      </c>
      <c r="H376">
        <f>ROUND((Table6[[#This Row],[Total Salary(USD)]]-Table6[[#This Row],[Avg.of.cat]])/Table6[[#This Row],[std.of.cat]],2)</f>
        <v>0.08</v>
      </c>
      <c r="I376" t="str">
        <f>IF(Table6[[#This Row],[Z-Score.cat]]&gt;3,"Yes","No")</f>
        <v>No</v>
      </c>
    </row>
    <row r="377" spans="1:9" x14ac:dyDescent="0.25">
      <c r="A377" t="s">
        <v>35</v>
      </c>
      <c r="B377" t="s">
        <v>48</v>
      </c>
      <c r="C377">
        <v>73733.919999999998</v>
      </c>
      <c r="D377">
        <f>ROUND((Table6[[#This Row],[Total Salary(USD)]]-N$1)/N$2,2)</f>
        <v>0.1</v>
      </c>
      <c r="E377" t="str">
        <f>IF(Table6[[#This Row],[Z-Score]]&gt;3,"Yes","No")</f>
        <v>No</v>
      </c>
      <c r="F377">
        <f>AVERAGEIFS($C:C,$B:B,Table6[[#This Row],[Job Title]])</f>
        <v>75741.152545454534</v>
      </c>
      <c r="G377" cm="1">
        <f t="array" ref="G377">_xlfn.STDEV.P(_xlfn._xlws.FILTER($C:C,$B:B=Table6[[#This Row],[Job Title]]))</f>
        <v>43291.3791044912</v>
      </c>
      <c r="H377">
        <f>ROUND((Table6[[#This Row],[Total Salary(USD)]]-Table6[[#This Row],[Avg.of.cat]])/Table6[[#This Row],[std.of.cat]],2)</f>
        <v>-0.05</v>
      </c>
      <c r="I377" t="str">
        <f>IF(Table6[[#This Row],[Z-Score.cat]]&gt;3,"Yes","No")</f>
        <v>No</v>
      </c>
    </row>
    <row r="378" spans="1:9" x14ac:dyDescent="0.25">
      <c r="A378" t="s">
        <v>34</v>
      </c>
      <c r="B378" t="s">
        <v>39</v>
      </c>
      <c r="C378">
        <v>73634.55</v>
      </c>
      <c r="D378">
        <f>ROUND((Table6[[#This Row],[Total Salary(USD)]]-N$1)/N$2,2)</f>
        <v>0.09</v>
      </c>
      <c r="E378" t="str">
        <f>IF(Table6[[#This Row],[Z-Score]]&gt;3,"Yes","No")</f>
        <v>No</v>
      </c>
      <c r="F378">
        <f>AVERAGEIFS($C:C,$B:B,Table6[[#This Row],[Job Title]])</f>
        <v>93413.391929824589</v>
      </c>
      <c r="G378" cm="1">
        <f t="array" ref="G378">_xlfn.STDEV.P(_xlfn._xlws.FILTER($C:C,$B:B=Table6[[#This Row],[Job Title]]))</f>
        <v>198179.10237346042</v>
      </c>
      <c r="H378">
        <f>ROUND((Table6[[#This Row],[Total Salary(USD)]]-Table6[[#This Row],[Avg.of.cat]])/Table6[[#This Row],[std.of.cat]],2)</f>
        <v>-0.1</v>
      </c>
      <c r="I378" t="str">
        <f>IF(Table6[[#This Row],[Z-Score.cat]]&gt;3,"Yes","No")</f>
        <v>No</v>
      </c>
    </row>
    <row r="379" spans="1:9" x14ac:dyDescent="0.25">
      <c r="A379" t="s">
        <v>23</v>
      </c>
      <c r="B379" t="s">
        <v>37</v>
      </c>
      <c r="C379">
        <v>73545.11</v>
      </c>
      <c r="D379">
        <f>ROUND((Table6[[#This Row],[Total Salary(USD)]]-N$1)/N$2,2)</f>
        <v>0.09</v>
      </c>
      <c r="E379" t="str">
        <f>IF(Table6[[#This Row],[Z-Score]]&gt;3,"Yes","No")</f>
        <v>No</v>
      </c>
      <c r="F379">
        <f>AVERAGEIFS($C:C,$B:B,Table6[[#This Row],[Job Title]])</f>
        <v>78731.125344827582</v>
      </c>
      <c r="G379" cm="1">
        <f t="array" ref="G379">_xlfn.STDEV.P(_xlfn._xlws.FILTER($C:C,$B:B=Table6[[#This Row],[Job Title]]))</f>
        <v>32809.97896243685</v>
      </c>
      <c r="H379">
        <f>ROUND((Table6[[#This Row],[Total Salary(USD)]]-Table6[[#This Row],[Avg.of.cat]])/Table6[[#This Row],[std.of.cat]],2)</f>
        <v>-0.16</v>
      </c>
      <c r="I379" t="str">
        <f>IF(Table6[[#This Row],[Z-Score.cat]]&gt;3,"Yes","No")</f>
        <v>No</v>
      </c>
    </row>
    <row r="380" spans="1:9" x14ac:dyDescent="0.25">
      <c r="A380" t="s">
        <v>28</v>
      </c>
      <c r="B380" t="s">
        <v>37</v>
      </c>
      <c r="C380">
        <v>73487.820000000007</v>
      </c>
      <c r="D380">
        <f>ROUND((Table6[[#This Row],[Total Salary(USD)]]-N$1)/N$2,2)</f>
        <v>0.09</v>
      </c>
      <c r="E380" t="str">
        <f>IF(Table6[[#This Row],[Z-Score]]&gt;3,"Yes","No")</f>
        <v>No</v>
      </c>
      <c r="F380">
        <f>AVERAGEIFS($C:C,$B:B,Table6[[#This Row],[Job Title]])</f>
        <v>78731.125344827582</v>
      </c>
      <c r="G380" cm="1">
        <f t="array" ref="G380">_xlfn.STDEV.P(_xlfn._xlws.FILTER($C:C,$B:B=Table6[[#This Row],[Job Title]]))</f>
        <v>32809.97896243685</v>
      </c>
      <c r="H380">
        <f>ROUND((Table6[[#This Row],[Total Salary(USD)]]-Table6[[#This Row],[Avg.of.cat]])/Table6[[#This Row],[std.of.cat]],2)</f>
        <v>-0.16</v>
      </c>
      <c r="I380" t="str">
        <f>IF(Table6[[#This Row],[Z-Score.cat]]&gt;3,"Yes","No")</f>
        <v>No</v>
      </c>
    </row>
    <row r="381" spans="1:9" x14ac:dyDescent="0.25">
      <c r="A381" t="s">
        <v>35</v>
      </c>
      <c r="B381" t="s">
        <v>51</v>
      </c>
      <c r="C381">
        <v>73408.399999999994</v>
      </c>
      <c r="D381">
        <f>ROUND((Table6[[#This Row],[Total Salary(USD)]]-N$1)/N$2,2)</f>
        <v>0.09</v>
      </c>
      <c r="E381" t="str">
        <f>IF(Table6[[#This Row],[Z-Score]]&gt;3,"Yes","No")</f>
        <v>No</v>
      </c>
      <c r="F381">
        <f>AVERAGEIFS($C:C,$B:B,Table6[[#This Row],[Job Title]])</f>
        <v>62458.608421052631</v>
      </c>
      <c r="G381" cm="1">
        <f t="array" ref="G381">_xlfn.STDEV.P(_xlfn._xlws.FILTER($C:C,$B:B=Table6[[#This Row],[Job Title]]))</f>
        <v>46662.569180449202</v>
      </c>
      <c r="H381">
        <f>ROUND((Table6[[#This Row],[Total Salary(USD)]]-Table6[[#This Row],[Avg.of.cat]])/Table6[[#This Row],[std.of.cat]],2)</f>
        <v>0.23</v>
      </c>
      <c r="I381" t="str">
        <f>IF(Table6[[#This Row],[Z-Score.cat]]&gt;3,"Yes","No")</f>
        <v>No</v>
      </c>
    </row>
    <row r="382" spans="1:9" x14ac:dyDescent="0.25">
      <c r="A382" t="s">
        <v>26</v>
      </c>
      <c r="B382" t="s">
        <v>36</v>
      </c>
      <c r="C382">
        <v>73345.919999999998</v>
      </c>
      <c r="D382">
        <f>ROUND((Table6[[#This Row],[Total Salary(USD)]]-N$1)/N$2,2)</f>
        <v>0.09</v>
      </c>
      <c r="E382" t="str">
        <f>IF(Table6[[#This Row],[Z-Score]]&gt;3,"Yes","No")</f>
        <v>No</v>
      </c>
      <c r="F382">
        <f>AVERAGEIFS($C:C,$B:B,Table6[[#This Row],[Job Title]])</f>
        <v>52255.146481481475</v>
      </c>
      <c r="G382" cm="1">
        <f t="array" ref="G382">_xlfn.STDEV.P(_xlfn._xlws.FILTER($C:C,$B:B=Table6[[#This Row],[Job Title]]))</f>
        <v>38139.477363146871</v>
      </c>
      <c r="H382">
        <f>ROUND((Table6[[#This Row],[Total Salary(USD)]]-Table6[[#This Row],[Avg.of.cat]])/Table6[[#This Row],[std.of.cat]],2)</f>
        <v>0.55000000000000004</v>
      </c>
      <c r="I382" t="str">
        <f>IF(Table6[[#This Row],[Z-Score.cat]]&gt;3,"Yes","No")</f>
        <v>No</v>
      </c>
    </row>
    <row r="383" spans="1:9" x14ac:dyDescent="0.25">
      <c r="A383" t="s">
        <v>26</v>
      </c>
      <c r="B383" t="s">
        <v>50</v>
      </c>
      <c r="C383">
        <v>73332.52</v>
      </c>
      <c r="D383">
        <f>ROUND((Table6[[#This Row],[Total Salary(USD)]]-N$1)/N$2,2)</f>
        <v>0.09</v>
      </c>
      <c r="E383" t="str">
        <f>IF(Table6[[#This Row],[Z-Score]]&gt;3,"Yes","No")</f>
        <v>No</v>
      </c>
      <c r="F383">
        <f>AVERAGEIFS($C:C,$B:B,Table6[[#This Row],[Job Title]])</f>
        <v>49738.969361702148</v>
      </c>
      <c r="G383" cm="1">
        <f t="array" ref="G383">_xlfn.STDEV.P(_xlfn._xlws.FILTER($C:C,$B:B=Table6[[#This Row],[Job Title]]))</f>
        <v>40547.734104975425</v>
      </c>
      <c r="H383">
        <f>ROUND((Table6[[#This Row],[Total Salary(USD)]]-Table6[[#This Row],[Avg.of.cat]])/Table6[[#This Row],[std.of.cat]],2)</f>
        <v>0.57999999999999996</v>
      </c>
      <c r="I383" t="str">
        <f>IF(Table6[[#This Row],[Z-Score.cat]]&gt;3,"Yes","No")</f>
        <v>No</v>
      </c>
    </row>
    <row r="384" spans="1:9" x14ac:dyDescent="0.25">
      <c r="A384" t="s">
        <v>24</v>
      </c>
      <c r="B384" t="s">
        <v>37</v>
      </c>
      <c r="C384">
        <v>73268</v>
      </c>
      <c r="D384">
        <f>ROUND((Table6[[#This Row],[Total Salary(USD)]]-N$1)/N$2,2)</f>
        <v>0.09</v>
      </c>
      <c r="E384" t="str">
        <f>IF(Table6[[#This Row],[Z-Score]]&gt;3,"Yes","No")</f>
        <v>No</v>
      </c>
      <c r="F384">
        <f>AVERAGEIFS($C:C,$B:B,Table6[[#This Row],[Job Title]])</f>
        <v>78731.125344827582</v>
      </c>
      <c r="G384" cm="1">
        <f t="array" ref="G384">_xlfn.STDEV.P(_xlfn._xlws.FILTER($C:C,$B:B=Table6[[#This Row],[Job Title]]))</f>
        <v>32809.97896243685</v>
      </c>
      <c r="H384">
        <f>ROUND((Table6[[#This Row],[Total Salary(USD)]]-Table6[[#This Row],[Avg.of.cat]])/Table6[[#This Row],[std.of.cat]],2)</f>
        <v>-0.17</v>
      </c>
      <c r="I384" t="str">
        <f>IF(Table6[[#This Row],[Z-Score.cat]]&gt;3,"Yes","No")</f>
        <v>No</v>
      </c>
    </row>
    <row r="385" spans="1:9" x14ac:dyDescent="0.25">
      <c r="A385" t="s">
        <v>31</v>
      </c>
      <c r="B385" t="s">
        <v>51</v>
      </c>
      <c r="C385">
        <v>73239.64</v>
      </c>
      <c r="D385">
        <f>ROUND((Table6[[#This Row],[Total Salary(USD)]]-N$1)/N$2,2)</f>
        <v>0.09</v>
      </c>
      <c r="E385" t="str">
        <f>IF(Table6[[#This Row],[Z-Score]]&gt;3,"Yes","No")</f>
        <v>No</v>
      </c>
      <c r="F385">
        <f>AVERAGEIFS($C:C,$B:B,Table6[[#This Row],[Job Title]])</f>
        <v>62458.608421052631</v>
      </c>
      <c r="G385" cm="1">
        <f t="array" ref="G385">_xlfn.STDEV.P(_xlfn._xlws.FILTER($C:C,$B:B=Table6[[#This Row],[Job Title]]))</f>
        <v>46662.569180449202</v>
      </c>
      <c r="H385">
        <f>ROUND((Table6[[#This Row],[Total Salary(USD)]]-Table6[[#This Row],[Avg.of.cat]])/Table6[[#This Row],[std.of.cat]],2)</f>
        <v>0.23</v>
      </c>
      <c r="I385" t="str">
        <f>IF(Table6[[#This Row],[Z-Score.cat]]&gt;3,"Yes","No")</f>
        <v>No</v>
      </c>
    </row>
    <row r="386" spans="1:9" x14ac:dyDescent="0.25">
      <c r="A386" t="s">
        <v>450</v>
      </c>
      <c r="B386" t="s">
        <v>38</v>
      </c>
      <c r="C386">
        <v>73203</v>
      </c>
      <c r="D386">
        <f>ROUND((Table6[[#This Row],[Total Salary(USD)]]-N$1)/N$2,2)</f>
        <v>0.09</v>
      </c>
      <c r="E386" t="str">
        <f>IF(Table6[[#This Row],[Z-Score]]&gt;3,"Yes","No")</f>
        <v>No</v>
      </c>
      <c r="F386">
        <f>AVERAGEIFS($C:C,$B:B,Table6[[#This Row],[Job Title]])</f>
        <v>65127.385277777808</v>
      </c>
      <c r="G386" cm="1">
        <f t="array" ref="G386">_xlfn.STDEV.P(_xlfn._xlws.FILTER($C:C,$B:B=Table6[[#This Row],[Job Title]]))</f>
        <v>42112.257457220956</v>
      </c>
      <c r="H386">
        <f>ROUND((Table6[[#This Row],[Total Salary(USD)]]-Table6[[#This Row],[Avg.of.cat]])/Table6[[#This Row],[std.of.cat]],2)</f>
        <v>0.19</v>
      </c>
      <c r="I386" t="str">
        <f>IF(Table6[[#This Row],[Z-Score.cat]]&gt;3,"Yes","No")</f>
        <v>No</v>
      </c>
    </row>
    <row r="387" spans="1:9" x14ac:dyDescent="0.25">
      <c r="A387" t="s">
        <v>32</v>
      </c>
      <c r="B387" t="s">
        <v>53</v>
      </c>
      <c r="C387">
        <v>73146.899999999994</v>
      </c>
      <c r="D387">
        <f>ROUND((Table6[[#This Row],[Total Salary(USD)]]-N$1)/N$2,2)</f>
        <v>0.09</v>
      </c>
      <c r="E387" t="str">
        <f>IF(Table6[[#This Row],[Z-Score]]&gt;3,"Yes","No")</f>
        <v>No</v>
      </c>
      <c r="F387">
        <f>AVERAGEIFS($C:C,$B:B,Table6[[#This Row],[Job Title]])</f>
        <v>69993.488799999992</v>
      </c>
      <c r="G387" cm="1">
        <f t="array" ref="G387">_xlfn.STDEV.P(_xlfn._xlws.FILTER($C:C,$B:B=Table6[[#This Row],[Job Title]]))</f>
        <v>44344.922507977746</v>
      </c>
      <c r="H387">
        <f>ROUND((Table6[[#This Row],[Total Salary(USD)]]-Table6[[#This Row],[Avg.of.cat]])/Table6[[#This Row],[std.of.cat]],2)</f>
        <v>7.0000000000000007E-2</v>
      </c>
      <c r="I387" t="str">
        <f>IF(Table6[[#This Row],[Z-Score.cat]]&gt;3,"Yes","No")</f>
        <v>No</v>
      </c>
    </row>
    <row r="388" spans="1:9" x14ac:dyDescent="0.25">
      <c r="A388" t="s">
        <v>35</v>
      </c>
      <c r="B388" t="s">
        <v>38</v>
      </c>
      <c r="C388">
        <v>73090.36</v>
      </c>
      <c r="D388">
        <f>ROUND((Table6[[#This Row],[Total Salary(USD)]]-N$1)/N$2,2)</f>
        <v>0.09</v>
      </c>
      <c r="E388" t="str">
        <f>IF(Table6[[#This Row],[Z-Score]]&gt;3,"Yes","No")</f>
        <v>No</v>
      </c>
      <c r="F388">
        <f>AVERAGEIFS($C:C,$B:B,Table6[[#This Row],[Job Title]])</f>
        <v>65127.385277777808</v>
      </c>
      <c r="G388" cm="1">
        <f t="array" ref="G388">_xlfn.STDEV.P(_xlfn._xlws.FILTER($C:C,$B:B=Table6[[#This Row],[Job Title]]))</f>
        <v>42112.257457220956</v>
      </c>
      <c r="H388">
        <f>ROUND((Table6[[#This Row],[Total Salary(USD)]]-Table6[[#This Row],[Avg.of.cat]])/Table6[[#This Row],[std.of.cat]],2)</f>
        <v>0.19</v>
      </c>
      <c r="I388" t="str">
        <f>IF(Table6[[#This Row],[Z-Score.cat]]&gt;3,"Yes","No")</f>
        <v>No</v>
      </c>
    </row>
    <row r="389" spans="1:9" x14ac:dyDescent="0.25">
      <c r="A389" t="s">
        <v>24</v>
      </c>
      <c r="B389" t="s">
        <v>37</v>
      </c>
      <c r="C389">
        <v>73026.36</v>
      </c>
      <c r="D389">
        <f>ROUND((Table6[[#This Row],[Total Salary(USD)]]-N$1)/N$2,2)</f>
        <v>0.09</v>
      </c>
      <c r="E389" t="str">
        <f>IF(Table6[[#This Row],[Z-Score]]&gt;3,"Yes","No")</f>
        <v>No</v>
      </c>
      <c r="F389">
        <f>AVERAGEIFS($C:C,$B:B,Table6[[#This Row],[Job Title]])</f>
        <v>78731.125344827582</v>
      </c>
      <c r="G389" cm="1">
        <f t="array" ref="G389">_xlfn.STDEV.P(_xlfn._xlws.FILTER($C:C,$B:B=Table6[[#This Row],[Job Title]]))</f>
        <v>32809.97896243685</v>
      </c>
      <c r="H389">
        <f>ROUND((Table6[[#This Row],[Total Salary(USD)]]-Table6[[#This Row],[Avg.of.cat]])/Table6[[#This Row],[std.of.cat]],2)</f>
        <v>-0.17</v>
      </c>
      <c r="I389" t="str">
        <f>IF(Table6[[#This Row],[Z-Score.cat]]&gt;3,"Yes","No")</f>
        <v>No</v>
      </c>
    </row>
    <row r="390" spans="1:9" x14ac:dyDescent="0.25">
      <c r="A390" t="s">
        <v>26</v>
      </c>
      <c r="B390" t="s">
        <v>41</v>
      </c>
      <c r="C390">
        <v>72715.91</v>
      </c>
      <c r="D390">
        <f>ROUND((Table6[[#This Row],[Total Salary(USD)]]-N$1)/N$2,2)</f>
        <v>0.08</v>
      </c>
      <c r="E390" t="str">
        <f>IF(Table6[[#This Row],[Z-Score]]&gt;3,"Yes","No")</f>
        <v>No</v>
      </c>
      <c r="F390">
        <f>AVERAGEIFS($C:C,$B:B,Table6[[#This Row],[Job Title]])</f>
        <v>65399.128867924541</v>
      </c>
      <c r="G390" cm="1">
        <f t="array" ref="G390">_xlfn.STDEV.P(_xlfn._xlws.FILTER($C:C,$B:B=Table6[[#This Row],[Job Title]]))</f>
        <v>40003.028601815779</v>
      </c>
      <c r="H390">
        <f>ROUND((Table6[[#This Row],[Total Salary(USD)]]-Table6[[#This Row],[Avg.of.cat]])/Table6[[#This Row],[std.of.cat]],2)</f>
        <v>0.18</v>
      </c>
      <c r="I390" t="str">
        <f>IF(Table6[[#This Row],[Z-Score.cat]]&gt;3,"Yes","No")</f>
        <v>No</v>
      </c>
    </row>
    <row r="391" spans="1:9" x14ac:dyDescent="0.25">
      <c r="A391" t="s">
        <v>35</v>
      </c>
      <c r="B391" t="s">
        <v>38</v>
      </c>
      <c r="C391">
        <v>72678</v>
      </c>
      <c r="D391">
        <f>ROUND((Table6[[#This Row],[Total Salary(USD)]]-N$1)/N$2,2)</f>
        <v>0.08</v>
      </c>
      <c r="E391" t="str">
        <f>IF(Table6[[#This Row],[Z-Score]]&gt;3,"Yes","No")</f>
        <v>No</v>
      </c>
      <c r="F391">
        <f>AVERAGEIFS($C:C,$B:B,Table6[[#This Row],[Job Title]])</f>
        <v>65127.385277777808</v>
      </c>
      <c r="G391" cm="1">
        <f t="array" ref="G391">_xlfn.STDEV.P(_xlfn._xlws.FILTER($C:C,$B:B=Table6[[#This Row],[Job Title]]))</f>
        <v>42112.257457220956</v>
      </c>
      <c r="H391">
        <f>ROUND((Table6[[#This Row],[Total Salary(USD)]]-Table6[[#This Row],[Avg.of.cat]])/Table6[[#This Row],[std.of.cat]],2)</f>
        <v>0.18</v>
      </c>
      <c r="I391" t="str">
        <f>IF(Table6[[#This Row],[Z-Score.cat]]&gt;3,"Yes","No")</f>
        <v>No</v>
      </c>
    </row>
    <row r="392" spans="1:9" x14ac:dyDescent="0.25">
      <c r="A392" t="s">
        <v>35</v>
      </c>
      <c r="B392" t="s">
        <v>41</v>
      </c>
      <c r="C392">
        <v>72649</v>
      </c>
      <c r="D392">
        <f>ROUND((Table6[[#This Row],[Total Salary(USD)]]-N$1)/N$2,2)</f>
        <v>0.08</v>
      </c>
      <c r="E392" t="str">
        <f>IF(Table6[[#This Row],[Z-Score]]&gt;3,"Yes","No")</f>
        <v>No</v>
      </c>
      <c r="F392">
        <f>AVERAGEIFS($C:C,$B:B,Table6[[#This Row],[Job Title]])</f>
        <v>65399.128867924541</v>
      </c>
      <c r="G392" cm="1">
        <f t="array" ref="G392">_xlfn.STDEV.P(_xlfn._xlws.FILTER($C:C,$B:B=Table6[[#This Row],[Job Title]]))</f>
        <v>40003.028601815779</v>
      </c>
      <c r="H392">
        <f>ROUND((Table6[[#This Row],[Total Salary(USD)]]-Table6[[#This Row],[Avg.of.cat]])/Table6[[#This Row],[std.of.cat]],2)</f>
        <v>0.18</v>
      </c>
      <c r="I392" t="str">
        <f>IF(Table6[[#This Row],[Z-Score.cat]]&gt;3,"Yes","No")</f>
        <v>No</v>
      </c>
    </row>
    <row r="393" spans="1:9" x14ac:dyDescent="0.25">
      <c r="A393" t="s">
        <v>28</v>
      </c>
      <c r="B393" t="s">
        <v>53</v>
      </c>
      <c r="C393">
        <v>72218.559999999998</v>
      </c>
      <c r="D393">
        <f>ROUND((Table6[[#This Row],[Total Salary(USD)]]-N$1)/N$2,2)</f>
        <v>0.08</v>
      </c>
      <c r="E393" t="str">
        <f>IF(Table6[[#This Row],[Z-Score]]&gt;3,"Yes","No")</f>
        <v>No</v>
      </c>
      <c r="F393">
        <f>AVERAGEIFS($C:C,$B:B,Table6[[#This Row],[Job Title]])</f>
        <v>69993.488799999992</v>
      </c>
      <c r="G393" cm="1">
        <f t="array" ref="G393">_xlfn.STDEV.P(_xlfn._xlws.FILTER($C:C,$B:B=Table6[[#This Row],[Job Title]]))</f>
        <v>44344.922507977746</v>
      </c>
      <c r="H393">
        <f>ROUND((Table6[[#This Row],[Total Salary(USD)]]-Table6[[#This Row],[Avg.of.cat]])/Table6[[#This Row],[std.of.cat]],2)</f>
        <v>0.05</v>
      </c>
      <c r="I393" t="str">
        <f>IF(Table6[[#This Row],[Z-Score.cat]]&gt;3,"Yes","No")</f>
        <v>No</v>
      </c>
    </row>
    <row r="394" spans="1:9" x14ac:dyDescent="0.25">
      <c r="A394" t="s">
        <v>32</v>
      </c>
      <c r="B394" t="s">
        <v>41</v>
      </c>
      <c r="C394">
        <v>72144</v>
      </c>
      <c r="D394">
        <f>ROUND((Table6[[#This Row],[Total Salary(USD)]]-N$1)/N$2,2)</f>
        <v>7.0000000000000007E-2</v>
      </c>
      <c r="E394" t="str">
        <f>IF(Table6[[#This Row],[Z-Score]]&gt;3,"Yes","No")</f>
        <v>No</v>
      </c>
      <c r="F394">
        <f>AVERAGEIFS($C:C,$B:B,Table6[[#This Row],[Job Title]])</f>
        <v>65399.128867924541</v>
      </c>
      <c r="G394" cm="1">
        <f t="array" ref="G394">_xlfn.STDEV.P(_xlfn._xlws.FILTER($C:C,$B:B=Table6[[#This Row],[Job Title]]))</f>
        <v>40003.028601815779</v>
      </c>
      <c r="H394">
        <f>ROUND((Table6[[#This Row],[Total Salary(USD)]]-Table6[[#This Row],[Avg.of.cat]])/Table6[[#This Row],[std.of.cat]],2)</f>
        <v>0.17</v>
      </c>
      <c r="I394" t="str">
        <f>IF(Table6[[#This Row],[Z-Score.cat]]&gt;3,"Yes","No")</f>
        <v>No</v>
      </c>
    </row>
    <row r="395" spans="1:9" x14ac:dyDescent="0.25">
      <c r="A395" t="s">
        <v>31</v>
      </c>
      <c r="B395" t="s">
        <v>39</v>
      </c>
      <c r="C395">
        <v>72142</v>
      </c>
      <c r="D395">
        <f>ROUND((Table6[[#This Row],[Total Salary(USD)]]-N$1)/N$2,2)</f>
        <v>7.0000000000000007E-2</v>
      </c>
      <c r="E395" t="str">
        <f>IF(Table6[[#This Row],[Z-Score]]&gt;3,"Yes","No")</f>
        <v>No</v>
      </c>
      <c r="F395">
        <f>AVERAGEIFS($C:C,$B:B,Table6[[#This Row],[Job Title]])</f>
        <v>93413.391929824589</v>
      </c>
      <c r="G395" cm="1">
        <f t="array" ref="G395">_xlfn.STDEV.P(_xlfn._xlws.FILTER($C:C,$B:B=Table6[[#This Row],[Job Title]]))</f>
        <v>198179.10237346042</v>
      </c>
      <c r="H395">
        <f>ROUND((Table6[[#This Row],[Total Salary(USD)]]-Table6[[#This Row],[Avg.of.cat]])/Table6[[#This Row],[std.of.cat]],2)</f>
        <v>-0.11</v>
      </c>
      <c r="I395" t="str">
        <f>IF(Table6[[#This Row],[Z-Score.cat]]&gt;3,"Yes","No")</f>
        <v>No</v>
      </c>
    </row>
    <row r="396" spans="1:9" x14ac:dyDescent="0.25">
      <c r="A396" t="s">
        <v>35</v>
      </c>
      <c r="B396" t="s">
        <v>37</v>
      </c>
      <c r="C396">
        <v>72119.850000000006</v>
      </c>
      <c r="D396">
        <f>ROUND((Table6[[#This Row],[Total Salary(USD)]]-N$1)/N$2,2)</f>
        <v>7.0000000000000007E-2</v>
      </c>
      <c r="E396" t="str">
        <f>IF(Table6[[#This Row],[Z-Score]]&gt;3,"Yes","No")</f>
        <v>No</v>
      </c>
      <c r="F396">
        <f>AVERAGEIFS($C:C,$B:B,Table6[[#This Row],[Job Title]])</f>
        <v>78731.125344827582</v>
      </c>
      <c r="G396" cm="1">
        <f t="array" ref="G396">_xlfn.STDEV.P(_xlfn._xlws.FILTER($C:C,$B:B=Table6[[#This Row],[Job Title]]))</f>
        <v>32809.97896243685</v>
      </c>
      <c r="H396">
        <f>ROUND((Table6[[#This Row],[Total Salary(USD)]]-Table6[[#This Row],[Avg.of.cat]])/Table6[[#This Row],[std.of.cat]],2)</f>
        <v>-0.2</v>
      </c>
      <c r="I396" t="str">
        <f>IF(Table6[[#This Row],[Z-Score.cat]]&gt;3,"Yes","No")</f>
        <v>No</v>
      </c>
    </row>
    <row r="397" spans="1:9" x14ac:dyDescent="0.25">
      <c r="A397" t="s">
        <v>23</v>
      </c>
      <c r="B397" t="s">
        <v>36</v>
      </c>
      <c r="C397">
        <v>71777</v>
      </c>
      <c r="D397">
        <f>ROUND((Table6[[#This Row],[Total Salary(USD)]]-N$1)/N$2,2)</f>
        <v>7.0000000000000007E-2</v>
      </c>
      <c r="E397" t="str">
        <f>IF(Table6[[#This Row],[Z-Score]]&gt;3,"Yes","No")</f>
        <v>No</v>
      </c>
      <c r="F397">
        <f>AVERAGEIFS($C:C,$B:B,Table6[[#This Row],[Job Title]])</f>
        <v>52255.146481481475</v>
      </c>
      <c r="G397" cm="1">
        <f t="array" ref="G397">_xlfn.STDEV.P(_xlfn._xlws.FILTER($C:C,$B:B=Table6[[#This Row],[Job Title]]))</f>
        <v>38139.477363146871</v>
      </c>
      <c r="H397">
        <f>ROUND((Table6[[#This Row],[Total Salary(USD)]]-Table6[[#This Row],[Avg.of.cat]])/Table6[[#This Row],[std.of.cat]],2)</f>
        <v>0.51</v>
      </c>
      <c r="I397" t="str">
        <f>IF(Table6[[#This Row],[Z-Score.cat]]&gt;3,"Yes","No")</f>
        <v>No</v>
      </c>
    </row>
    <row r="398" spans="1:9" x14ac:dyDescent="0.25">
      <c r="A398" t="s">
        <v>35</v>
      </c>
      <c r="B398" t="s">
        <v>39</v>
      </c>
      <c r="C398">
        <v>71649.83</v>
      </c>
      <c r="D398">
        <f>ROUND((Table6[[#This Row],[Total Salary(USD)]]-N$1)/N$2,2)</f>
        <v>7.0000000000000007E-2</v>
      </c>
      <c r="E398" t="str">
        <f>IF(Table6[[#This Row],[Z-Score]]&gt;3,"Yes","No")</f>
        <v>No</v>
      </c>
      <c r="F398">
        <f>AVERAGEIFS($C:C,$B:B,Table6[[#This Row],[Job Title]])</f>
        <v>93413.391929824589</v>
      </c>
      <c r="G398" cm="1">
        <f t="array" ref="G398">_xlfn.STDEV.P(_xlfn._xlws.FILTER($C:C,$B:B=Table6[[#This Row],[Job Title]]))</f>
        <v>198179.10237346042</v>
      </c>
      <c r="H398">
        <f>ROUND((Table6[[#This Row],[Total Salary(USD)]]-Table6[[#This Row],[Avg.of.cat]])/Table6[[#This Row],[std.of.cat]],2)</f>
        <v>-0.11</v>
      </c>
      <c r="I398" t="str">
        <f>IF(Table6[[#This Row],[Z-Score.cat]]&gt;3,"Yes","No")</f>
        <v>No</v>
      </c>
    </row>
    <row r="399" spans="1:9" x14ac:dyDescent="0.25">
      <c r="A399" t="s">
        <v>34</v>
      </c>
      <c r="B399" t="s">
        <v>36</v>
      </c>
      <c r="C399">
        <v>71582.100000000006</v>
      </c>
      <c r="D399">
        <f>ROUND((Table6[[#This Row],[Total Salary(USD)]]-N$1)/N$2,2)</f>
        <v>7.0000000000000007E-2</v>
      </c>
      <c r="E399" t="str">
        <f>IF(Table6[[#This Row],[Z-Score]]&gt;3,"Yes","No")</f>
        <v>No</v>
      </c>
      <c r="F399">
        <f>AVERAGEIFS($C:C,$B:B,Table6[[#This Row],[Job Title]])</f>
        <v>52255.146481481475</v>
      </c>
      <c r="G399" cm="1">
        <f t="array" ref="G399">_xlfn.STDEV.P(_xlfn._xlws.FILTER($C:C,$B:B=Table6[[#This Row],[Job Title]]))</f>
        <v>38139.477363146871</v>
      </c>
      <c r="H399">
        <f>ROUND((Table6[[#This Row],[Total Salary(USD)]]-Table6[[#This Row],[Avg.of.cat]])/Table6[[#This Row],[std.of.cat]],2)</f>
        <v>0.51</v>
      </c>
      <c r="I399" t="str">
        <f>IF(Table6[[#This Row],[Z-Score.cat]]&gt;3,"Yes","No")</f>
        <v>No</v>
      </c>
    </row>
    <row r="400" spans="1:9" x14ac:dyDescent="0.25">
      <c r="A400" t="s">
        <v>35</v>
      </c>
      <c r="B400" t="s">
        <v>42</v>
      </c>
      <c r="C400">
        <v>71550.7</v>
      </c>
      <c r="D400">
        <f>ROUND((Table6[[#This Row],[Total Salary(USD)]]-N$1)/N$2,2)</f>
        <v>7.0000000000000007E-2</v>
      </c>
      <c r="E400" t="str">
        <f>IF(Table6[[#This Row],[Z-Score]]&gt;3,"Yes","No")</f>
        <v>No</v>
      </c>
      <c r="F400">
        <f>AVERAGEIFS($C:C,$B:B,Table6[[#This Row],[Job Title]])</f>
        <v>86666.62872727275</v>
      </c>
      <c r="G400" cm="1">
        <f t="array" ref="G400">_xlfn.STDEV.P(_xlfn._xlws.FILTER($C:C,$B:B=Table6[[#This Row],[Job Title]]))</f>
        <v>135209.06979805263</v>
      </c>
      <c r="H400">
        <f>ROUND((Table6[[#This Row],[Total Salary(USD)]]-Table6[[#This Row],[Avg.of.cat]])/Table6[[#This Row],[std.of.cat]],2)</f>
        <v>-0.11</v>
      </c>
      <c r="I400" t="str">
        <f>IF(Table6[[#This Row],[Z-Score.cat]]&gt;3,"Yes","No")</f>
        <v>No</v>
      </c>
    </row>
    <row r="401" spans="1:9" x14ac:dyDescent="0.25">
      <c r="A401" t="s">
        <v>26</v>
      </c>
      <c r="B401" t="s">
        <v>49</v>
      </c>
      <c r="C401">
        <v>71529.77</v>
      </c>
      <c r="D401">
        <f>ROUND((Table6[[#This Row],[Total Salary(USD)]]-N$1)/N$2,2)</f>
        <v>7.0000000000000007E-2</v>
      </c>
      <c r="E401" t="str">
        <f>IF(Table6[[#This Row],[Z-Score]]&gt;3,"Yes","No")</f>
        <v>No</v>
      </c>
      <c r="F401">
        <f>AVERAGEIFS($C:C,$B:B,Table6[[#This Row],[Job Title]])</f>
        <v>62166.537115384606</v>
      </c>
      <c r="G401" cm="1">
        <f t="array" ref="G401">_xlfn.STDEV.P(_xlfn._xlws.FILTER($C:C,$B:B=Table6[[#This Row],[Job Title]]))</f>
        <v>39240.393697944899</v>
      </c>
      <c r="H401">
        <f>ROUND((Table6[[#This Row],[Total Salary(USD)]]-Table6[[#This Row],[Avg.of.cat]])/Table6[[#This Row],[std.of.cat]],2)</f>
        <v>0.24</v>
      </c>
      <c r="I401" t="str">
        <f>IF(Table6[[#This Row],[Z-Score.cat]]&gt;3,"Yes","No")</f>
        <v>No</v>
      </c>
    </row>
    <row r="402" spans="1:9" x14ac:dyDescent="0.25">
      <c r="A402" t="s">
        <v>32</v>
      </c>
      <c r="B402" t="s">
        <v>51</v>
      </c>
      <c r="C402">
        <v>71376.91</v>
      </c>
      <c r="D402">
        <f>ROUND((Table6[[#This Row],[Total Salary(USD)]]-N$1)/N$2,2)</f>
        <v>0.06</v>
      </c>
      <c r="E402" t="str">
        <f>IF(Table6[[#This Row],[Z-Score]]&gt;3,"Yes","No")</f>
        <v>No</v>
      </c>
      <c r="F402">
        <f>AVERAGEIFS($C:C,$B:B,Table6[[#This Row],[Job Title]])</f>
        <v>62458.608421052631</v>
      </c>
      <c r="G402" cm="1">
        <f t="array" ref="G402">_xlfn.STDEV.P(_xlfn._xlws.FILTER($C:C,$B:B=Table6[[#This Row],[Job Title]]))</f>
        <v>46662.569180449202</v>
      </c>
      <c r="H402">
        <f>ROUND((Table6[[#This Row],[Total Salary(USD)]]-Table6[[#This Row],[Avg.of.cat]])/Table6[[#This Row],[std.of.cat]],2)</f>
        <v>0.19</v>
      </c>
      <c r="I402" t="str">
        <f>IF(Table6[[#This Row],[Z-Score.cat]]&gt;3,"Yes","No")</f>
        <v>No</v>
      </c>
    </row>
    <row r="403" spans="1:9" x14ac:dyDescent="0.25">
      <c r="A403" t="s">
        <v>35</v>
      </c>
      <c r="B403" t="s">
        <v>53</v>
      </c>
      <c r="C403">
        <v>71340.08</v>
      </c>
      <c r="D403">
        <f>ROUND((Table6[[#This Row],[Total Salary(USD)]]-N$1)/N$2,2)</f>
        <v>0.06</v>
      </c>
      <c r="E403" t="str">
        <f>IF(Table6[[#This Row],[Z-Score]]&gt;3,"Yes","No")</f>
        <v>No</v>
      </c>
      <c r="F403">
        <f>AVERAGEIFS($C:C,$B:B,Table6[[#This Row],[Job Title]])</f>
        <v>69993.488799999992</v>
      </c>
      <c r="G403" cm="1">
        <f t="array" ref="G403">_xlfn.STDEV.P(_xlfn._xlws.FILTER($C:C,$B:B=Table6[[#This Row],[Job Title]]))</f>
        <v>44344.922507977746</v>
      </c>
      <c r="H403">
        <f>ROUND((Table6[[#This Row],[Total Salary(USD)]]-Table6[[#This Row],[Avg.of.cat]])/Table6[[#This Row],[std.of.cat]],2)</f>
        <v>0.03</v>
      </c>
      <c r="I403" t="str">
        <f>IF(Table6[[#This Row],[Z-Score.cat]]&gt;3,"Yes","No")</f>
        <v>No</v>
      </c>
    </row>
    <row r="404" spans="1:9" x14ac:dyDescent="0.25">
      <c r="A404" t="s">
        <v>29</v>
      </c>
      <c r="B404" t="s">
        <v>39</v>
      </c>
      <c r="C404">
        <v>71175.89</v>
      </c>
      <c r="D404">
        <f>ROUND((Table6[[#This Row],[Total Salary(USD)]]-N$1)/N$2,2)</f>
        <v>0.06</v>
      </c>
      <c r="E404" t="str">
        <f>IF(Table6[[#This Row],[Z-Score]]&gt;3,"Yes","No")</f>
        <v>No</v>
      </c>
      <c r="F404">
        <f>AVERAGEIFS($C:C,$B:B,Table6[[#This Row],[Job Title]])</f>
        <v>93413.391929824589</v>
      </c>
      <c r="G404" cm="1">
        <f t="array" ref="G404">_xlfn.STDEV.P(_xlfn._xlws.FILTER($C:C,$B:B=Table6[[#This Row],[Job Title]]))</f>
        <v>198179.10237346042</v>
      </c>
      <c r="H404">
        <f>ROUND((Table6[[#This Row],[Total Salary(USD)]]-Table6[[#This Row],[Avg.of.cat]])/Table6[[#This Row],[std.of.cat]],2)</f>
        <v>-0.11</v>
      </c>
      <c r="I404" t="str">
        <f>IF(Table6[[#This Row],[Z-Score.cat]]&gt;3,"Yes","No")</f>
        <v>No</v>
      </c>
    </row>
    <row r="405" spans="1:9" x14ac:dyDescent="0.25">
      <c r="A405" t="s">
        <v>28</v>
      </c>
      <c r="B405" t="s">
        <v>50</v>
      </c>
      <c r="C405">
        <v>71174.59</v>
      </c>
      <c r="D405">
        <f>ROUND((Table6[[#This Row],[Total Salary(USD)]]-N$1)/N$2,2)</f>
        <v>0.06</v>
      </c>
      <c r="E405" t="str">
        <f>IF(Table6[[#This Row],[Z-Score]]&gt;3,"Yes","No")</f>
        <v>No</v>
      </c>
      <c r="F405">
        <f>AVERAGEIFS($C:C,$B:B,Table6[[#This Row],[Job Title]])</f>
        <v>49738.969361702148</v>
      </c>
      <c r="G405" cm="1">
        <f t="array" ref="G405">_xlfn.STDEV.P(_xlfn._xlws.FILTER($C:C,$B:B=Table6[[#This Row],[Job Title]]))</f>
        <v>40547.734104975425</v>
      </c>
      <c r="H405">
        <f>ROUND((Table6[[#This Row],[Total Salary(USD)]]-Table6[[#This Row],[Avg.of.cat]])/Table6[[#This Row],[std.of.cat]],2)</f>
        <v>0.53</v>
      </c>
      <c r="I405" t="str">
        <f>IF(Table6[[#This Row],[Z-Score.cat]]&gt;3,"Yes","No")</f>
        <v>No</v>
      </c>
    </row>
    <row r="406" spans="1:9" x14ac:dyDescent="0.25">
      <c r="A406" t="s">
        <v>450</v>
      </c>
      <c r="B406" t="s">
        <v>39</v>
      </c>
      <c r="C406">
        <v>71074</v>
      </c>
      <c r="D406">
        <f>ROUND((Table6[[#This Row],[Total Salary(USD)]]-N$1)/N$2,2)</f>
        <v>0.06</v>
      </c>
      <c r="E406" t="str">
        <f>IF(Table6[[#This Row],[Z-Score]]&gt;3,"Yes","No")</f>
        <v>No</v>
      </c>
      <c r="F406">
        <f>AVERAGEIFS($C:C,$B:B,Table6[[#This Row],[Job Title]])</f>
        <v>93413.391929824589</v>
      </c>
      <c r="G406" cm="1">
        <f t="array" ref="G406">_xlfn.STDEV.P(_xlfn._xlws.FILTER($C:C,$B:B=Table6[[#This Row],[Job Title]]))</f>
        <v>198179.10237346042</v>
      </c>
      <c r="H406">
        <f>ROUND((Table6[[#This Row],[Total Salary(USD)]]-Table6[[#This Row],[Avg.of.cat]])/Table6[[#This Row],[std.of.cat]],2)</f>
        <v>-0.11</v>
      </c>
      <c r="I406" t="str">
        <f>IF(Table6[[#This Row],[Z-Score.cat]]&gt;3,"Yes","No")</f>
        <v>No</v>
      </c>
    </row>
    <row r="407" spans="1:9" x14ac:dyDescent="0.25">
      <c r="A407" t="s">
        <v>35</v>
      </c>
      <c r="B407" t="s">
        <v>43</v>
      </c>
      <c r="C407">
        <v>70747.22</v>
      </c>
      <c r="D407">
        <f>ROUND((Table6[[#This Row],[Total Salary(USD)]]-N$1)/N$2,2)</f>
        <v>0.05</v>
      </c>
      <c r="E407" t="str">
        <f>IF(Table6[[#This Row],[Z-Score]]&gt;3,"Yes","No")</f>
        <v>No</v>
      </c>
      <c r="F407">
        <f>AVERAGEIFS($C:C,$B:B,Table6[[#This Row],[Job Title]])</f>
        <v>71777.519047619062</v>
      </c>
      <c r="G407" cm="1">
        <f t="array" ref="G407">_xlfn.STDEV.P(_xlfn._xlws.FILTER($C:C,$B:B=Table6[[#This Row],[Job Title]]))</f>
        <v>51860.030158538255</v>
      </c>
      <c r="H407">
        <f>ROUND((Table6[[#This Row],[Total Salary(USD)]]-Table6[[#This Row],[Avg.of.cat]])/Table6[[#This Row],[std.of.cat]],2)</f>
        <v>-0.02</v>
      </c>
      <c r="I407" t="str">
        <f>IF(Table6[[#This Row],[Z-Score.cat]]&gt;3,"Yes","No")</f>
        <v>No</v>
      </c>
    </row>
    <row r="408" spans="1:9" x14ac:dyDescent="0.25">
      <c r="A408" t="s">
        <v>35</v>
      </c>
      <c r="B408" t="s">
        <v>38</v>
      </c>
      <c r="C408">
        <v>70731.039999999994</v>
      </c>
      <c r="D408">
        <f>ROUND((Table6[[#This Row],[Total Salary(USD)]]-N$1)/N$2,2)</f>
        <v>0.05</v>
      </c>
      <c r="E408" t="str">
        <f>IF(Table6[[#This Row],[Z-Score]]&gt;3,"Yes","No")</f>
        <v>No</v>
      </c>
      <c r="F408">
        <f>AVERAGEIFS($C:C,$B:B,Table6[[#This Row],[Job Title]])</f>
        <v>65127.385277777808</v>
      </c>
      <c r="G408" cm="1">
        <f t="array" ref="G408">_xlfn.STDEV.P(_xlfn._xlws.FILTER($C:C,$B:B=Table6[[#This Row],[Job Title]]))</f>
        <v>42112.257457220956</v>
      </c>
      <c r="H408">
        <f>ROUND((Table6[[#This Row],[Total Salary(USD)]]-Table6[[#This Row],[Avg.of.cat]])/Table6[[#This Row],[std.of.cat]],2)</f>
        <v>0.13</v>
      </c>
      <c r="I408" t="str">
        <f>IF(Table6[[#This Row],[Z-Score.cat]]&gt;3,"Yes","No")</f>
        <v>No</v>
      </c>
    </row>
    <row r="409" spans="1:9" x14ac:dyDescent="0.25">
      <c r="A409" t="s">
        <v>29</v>
      </c>
      <c r="B409" t="s">
        <v>36</v>
      </c>
      <c r="C409">
        <v>70607.47</v>
      </c>
      <c r="D409">
        <f>ROUND((Table6[[#This Row],[Total Salary(USD)]]-N$1)/N$2,2)</f>
        <v>0.05</v>
      </c>
      <c r="E409" t="str">
        <f>IF(Table6[[#This Row],[Z-Score]]&gt;3,"Yes","No")</f>
        <v>No</v>
      </c>
      <c r="F409">
        <f>AVERAGEIFS($C:C,$B:B,Table6[[#This Row],[Job Title]])</f>
        <v>52255.146481481475</v>
      </c>
      <c r="G409" cm="1">
        <f t="array" ref="G409">_xlfn.STDEV.P(_xlfn._xlws.FILTER($C:C,$B:B=Table6[[#This Row],[Job Title]]))</f>
        <v>38139.477363146871</v>
      </c>
      <c r="H409">
        <f>ROUND((Table6[[#This Row],[Total Salary(USD)]]-Table6[[#This Row],[Avg.of.cat]])/Table6[[#This Row],[std.of.cat]],2)</f>
        <v>0.48</v>
      </c>
      <c r="I409" t="str">
        <f>IF(Table6[[#This Row],[Z-Score.cat]]&gt;3,"Yes","No")</f>
        <v>No</v>
      </c>
    </row>
    <row r="410" spans="1:9" x14ac:dyDescent="0.25">
      <c r="A410" t="s">
        <v>34</v>
      </c>
      <c r="B410" t="s">
        <v>42</v>
      </c>
      <c r="C410">
        <v>70302.44</v>
      </c>
      <c r="D410">
        <f>ROUND((Table6[[#This Row],[Total Salary(USD)]]-N$1)/N$2,2)</f>
        <v>0.05</v>
      </c>
      <c r="E410" t="str">
        <f>IF(Table6[[#This Row],[Z-Score]]&gt;3,"Yes","No")</f>
        <v>No</v>
      </c>
      <c r="F410">
        <f>AVERAGEIFS($C:C,$B:B,Table6[[#This Row],[Job Title]])</f>
        <v>86666.62872727275</v>
      </c>
      <c r="G410" cm="1">
        <f t="array" ref="G410">_xlfn.STDEV.P(_xlfn._xlws.FILTER($C:C,$B:B=Table6[[#This Row],[Job Title]]))</f>
        <v>135209.06979805263</v>
      </c>
      <c r="H410">
        <f>ROUND((Table6[[#This Row],[Total Salary(USD)]]-Table6[[#This Row],[Avg.of.cat]])/Table6[[#This Row],[std.of.cat]],2)</f>
        <v>-0.12</v>
      </c>
      <c r="I410" t="str">
        <f>IF(Table6[[#This Row],[Z-Score.cat]]&gt;3,"Yes","No")</f>
        <v>No</v>
      </c>
    </row>
    <row r="411" spans="1:9" x14ac:dyDescent="0.25">
      <c r="A411" t="s">
        <v>29</v>
      </c>
      <c r="B411" t="s">
        <v>52</v>
      </c>
      <c r="C411">
        <v>69948.84</v>
      </c>
      <c r="D411">
        <f>ROUND((Table6[[#This Row],[Total Salary(USD)]]-N$1)/N$2,2)</f>
        <v>0.04</v>
      </c>
      <c r="E411" t="str">
        <f>IF(Table6[[#This Row],[Z-Score]]&gt;3,"Yes","No")</f>
        <v>No</v>
      </c>
      <c r="F411">
        <f>AVERAGEIFS($C:C,$B:B,Table6[[#This Row],[Job Title]])</f>
        <v>64468.089137931056</v>
      </c>
      <c r="G411" cm="1">
        <f t="array" ref="G411">_xlfn.STDEV.P(_xlfn._xlws.FILTER($C:C,$B:B=Table6[[#This Row],[Job Title]]))</f>
        <v>46017.966728855456</v>
      </c>
      <c r="H411">
        <f>ROUND((Table6[[#This Row],[Total Salary(USD)]]-Table6[[#This Row],[Avg.of.cat]])/Table6[[#This Row],[std.of.cat]],2)</f>
        <v>0.12</v>
      </c>
      <c r="I411" t="str">
        <f>IF(Table6[[#This Row],[Z-Score.cat]]&gt;3,"Yes","No")</f>
        <v>No</v>
      </c>
    </row>
    <row r="412" spans="1:9" x14ac:dyDescent="0.25">
      <c r="A412" t="s">
        <v>34</v>
      </c>
      <c r="B412" t="s">
        <v>38</v>
      </c>
      <c r="C412">
        <v>69898.84</v>
      </c>
      <c r="D412">
        <f>ROUND((Table6[[#This Row],[Total Salary(USD)]]-N$1)/N$2,2)</f>
        <v>0.04</v>
      </c>
      <c r="E412" t="str">
        <f>IF(Table6[[#This Row],[Z-Score]]&gt;3,"Yes","No")</f>
        <v>No</v>
      </c>
      <c r="F412">
        <f>AVERAGEIFS($C:C,$B:B,Table6[[#This Row],[Job Title]])</f>
        <v>65127.385277777808</v>
      </c>
      <c r="G412" cm="1">
        <f t="array" ref="G412">_xlfn.STDEV.P(_xlfn._xlws.FILTER($C:C,$B:B=Table6[[#This Row],[Job Title]]))</f>
        <v>42112.257457220956</v>
      </c>
      <c r="H412">
        <f>ROUND((Table6[[#This Row],[Total Salary(USD)]]-Table6[[#This Row],[Avg.of.cat]])/Table6[[#This Row],[std.of.cat]],2)</f>
        <v>0.11</v>
      </c>
      <c r="I412" t="str">
        <f>IF(Table6[[#This Row],[Z-Score.cat]]&gt;3,"Yes","No")</f>
        <v>No</v>
      </c>
    </row>
    <row r="413" spans="1:9" x14ac:dyDescent="0.25">
      <c r="A413" t="s">
        <v>450</v>
      </c>
      <c r="B413" t="s">
        <v>47</v>
      </c>
      <c r="C413">
        <v>69887.94</v>
      </c>
      <c r="D413">
        <f>ROUND((Table6[[#This Row],[Total Salary(USD)]]-N$1)/N$2,2)</f>
        <v>0.04</v>
      </c>
      <c r="E413" t="str">
        <f>IF(Table6[[#This Row],[Z-Score]]&gt;3,"Yes","No")</f>
        <v>No</v>
      </c>
      <c r="F413">
        <f>AVERAGEIFS($C:C,$B:B,Table6[[#This Row],[Job Title]])</f>
        <v>71674.793260869556</v>
      </c>
      <c r="G413" cm="1">
        <f t="array" ref="G413">_xlfn.STDEV.P(_xlfn._xlws.FILTER($C:C,$B:B=Table6[[#This Row],[Job Title]]))</f>
        <v>46259.752744471494</v>
      </c>
      <c r="H413">
        <f>ROUND((Table6[[#This Row],[Total Salary(USD)]]-Table6[[#This Row],[Avg.of.cat]])/Table6[[#This Row],[std.of.cat]],2)</f>
        <v>-0.04</v>
      </c>
      <c r="I413" t="str">
        <f>IF(Table6[[#This Row],[Z-Score.cat]]&gt;3,"Yes","No")</f>
        <v>No</v>
      </c>
    </row>
    <row r="414" spans="1:9" x14ac:dyDescent="0.25">
      <c r="A414" t="s">
        <v>28</v>
      </c>
      <c r="B414" t="s">
        <v>37</v>
      </c>
      <c r="C414">
        <v>69869</v>
      </c>
      <c r="D414">
        <f>ROUND((Table6[[#This Row],[Total Salary(USD)]]-N$1)/N$2,2)</f>
        <v>0.04</v>
      </c>
      <c r="E414" t="str">
        <f>IF(Table6[[#This Row],[Z-Score]]&gt;3,"Yes","No")</f>
        <v>No</v>
      </c>
      <c r="F414">
        <f>AVERAGEIFS($C:C,$B:B,Table6[[#This Row],[Job Title]])</f>
        <v>78731.125344827582</v>
      </c>
      <c r="G414" cm="1">
        <f t="array" ref="G414">_xlfn.STDEV.P(_xlfn._xlws.FILTER($C:C,$B:B=Table6[[#This Row],[Job Title]]))</f>
        <v>32809.97896243685</v>
      </c>
      <c r="H414">
        <f>ROUND((Table6[[#This Row],[Total Salary(USD)]]-Table6[[#This Row],[Avg.of.cat]])/Table6[[#This Row],[std.of.cat]],2)</f>
        <v>-0.27</v>
      </c>
      <c r="I414" t="str">
        <f>IF(Table6[[#This Row],[Z-Score.cat]]&gt;3,"Yes","No")</f>
        <v>No</v>
      </c>
    </row>
    <row r="415" spans="1:9" x14ac:dyDescent="0.25">
      <c r="A415" t="s">
        <v>32</v>
      </c>
      <c r="B415" t="s">
        <v>44</v>
      </c>
      <c r="C415">
        <v>69825.38</v>
      </c>
      <c r="D415">
        <f>ROUND((Table6[[#This Row],[Total Salary(USD)]]-N$1)/N$2,2)</f>
        <v>0.04</v>
      </c>
      <c r="E415" t="str">
        <f>IF(Table6[[#This Row],[Z-Score]]&gt;3,"Yes","No")</f>
        <v>No</v>
      </c>
      <c r="F415">
        <f>AVERAGEIFS($C:C,$B:B,Table6[[#This Row],[Job Title]])</f>
        <v>62337.948181818203</v>
      </c>
      <c r="G415" cm="1">
        <f t="array" ref="G415">_xlfn.STDEV.P(_xlfn._xlws.FILTER($C:C,$B:B=Table6[[#This Row],[Job Title]]))</f>
        <v>34255.651537002152</v>
      </c>
      <c r="H415">
        <f>ROUND((Table6[[#This Row],[Total Salary(USD)]]-Table6[[#This Row],[Avg.of.cat]])/Table6[[#This Row],[std.of.cat]],2)</f>
        <v>0.22</v>
      </c>
      <c r="I415" t="str">
        <f>IF(Table6[[#This Row],[Z-Score.cat]]&gt;3,"Yes","No")</f>
        <v>No</v>
      </c>
    </row>
    <row r="416" spans="1:9" x14ac:dyDescent="0.25">
      <c r="A416" t="s">
        <v>35</v>
      </c>
      <c r="B416" t="s">
        <v>46</v>
      </c>
      <c r="C416">
        <v>69695.570000000007</v>
      </c>
      <c r="D416">
        <f>ROUND((Table6[[#This Row],[Total Salary(USD)]]-N$1)/N$2,2)</f>
        <v>0.04</v>
      </c>
      <c r="E416" t="str">
        <f>IF(Table6[[#This Row],[Z-Score]]&gt;3,"Yes","No")</f>
        <v>No</v>
      </c>
      <c r="F416">
        <f>AVERAGEIFS($C:C,$B:B,Table6[[#This Row],[Job Title]])</f>
        <v>61811.275918367355</v>
      </c>
      <c r="G416" cm="1">
        <f t="array" ref="G416">_xlfn.STDEV.P(_xlfn._xlws.FILTER($C:C,$B:B=Table6[[#This Row],[Job Title]]))</f>
        <v>44215.594954867083</v>
      </c>
      <c r="H416">
        <f>ROUND((Table6[[#This Row],[Total Salary(USD)]]-Table6[[#This Row],[Avg.of.cat]])/Table6[[#This Row],[std.of.cat]],2)</f>
        <v>0.18</v>
      </c>
      <c r="I416" t="str">
        <f>IF(Table6[[#This Row],[Z-Score.cat]]&gt;3,"Yes","No")</f>
        <v>No</v>
      </c>
    </row>
    <row r="417" spans="1:9" x14ac:dyDescent="0.25">
      <c r="A417" t="s">
        <v>26</v>
      </c>
      <c r="B417" t="s">
        <v>42</v>
      </c>
      <c r="C417">
        <v>69670.61</v>
      </c>
      <c r="D417">
        <f>ROUND((Table6[[#This Row],[Total Salary(USD)]]-N$1)/N$2,2)</f>
        <v>0.04</v>
      </c>
      <c r="E417" t="str">
        <f>IF(Table6[[#This Row],[Z-Score]]&gt;3,"Yes","No")</f>
        <v>No</v>
      </c>
      <c r="F417">
        <f>AVERAGEIFS($C:C,$B:B,Table6[[#This Row],[Job Title]])</f>
        <v>86666.62872727275</v>
      </c>
      <c r="G417" cm="1">
        <f t="array" ref="G417">_xlfn.STDEV.P(_xlfn._xlws.FILTER($C:C,$B:B=Table6[[#This Row],[Job Title]]))</f>
        <v>135209.06979805263</v>
      </c>
      <c r="H417">
        <f>ROUND((Table6[[#This Row],[Total Salary(USD)]]-Table6[[#This Row],[Avg.of.cat]])/Table6[[#This Row],[std.of.cat]],2)</f>
        <v>-0.13</v>
      </c>
      <c r="I417" t="str">
        <f>IF(Table6[[#This Row],[Z-Score.cat]]&gt;3,"Yes","No")</f>
        <v>No</v>
      </c>
    </row>
    <row r="418" spans="1:9" x14ac:dyDescent="0.25">
      <c r="A418" t="s">
        <v>23</v>
      </c>
      <c r="B418" t="s">
        <v>46</v>
      </c>
      <c r="C418">
        <v>69589.58</v>
      </c>
      <c r="D418">
        <f>ROUND((Table6[[#This Row],[Total Salary(USD)]]-N$1)/N$2,2)</f>
        <v>0.04</v>
      </c>
      <c r="E418" t="str">
        <f>IF(Table6[[#This Row],[Z-Score]]&gt;3,"Yes","No")</f>
        <v>No</v>
      </c>
      <c r="F418">
        <f>AVERAGEIFS($C:C,$B:B,Table6[[#This Row],[Job Title]])</f>
        <v>61811.275918367355</v>
      </c>
      <c r="G418" cm="1">
        <f t="array" ref="G418">_xlfn.STDEV.P(_xlfn._xlws.FILTER($C:C,$B:B=Table6[[#This Row],[Job Title]]))</f>
        <v>44215.594954867083</v>
      </c>
      <c r="H418">
        <f>ROUND((Table6[[#This Row],[Total Salary(USD)]]-Table6[[#This Row],[Avg.of.cat]])/Table6[[#This Row],[std.of.cat]],2)</f>
        <v>0.18</v>
      </c>
      <c r="I418" t="str">
        <f>IF(Table6[[#This Row],[Z-Score.cat]]&gt;3,"Yes","No")</f>
        <v>No</v>
      </c>
    </row>
    <row r="419" spans="1:9" x14ac:dyDescent="0.25">
      <c r="A419" t="s">
        <v>26</v>
      </c>
      <c r="B419" t="s">
        <v>37</v>
      </c>
      <c r="C419">
        <v>69551.070000000007</v>
      </c>
      <c r="D419">
        <f>ROUND((Table6[[#This Row],[Total Salary(USD)]]-N$1)/N$2,2)</f>
        <v>0.04</v>
      </c>
      <c r="E419" t="str">
        <f>IF(Table6[[#This Row],[Z-Score]]&gt;3,"Yes","No")</f>
        <v>No</v>
      </c>
      <c r="F419">
        <f>AVERAGEIFS($C:C,$B:B,Table6[[#This Row],[Job Title]])</f>
        <v>78731.125344827582</v>
      </c>
      <c r="G419" cm="1">
        <f t="array" ref="G419">_xlfn.STDEV.P(_xlfn._xlws.FILTER($C:C,$B:B=Table6[[#This Row],[Job Title]]))</f>
        <v>32809.97896243685</v>
      </c>
      <c r="H419">
        <f>ROUND((Table6[[#This Row],[Total Salary(USD)]]-Table6[[#This Row],[Avg.of.cat]])/Table6[[#This Row],[std.of.cat]],2)</f>
        <v>-0.28000000000000003</v>
      </c>
      <c r="I419" t="str">
        <f>IF(Table6[[#This Row],[Z-Score.cat]]&gt;3,"Yes","No")</f>
        <v>No</v>
      </c>
    </row>
    <row r="420" spans="1:9" x14ac:dyDescent="0.25">
      <c r="A420" t="s">
        <v>32</v>
      </c>
      <c r="B420" t="s">
        <v>38</v>
      </c>
      <c r="C420">
        <v>69491.3</v>
      </c>
      <c r="D420">
        <f>ROUND((Table6[[#This Row],[Total Salary(USD)]]-N$1)/N$2,2)</f>
        <v>0.04</v>
      </c>
      <c r="E420" t="str">
        <f>IF(Table6[[#This Row],[Z-Score]]&gt;3,"Yes","No")</f>
        <v>No</v>
      </c>
      <c r="F420">
        <f>AVERAGEIFS($C:C,$B:B,Table6[[#This Row],[Job Title]])</f>
        <v>65127.385277777808</v>
      </c>
      <c r="G420" cm="1">
        <f t="array" ref="G420">_xlfn.STDEV.P(_xlfn._xlws.FILTER($C:C,$B:B=Table6[[#This Row],[Job Title]]))</f>
        <v>42112.257457220956</v>
      </c>
      <c r="H420">
        <f>ROUND((Table6[[#This Row],[Total Salary(USD)]]-Table6[[#This Row],[Avg.of.cat]])/Table6[[#This Row],[std.of.cat]],2)</f>
        <v>0.1</v>
      </c>
      <c r="I420" t="str">
        <f>IF(Table6[[#This Row],[Z-Score.cat]]&gt;3,"Yes","No")</f>
        <v>No</v>
      </c>
    </row>
    <row r="421" spans="1:9" x14ac:dyDescent="0.25">
      <c r="A421" t="s">
        <v>29</v>
      </c>
      <c r="B421" t="s">
        <v>46</v>
      </c>
      <c r="C421">
        <v>69287.460000000006</v>
      </c>
      <c r="D421">
        <f>ROUND((Table6[[#This Row],[Total Salary(USD)]]-N$1)/N$2,2)</f>
        <v>0.03</v>
      </c>
      <c r="E421" t="str">
        <f>IF(Table6[[#This Row],[Z-Score]]&gt;3,"Yes","No")</f>
        <v>No</v>
      </c>
      <c r="F421">
        <f>AVERAGEIFS($C:C,$B:B,Table6[[#This Row],[Job Title]])</f>
        <v>61811.275918367355</v>
      </c>
      <c r="G421" cm="1">
        <f t="array" ref="G421">_xlfn.STDEV.P(_xlfn._xlws.FILTER($C:C,$B:B=Table6[[#This Row],[Job Title]]))</f>
        <v>44215.594954867083</v>
      </c>
      <c r="H421">
        <f>ROUND((Table6[[#This Row],[Total Salary(USD)]]-Table6[[#This Row],[Avg.of.cat]])/Table6[[#This Row],[std.of.cat]],2)</f>
        <v>0.17</v>
      </c>
      <c r="I421" t="str">
        <f>IF(Table6[[#This Row],[Z-Score.cat]]&gt;3,"Yes","No")</f>
        <v>No</v>
      </c>
    </row>
    <row r="422" spans="1:9" x14ac:dyDescent="0.25">
      <c r="A422" t="s">
        <v>26</v>
      </c>
      <c r="B422" t="s">
        <v>36</v>
      </c>
      <c r="C422">
        <v>69186.28</v>
      </c>
      <c r="D422">
        <f>ROUND((Table6[[#This Row],[Total Salary(USD)]]-N$1)/N$2,2)</f>
        <v>0.03</v>
      </c>
      <c r="E422" t="str">
        <f>IF(Table6[[#This Row],[Z-Score]]&gt;3,"Yes","No")</f>
        <v>No</v>
      </c>
      <c r="F422">
        <f>AVERAGEIFS($C:C,$B:B,Table6[[#This Row],[Job Title]])</f>
        <v>52255.146481481475</v>
      </c>
      <c r="G422" cm="1">
        <f t="array" ref="G422">_xlfn.STDEV.P(_xlfn._xlws.FILTER($C:C,$B:B=Table6[[#This Row],[Job Title]]))</f>
        <v>38139.477363146871</v>
      </c>
      <c r="H422">
        <f>ROUND((Table6[[#This Row],[Total Salary(USD)]]-Table6[[#This Row],[Avg.of.cat]])/Table6[[#This Row],[std.of.cat]],2)</f>
        <v>0.44</v>
      </c>
      <c r="I422" t="str">
        <f>IF(Table6[[#This Row],[Z-Score.cat]]&gt;3,"Yes","No")</f>
        <v>No</v>
      </c>
    </row>
    <row r="423" spans="1:9" x14ac:dyDescent="0.25">
      <c r="A423" t="s">
        <v>32</v>
      </c>
      <c r="B423" t="s">
        <v>38</v>
      </c>
      <c r="C423">
        <v>69076.509999999995</v>
      </c>
      <c r="D423">
        <f>ROUND((Table6[[#This Row],[Total Salary(USD)]]-N$1)/N$2,2)</f>
        <v>0.03</v>
      </c>
      <c r="E423" t="str">
        <f>IF(Table6[[#This Row],[Z-Score]]&gt;3,"Yes","No")</f>
        <v>No</v>
      </c>
      <c r="F423">
        <f>AVERAGEIFS($C:C,$B:B,Table6[[#This Row],[Job Title]])</f>
        <v>65127.385277777808</v>
      </c>
      <c r="G423" cm="1">
        <f t="array" ref="G423">_xlfn.STDEV.P(_xlfn._xlws.FILTER($C:C,$B:B=Table6[[#This Row],[Job Title]]))</f>
        <v>42112.257457220956</v>
      </c>
      <c r="H423">
        <f>ROUND((Table6[[#This Row],[Total Salary(USD)]]-Table6[[#This Row],[Avg.of.cat]])/Table6[[#This Row],[std.of.cat]],2)</f>
        <v>0.09</v>
      </c>
      <c r="I423" t="str">
        <f>IF(Table6[[#This Row],[Z-Score.cat]]&gt;3,"Yes","No")</f>
        <v>No</v>
      </c>
    </row>
    <row r="424" spans="1:9" x14ac:dyDescent="0.25">
      <c r="A424" t="s">
        <v>32</v>
      </c>
      <c r="B424" t="s">
        <v>36</v>
      </c>
      <c r="C424">
        <v>68993.759999999995</v>
      </c>
      <c r="D424">
        <f>ROUND((Table6[[#This Row],[Total Salary(USD)]]-N$1)/N$2,2)</f>
        <v>0.03</v>
      </c>
      <c r="E424" t="str">
        <f>IF(Table6[[#This Row],[Z-Score]]&gt;3,"Yes","No")</f>
        <v>No</v>
      </c>
      <c r="F424">
        <f>AVERAGEIFS($C:C,$B:B,Table6[[#This Row],[Job Title]])</f>
        <v>52255.146481481475</v>
      </c>
      <c r="G424" cm="1">
        <f t="array" ref="G424">_xlfn.STDEV.P(_xlfn._xlws.FILTER($C:C,$B:B=Table6[[#This Row],[Job Title]]))</f>
        <v>38139.477363146871</v>
      </c>
      <c r="H424">
        <f>ROUND((Table6[[#This Row],[Total Salary(USD)]]-Table6[[#This Row],[Avg.of.cat]])/Table6[[#This Row],[std.of.cat]],2)</f>
        <v>0.44</v>
      </c>
      <c r="I424" t="str">
        <f>IF(Table6[[#This Row],[Z-Score.cat]]&gt;3,"Yes","No")</f>
        <v>No</v>
      </c>
    </row>
    <row r="425" spans="1:9" x14ac:dyDescent="0.25">
      <c r="A425" t="s">
        <v>26</v>
      </c>
      <c r="B425" t="s">
        <v>36</v>
      </c>
      <c r="C425">
        <v>68951.89</v>
      </c>
      <c r="D425">
        <f>ROUND((Table6[[#This Row],[Total Salary(USD)]]-N$1)/N$2,2)</f>
        <v>0.03</v>
      </c>
      <c r="E425" t="str">
        <f>IF(Table6[[#This Row],[Z-Score]]&gt;3,"Yes","No")</f>
        <v>No</v>
      </c>
      <c r="F425">
        <f>AVERAGEIFS($C:C,$B:B,Table6[[#This Row],[Job Title]])</f>
        <v>52255.146481481475</v>
      </c>
      <c r="G425" cm="1">
        <f t="array" ref="G425">_xlfn.STDEV.P(_xlfn._xlws.FILTER($C:C,$B:B=Table6[[#This Row],[Job Title]]))</f>
        <v>38139.477363146871</v>
      </c>
      <c r="H425">
        <f>ROUND((Table6[[#This Row],[Total Salary(USD)]]-Table6[[#This Row],[Avg.of.cat]])/Table6[[#This Row],[std.of.cat]],2)</f>
        <v>0.44</v>
      </c>
      <c r="I425" t="str">
        <f>IF(Table6[[#This Row],[Z-Score.cat]]&gt;3,"Yes","No")</f>
        <v>No</v>
      </c>
    </row>
    <row r="426" spans="1:9" x14ac:dyDescent="0.25">
      <c r="A426" t="s">
        <v>26</v>
      </c>
      <c r="B426" t="s">
        <v>38</v>
      </c>
      <c r="C426">
        <v>68902.460000000006</v>
      </c>
      <c r="D426">
        <f>ROUND((Table6[[#This Row],[Total Salary(USD)]]-N$1)/N$2,2)</f>
        <v>0.03</v>
      </c>
      <c r="E426" t="str">
        <f>IF(Table6[[#This Row],[Z-Score]]&gt;3,"Yes","No")</f>
        <v>No</v>
      </c>
      <c r="F426">
        <f>AVERAGEIFS($C:C,$B:B,Table6[[#This Row],[Job Title]])</f>
        <v>65127.385277777808</v>
      </c>
      <c r="G426" cm="1">
        <f t="array" ref="G426">_xlfn.STDEV.P(_xlfn._xlws.FILTER($C:C,$B:B=Table6[[#This Row],[Job Title]]))</f>
        <v>42112.257457220956</v>
      </c>
      <c r="H426">
        <f>ROUND((Table6[[#This Row],[Total Salary(USD)]]-Table6[[#This Row],[Avg.of.cat]])/Table6[[#This Row],[std.of.cat]],2)</f>
        <v>0.09</v>
      </c>
      <c r="I426" t="str">
        <f>IF(Table6[[#This Row],[Z-Score.cat]]&gt;3,"Yes","No")</f>
        <v>No</v>
      </c>
    </row>
    <row r="427" spans="1:9" x14ac:dyDescent="0.25">
      <c r="A427" t="s">
        <v>35</v>
      </c>
      <c r="B427" t="s">
        <v>40</v>
      </c>
      <c r="C427">
        <v>68892.37</v>
      </c>
      <c r="D427">
        <f>ROUND((Table6[[#This Row],[Total Salary(USD)]]-N$1)/N$2,2)</f>
        <v>0.03</v>
      </c>
      <c r="E427" t="str">
        <f>IF(Table6[[#This Row],[Z-Score]]&gt;3,"Yes","No")</f>
        <v>No</v>
      </c>
      <c r="F427">
        <f>AVERAGEIFS($C:C,$B:B,Table6[[#This Row],[Job Title]])</f>
        <v>70425.948709677396</v>
      </c>
      <c r="G427" cm="1">
        <f t="array" ref="G427">_xlfn.STDEV.P(_xlfn._xlws.FILTER($C:C,$B:B=Table6[[#This Row],[Job Title]]))</f>
        <v>80642.671347175114</v>
      </c>
      <c r="H427">
        <f>ROUND((Table6[[#This Row],[Total Salary(USD)]]-Table6[[#This Row],[Avg.of.cat]])/Table6[[#This Row],[std.of.cat]],2)</f>
        <v>-0.02</v>
      </c>
      <c r="I427" t="str">
        <f>IF(Table6[[#This Row],[Z-Score.cat]]&gt;3,"Yes","No")</f>
        <v>No</v>
      </c>
    </row>
    <row r="428" spans="1:9" x14ac:dyDescent="0.25">
      <c r="A428" t="s">
        <v>29</v>
      </c>
      <c r="B428" t="s">
        <v>40</v>
      </c>
      <c r="C428">
        <v>68793.440000000002</v>
      </c>
      <c r="D428">
        <f>ROUND((Table6[[#This Row],[Total Salary(USD)]]-N$1)/N$2,2)</f>
        <v>0.03</v>
      </c>
      <c r="E428" t="str">
        <f>IF(Table6[[#This Row],[Z-Score]]&gt;3,"Yes","No")</f>
        <v>No</v>
      </c>
      <c r="F428">
        <f>AVERAGEIFS($C:C,$B:B,Table6[[#This Row],[Job Title]])</f>
        <v>70425.948709677396</v>
      </c>
      <c r="G428" cm="1">
        <f t="array" ref="G428">_xlfn.STDEV.P(_xlfn._xlws.FILTER($C:C,$B:B=Table6[[#This Row],[Job Title]]))</f>
        <v>80642.671347175114</v>
      </c>
      <c r="H428">
        <f>ROUND((Table6[[#This Row],[Total Salary(USD)]]-Table6[[#This Row],[Avg.of.cat]])/Table6[[#This Row],[std.of.cat]],2)</f>
        <v>-0.02</v>
      </c>
      <c r="I428" t="str">
        <f>IF(Table6[[#This Row],[Z-Score.cat]]&gt;3,"Yes","No")</f>
        <v>No</v>
      </c>
    </row>
    <row r="429" spans="1:9" x14ac:dyDescent="0.25">
      <c r="A429" t="s">
        <v>29</v>
      </c>
      <c r="B429" t="s">
        <v>52</v>
      </c>
      <c r="C429">
        <v>68764.820000000007</v>
      </c>
      <c r="D429">
        <f>ROUND((Table6[[#This Row],[Total Salary(USD)]]-N$1)/N$2,2)</f>
        <v>0.03</v>
      </c>
      <c r="E429" t="str">
        <f>IF(Table6[[#This Row],[Z-Score]]&gt;3,"Yes","No")</f>
        <v>No</v>
      </c>
      <c r="F429">
        <f>AVERAGEIFS($C:C,$B:B,Table6[[#This Row],[Job Title]])</f>
        <v>64468.089137931056</v>
      </c>
      <c r="G429" cm="1">
        <f t="array" ref="G429">_xlfn.STDEV.P(_xlfn._xlws.FILTER($C:C,$B:B=Table6[[#This Row],[Job Title]]))</f>
        <v>46017.966728855456</v>
      </c>
      <c r="H429">
        <f>ROUND((Table6[[#This Row],[Total Salary(USD)]]-Table6[[#This Row],[Avg.of.cat]])/Table6[[#This Row],[std.of.cat]],2)</f>
        <v>0.09</v>
      </c>
      <c r="I429" t="str">
        <f>IF(Table6[[#This Row],[Z-Score.cat]]&gt;3,"Yes","No")</f>
        <v>No</v>
      </c>
    </row>
    <row r="430" spans="1:9" x14ac:dyDescent="0.25">
      <c r="A430" t="s">
        <v>31</v>
      </c>
      <c r="B430" t="s">
        <v>48</v>
      </c>
      <c r="C430">
        <v>68762.2</v>
      </c>
      <c r="D430">
        <f>ROUND((Table6[[#This Row],[Total Salary(USD)]]-N$1)/N$2,2)</f>
        <v>0.03</v>
      </c>
      <c r="E430" t="str">
        <f>IF(Table6[[#This Row],[Z-Score]]&gt;3,"Yes","No")</f>
        <v>No</v>
      </c>
      <c r="F430">
        <f>AVERAGEIFS($C:C,$B:B,Table6[[#This Row],[Job Title]])</f>
        <v>75741.152545454534</v>
      </c>
      <c r="G430" cm="1">
        <f t="array" ref="G430">_xlfn.STDEV.P(_xlfn._xlws.FILTER($C:C,$B:B=Table6[[#This Row],[Job Title]]))</f>
        <v>43291.3791044912</v>
      </c>
      <c r="H430">
        <f>ROUND((Table6[[#This Row],[Total Salary(USD)]]-Table6[[#This Row],[Avg.of.cat]])/Table6[[#This Row],[std.of.cat]],2)</f>
        <v>-0.16</v>
      </c>
      <c r="I430" t="str">
        <f>IF(Table6[[#This Row],[Z-Score.cat]]&gt;3,"Yes","No")</f>
        <v>No</v>
      </c>
    </row>
    <row r="431" spans="1:9" x14ac:dyDescent="0.25">
      <c r="A431" t="s">
        <v>24</v>
      </c>
      <c r="B431" t="s">
        <v>47</v>
      </c>
      <c r="C431">
        <v>68667.09</v>
      </c>
      <c r="D431">
        <f>ROUND((Table6[[#This Row],[Total Salary(USD)]]-N$1)/N$2,2)</f>
        <v>0.03</v>
      </c>
      <c r="E431" t="str">
        <f>IF(Table6[[#This Row],[Z-Score]]&gt;3,"Yes","No")</f>
        <v>No</v>
      </c>
      <c r="F431">
        <f>AVERAGEIFS($C:C,$B:B,Table6[[#This Row],[Job Title]])</f>
        <v>71674.793260869556</v>
      </c>
      <c r="G431" cm="1">
        <f t="array" ref="G431">_xlfn.STDEV.P(_xlfn._xlws.FILTER($C:C,$B:B=Table6[[#This Row],[Job Title]]))</f>
        <v>46259.752744471494</v>
      </c>
      <c r="H431">
        <f>ROUND((Table6[[#This Row],[Total Salary(USD)]]-Table6[[#This Row],[Avg.of.cat]])/Table6[[#This Row],[std.of.cat]],2)</f>
        <v>-7.0000000000000007E-2</v>
      </c>
      <c r="I431" t="str">
        <f>IF(Table6[[#This Row],[Z-Score.cat]]&gt;3,"Yes","No")</f>
        <v>No</v>
      </c>
    </row>
    <row r="432" spans="1:9" x14ac:dyDescent="0.25">
      <c r="A432" t="s">
        <v>24</v>
      </c>
      <c r="B432" t="s">
        <v>48</v>
      </c>
      <c r="C432">
        <v>68639.78</v>
      </c>
      <c r="D432">
        <f>ROUND((Table6[[#This Row],[Total Salary(USD)]]-N$1)/N$2,2)</f>
        <v>0.03</v>
      </c>
      <c r="E432" t="str">
        <f>IF(Table6[[#This Row],[Z-Score]]&gt;3,"Yes","No")</f>
        <v>No</v>
      </c>
      <c r="F432">
        <f>AVERAGEIFS($C:C,$B:B,Table6[[#This Row],[Job Title]])</f>
        <v>75741.152545454534</v>
      </c>
      <c r="G432" cm="1">
        <f t="array" ref="G432">_xlfn.STDEV.P(_xlfn._xlws.FILTER($C:C,$B:B=Table6[[#This Row],[Job Title]]))</f>
        <v>43291.3791044912</v>
      </c>
      <c r="H432">
        <f>ROUND((Table6[[#This Row],[Total Salary(USD)]]-Table6[[#This Row],[Avg.of.cat]])/Table6[[#This Row],[std.of.cat]],2)</f>
        <v>-0.16</v>
      </c>
      <c r="I432" t="str">
        <f>IF(Table6[[#This Row],[Z-Score.cat]]&gt;3,"Yes","No")</f>
        <v>No</v>
      </c>
    </row>
    <row r="433" spans="1:9" x14ac:dyDescent="0.25">
      <c r="A433" t="s">
        <v>31</v>
      </c>
      <c r="B433" t="s">
        <v>46</v>
      </c>
      <c r="C433">
        <v>68510.37</v>
      </c>
      <c r="D433">
        <f>ROUND((Table6[[#This Row],[Total Salary(USD)]]-N$1)/N$2,2)</f>
        <v>0.02</v>
      </c>
      <c r="E433" t="str">
        <f>IF(Table6[[#This Row],[Z-Score]]&gt;3,"Yes","No")</f>
        <v>No</v>
      </c>
      <c r="F433">
        <f>AVERAGEIFS($C:C,$B:B,Table6[[#This Row],[Job Title]])</f>
        <v>61811.275918367355</v>
      </c>
      <c r="G433" cm="1">
        <f t="array" ref="G433">_xlfn.STDEV.P(_xlfn._xlws.FILTER($C:C,$B:B=Table6[[#This Row],[Job Title]]))</f>
        <v>44215.594954867083</v>
      </c>
      <c r="H433">
        <f>ROUND((Table6[[#This Row],[Total Salary(USD)]]-Table6[[#This Row],[Avg.of.cat]])/Table6[[#This Row],[std.of.cat]],2)</f>
        <v>0.15</v>
      </c>
      <c r="I433" t="str">
        <f>IF(Table6[[#This Row],[Z-Score.cat]]&gt;3,"Yes","No")</f>
        <v>No</v>
      </c>
    </row>
    <row r="434" spans="1:9" x14ac:dyDescent="0.25">
      <c r="A434" t="s">
        <v>29</v>
      </c>
      <c r="B434" t="s">
        <v>43</v>
      </c>
      <c r="C434">
        <v>68491.64</v>
      </c>
      <c r="D434">
        <f>ROUND((Table6[[#This Row],[Total Salary(USD)]]-N$1)/N$2,2)</f>
        <v>0.02</v>
      </c>
      <c r="E434" t="str">
        <f>IF(Table6[[#This Row],[Z-Score]]&gt;3,"Yes","No")</f>
        <v>No</v>
      </c>
      <c r="F434">
        <f>AVERAGEIFS($C:C,$B:B,Table6[[#This Row],[Job Title]])</f>
        <v>71777.519047619062</v>
      </c>
      <c r="G434" cm="1">
        <f t="array" ref="G434">_xlfn.STDEV.P(_xlfn._xlws.FILTER($C:C,$B:B=Table6[[#This Row],[Job Title]]))</f>
        <v>51860.030158538255</v>
      </c>
      <c r="H434">
        <f>ROUND((Table6[[#This Row],[Total Salary(USD)]]-Table6[[#This Row],[Avg.of.cat]])/Table6[[#This Row],[std.of.cat]],2)</f>
        <v>-0.06</v>
      </c>
      <c r="I434" t="str">
        <f>IF(Table6[[#This Row],[Z-Score.cat]]&gt;3,"Yes","No")</f>
        <v>No</v>
      </c>
    </row>
    <row r="435" spans="1:9" x14ac:dyDescent="0.25">
      <c r="A435" t="s">
        <v>34</v>
      </c>
      <c r="B435" t="s">
        <v>37</v>
      </c>
      <c r="C435">
        <v>68489.429999999993</v>
      </c>
      <c r="D435">
        <f>ROUND((Table6[[#This Row],[Total Salary(USD)]]-N$1)/N$2,2)</f>
        <v>0.02</v>
      </c>
      <c r="E435" t="str">
        <f>IF(Table6[[#This Row],[Z-Score]]&gt;3,"Yes","No")</f>
        <v>No</v>
      </c>
      <c r="F435">
        <f>AVERAGEIFS($C:C,$B:B,Table6[[#This Row],[Job Title]])</f>
        <v>78731.125344827582</v>
      </c>
      <c r="G435" cm="1">
        <f t="array" ref="G435">_xlfn.STDEV.P(_xlfn._xlws.FILTER($C:C,$B:B=Table6[[#This Row],[Job Title]]))</f>
        <v>32809.97896243685</v>
      </c>
      <c r="H435">
        <f>ROUND((Table6[[#This Row],[Total Salary(USD)]]-Table6[[#This Row],[Avg.of.cat]])/Table6[[#This Row],[std.of.cat]],2)</f>
        <v>-0.31</v>
      </c>
      <c r="I435" t="str">
        <f>IF(Table6[[#This Row],[Z-Score.cat]]&gt;3,"Yes","No")</f>
        <v>No</v>
      </c>
    </row>
    <row r="436" spans="1:9" x14ac:dyDescent="0.25">
      <c r="A436" t="s">
        <v>32</v>
      </c>
      <c r="B436" t="s">
        <v>40</v>
      </c>
      <c r="C436">
        <v>68423.72</v>
      </c>
      <c r="D436">
        <f>ROUND((Table6[[#This Row],[Total Salary(USD)]]-N$1)/N$2,2)</f>
        <v>0.02</v>
      </c>
      <c r="E436" t="str">
        <f>IF(Table6[[#This Row],[Z-Score]]&gt;3,"Yes","No")</f>
        <v>No</v>
      </c>
      <c r="F436">
        <f>AVERAGEIFS($C:C,$B:B,Table6[[#This Row],[Job Title]])</f>
        <v>70425.948709677396</v>
      </c>
      <c r="G436" cm="1">
        <f t="array" ref="G436">_xlfn.STDEV.P(_xlfn._xlws.FILTER($C:C,$B:B=Table6[[#This Row],[Job Title]]))</f>
        <v>80642.671347175114</v>
      </c>
      <c r="H436">
        <f>ROUND((Table6[[#This Row],[Total Salary(USD)]]-Table6[[#This Row],[Avg.of.cat]])/Table6[[#This Row],[std.of.cat]],2)</f>
        <v>-0.02</v>
      </c>
      <c r="I436" t="str">
        <f>IF(Table6[[#This Row],[Z-Score.cat]]&gt;3,"Yes","No")</f>
        <v>No</v>
      </c>
    </row>
    <row r="437" spans="1:9" x14ac:dyDescent="0.25">
      <c r="A437" t="s">
        <v>35</v>
      </c>
      <c r="B437" t="s">
        <v>44</v>
      </c>
      <c r="C437">
        <v>68157.84</v>
      </c>
      <c r="D437">
        <f>ROUND((Table6[[#This Row],[Total Salary(USD)]]-N$1)/N$2,2)</f>
        <v>0.02</v>
      </c>
      <c r="E437" t="str">
        <f>IF(Table6[[#This Row],[Z-Score]]&gt;3,"Yes","No")</f>
        <v>No</v>
      </c>
      <c r="F437">
        <f>AVERAGEIFS($C:C,$B:B,Table6[[#This Row],[Job Title]])</f>
        <v>62337.948181818203</v>
      </c>
      <c r="G437" cm="1">
        <f t="array" ref="G437">_xlfn.STDEV.P(_xlfn._xlws.FILTER($C:C,$B:B=Table6[[#This Row],[Job Title]]))</f>
        <v>34255.651537002152</v>
      </c>
      <c r="H437">
        <f>ROUND((Table6[[#This Row],[Total Salary(USD)]]-Table6[[#This Row],[Avg.of.cat]])/Table6[[#This Row],[std.of.cat]],2)</f>
        <v>0.17</v>
      </c>
      <c r="I437" t="str">
        <f>IF(Table6[[#This Row],[Z-Score.cat]]&gt;3,"Yes","No")</f>
        <v>No</v>
      </c>
    </row>
    <row r="438" spans="1:9" x14ac:dyDescent="0.25">
      <c r="A438" t="s">
        <v>34</v>
      </c>
      <c r="B438" t="s">
        <v>49</v>
      </c>
      <c r="C438">
        <v>68153.22</v>
      </c>
      <c r="D438">
        <f>ROUND((Table6[[#This Row],[Total Salary(USD)]]-N$1)/N$2,2)</f>
        <v>0.02</v>
      </c>
      <c r="E438" t="str">
        <f>IF(Table6[[#This Row],[Z-Score]]&gt;3,"Yes","No")</f>
        <v>No</v>
      </c>
      <c r="F438">
        <f>AVERAGEIFS($C:C,$B:B,Table6[[#This Row],[Job Title]])</f>
        <v>62166.537115384606</v>
      </c>
      <c r="G438" cm="1">
        <f t="array" ref="G438">_xlfn.STDEV.P(_xlfn._xlws.FILTER($C:C,$B:B=Table6[[#This Row],[Job Title]]))</f>
        <v>39240.393697944899</v>
      </c>
      <c r="H438">
        <f>ROUND((Table6[[#This Row],[Total Salary(USD)]]-Table6[[#This Row],[Avg.of.cat]])/Table6[[#This Row],[std.of.cat]],2)</f>
        <v>0.15</v>
      </c>
      <c r="I438" t="str">
        <f>IF(Table6[[#This Row],[Z-Score.cat]]&gt;3,"Yes","No")</f>
        <v>No</v>
      </c>
    </row>
    <row r="439" spans="1:9" x14ac:dyDescent="0.25">
      <c r="A439" t="s">
        <v>24</v>
      </c>
      <c r="B439" t="s">
        <v>51</v>
      </c>
      <c r="C439">
        <v>68055.850000000006</v>
      </c>
      <c r="D439">
        <f>ROUND((Table6[[#This Row],[Total Salary(USD)]]-N$1)/N$2,2)</f>
        <v>0.02</v>
      </c>
      <c r="E439" t="str">
        <f>IF(Table6[[#This Row],[Z-Score]]&gt;3,"Yes","No")</f>
        <v>No</v>
      </c>
      <c r="F439">
        <f>AVERAGEIFS($C:C,$B:B,Table6[[#This Row],[Job Title]])</f>
        <v>62458.608421052631</v>
      </c>
      <c r="G439" cm="1">
        <f t="array" ref="G439">_xlfn.STDEV.P(_xlfn._xlws.FILTER($C:C,$B:B=Table6[[#This Row],[Job Title]]))</f>
        <v>46662.569180449202</v>
      </c>
      <c r="H439">
        <f>ROUND((Table6[[#This Row],[Total Salary(USD)]]-Table6[[#This Row],[Avg.of.cat]])/Table6[[#This Row],[std.of.cat]],2)</f>
        <v>0.12</v>
      </c>
      <c r="I439" t="str">
        <f>IF(Table6[[#This Row],[Z-Score.cat]]&gt;3,"Yes","No")</f>
        <v>No</v>
      </c>
    </row>
    <row r="440" spans="1:9" x14ac:dyDescent="0.25">
      <c r="A440" t="s">
        <v>29</v>
      </c>
      <c r="B440" t="s">
        <v>41</v>
      </c>
      <c r="C440">
        <v>68041.279999999999</v>
      </c>
      <c r="D440">
        <f>ROUND((Table6[[#This Row],[Total Salary(USD)]]-N$1)/N$2,2)</f>
        <v>0.02</v>
      </c>
      <c r="E440" t="str">
        <f>IF(Table6[[#This Row],[Z-Score]]&gt;3,"Yes","No")</f>
        <v>No</v>
      </c>
      <c r="F440">
        <f>AVERAGEIFS($C:C,$B:B,Table6[[#This Row],[Job Title]])</f>
        <v>65399.128867924541</v>
      </c>
      <c r="G440" cm="1">
        <f t="array" ref="G440">_xlfn.STDEV.P(_xlfn._xlws.FILTER($C:C,$B:B=Table6[[#This Row],[Job Title]]))</f>
        <v>40003.028601815779</v>
      </c>
      <c r="H440">
        <f>ROUND((Table6[[#This Row],[Total Salary(USD)]]-Table6[[#This Row],[Avg.of.cat]])/Table6[[#This Row],[std.of.cat]],2)</f>
        <v>7.0000000000000007E-2</v>
      </c>
      <c r="I440" t="str">
        <f>IF(Table6[[#This Row],[Z-Score.cat]]&gt;3,"Yes","No")</f>
        <v>No</v>
      </c>
    </row>
    <row r="441" spans="1:9" x14ac:dyDescent="0.25">
      <c r="A441" t="s">
        <v>28</v>
      </c>
      <c r="B441" t="s">
        <v>43</v>
      </c>
      <c r="C441">
        <v>67744.88</v>
      </c>
      <c r="D441">
        <f>ROUND((Table6[[#This Row],[Total Salary(USD)]]-N$1)/N$2,2)</f>
        <v>0.01</v>
      </c>
      <c r="E441" t="str">
        <f>IF(Table6[[#This Row],[Z-Score]]&gt;3,"Yes","No")</f>
        <v>No</v>
      </c>
      <c r="F441">
        <f>AVERAGEIFS($C:C,$B:B,Table6[[#This Row],[Job Title]])</f>
        <v>71777.519047619062</v>
      </c>
      <c r="G441" cm="1">
        <f t="array" ref="G441">_xlfn.STDEV.P(_xlfn._xlws.FILTER($C:C,$B:B=Table6[[#This Row],[Job Title]]))</f>
        <v>51860.030158538255</v>
      </c>
      <c r="H441">
        <f>ROUND((Table6[[#This Row],[Total Salary(USD)]]-Table6[[#This Row],[Avg.of.cat]])/Table6[[#This Row],[std.of.cat]],2)</f>
        <v>-0.08</v>
      </c>
      <c r="I441" t="str">
        <f>IF(Table6[[#This Row],[Z-Score.cat]]&gt;3,"Yes","No")</f>
        <v>No</v>
      </c>
    </row>
    <row r="442" spans="1:9" x14ac:dyDescent="0.25">
      <c r="A442" t="s">
        <v>450</v>
      </c>
      <c r="B442" t="s">
        <v>52</v>
      </c>
      <c r="C442">
        <v>67528.53</v>
      </c>
      <c r="D442">
        <f>ROUND((Table6[[#This Row],[Total Salary(USD)]]-N$1)/N$2,2)</f>
        <v>0.01</v>
      </c>
      <c r="E442" t="str">
        <f>IF(Table6[[#This Row],[Z-Score]]&gt;3,"Yes","No")</f>
        <v>No</v>
      </c>
      <c r="F442">
        <f>AVERAGEIFS($C:C,$B:B,Table6[[#This Row],[Job Title]])</f>
        <v>64468.089137931056</v>
      </c>
      <c r="G442" cm="1">
        <f t="array" ref="G442">_xlfn.STDEV.P(_xlfn._xlws.FILTER($C:C,$B:B=Table6[[#This Row],[Job Title]]))</f>
        <v>46017.966728855456</v>
      </c>
      <c r="H442">
        <f>ROUND((Table6[[#This Row],[Total Salary(USD)]]-Table6[[#This Row],[Avg.of.cat]])/Table6[[#This Row],[std.of.cat]],2)</f>
        <v>7.0000000000000007E-2</v>
      </c>
      <c r="I442" t="str">
        <f>IF(Table6[[#This Row],[Z-Score.cat]]&gt;3,"Yes","No")</f>
        <v>No</v>
      </c>
    </row>
    <row r="443" spans="1:9" x14ac:dyDescent="0.25">
      <c r="A443" t="s">
        <v>29</v>
      </c>
      <c r="B443" t="s">
        <v>37</v>
      </c>
      <c r="C443">
        <v>67242.899999999994</v>
      </c>
      <c r="D443">
        <f>ROUND((Table6[[#This Row],[Total Salary(USD)]]-N$1)/N$2,2)</f>
        <v>0.01</v>
      </c>
      <c r="E443" t="str">
        <f>IF(Table6[[#This Row],[Z-Score]]&gt;3,"Yes","No")</f>
        <v>No</v>
      </c>
      <c r="F443">
        <f>AVERAGEIFS($C:C,$B:B,Table6[[#This Row],[Job Title]])</f>
        <v>78731.125344827582</v>
      </c>
      <c r="G443" cm="1">
        <f t="array" ref="G443">_xlfn.STDEV.P(_xlfn._xlws.FILTER($C:C,$B:B=Table6[[#This Row],[Job Title]]))</f>
        <v>32809.97896243685</v>
      </c>
      <c r="H443">
        <f>ROUND((Table6[[#This Row],[Total Salary(USD)]]-Table6[[#This Row],[Avg.of.cat]])/Table6[[#This Row],[std.of.cat]],2)</f>
        <v>-0.35</v>
      </c>
      <c r="I443" t="str">
        <f>IF(Table6[[#This Row],[Z-Score.cat]]&gt;3,"Yes","No")</f>
        <v>No</v>
      </c>
    </row>
    <row r="444" spans="1:9" x14ac:dyDescent="0.25">
      <c r="A444" t="s">
        <v>35</v>
      </c>
      <c r="B444" t="s">
        <v>47</v>
      </c>
      <c r="C444">
        <v>67186.42</v>
      </c>
      <c r="D444">
        <f>ROUND((Table6[[#This Row],[Total Salary(USD)]]-N$1)/N$2,2)</f>
        <v>0.01</v>
      </c>
      <c r="E444" t="str">
        <f>IF(Table6[[#This Row],[Z-Score]]&gt;3,"Yes","No")</f>
        <v>No</v>
      </c>
      <c r="F444">
        <f>AVERAGEIFS($C:C,$B:B,Table6[[#This Row],[Job Title]])</f>
        <v>71674.793260869556</v>
      </c>
      <c r="G444" cm="1">
        <f t="array" ref="G444">_xlfn.STDEV.P(_xlfn._xlws.FILTER($C:C,$B:B=Table6[[#This Row],[Job Title]]))</f>
        <v>46259.752744471494</v>
      </c>
      <c r="H444">
        <f>ROUND((Table6[[#This Row],[Total Salary(USD)]]-Table6[[#This Row],[Avg.of.cat]])/Table6[[#This Row],[std.of.cat]],2)</f>
        <v>-0.1</v>
      </c>
      <c r="I444" t="str">
        <f>IF(Table6[[#This Row],[Z-Score.cat]]&gt;3,"Yes","No")</f>
        <v>No</v>
      </c>
    </row>
    <row r="445" spans="1:9" x14ac:dyDescent="0.25">
      <c r="A445" t="s">
        <v>35</v>
      </c>
      <c r="B445" t="s">
        <v>43</v>
      </c>
      <c r="C445">
        <v>67124.81</v>
      </c>
      <c r="D445">
        <f>ROUND((Table6[[#This Row],[Total Salary(USD)]]-N$1)/N$2,2)</f>
        <v>0.01</v>
      </c>
      <c r="E445" t="str">
        <f>IF(Table6[[#This Row],[Z-Score]]&gt;3,"Yes","No")</f>
        <v>No</v>
      </c>
      <c r="F445">
        <f>AVERAGEIFS($C:C,$B:B,Table6[[#This Row],[Job Title]])</f>
        <v>71777.519047619062</v>
      </c>
      <c r="G445" cm="1">
        <f t="array" ref="G445">_xlfn.STDEV.P(_xlfn._xlws.FILTER($C:C,$B:B=Table6[[#This Row],[Job Title]]))</f>
        <v>51860.030158538255</v>
      </c>
      <c r="H445">
        <f>ROUND((Table6[[#This Row],[Total Salary(USD)]]-Table6[[#This Row],[Avg.of.cat]])/Table6[[#This Row],[std.of.cat]],2)</f>
        <v>-0.09</v>
      </c>
      <c r="I445" t="str">
        <f>IF(Table6[[#This Row],[Z-Score.cat]]&gt;3,"Yes","No")</f>
        <v>No</v>
      </c>
    </row>
    <row r="446" spans="1:9" x14ac:dyDescent="0.25">
      <c r="A446" t="s">
        <v>450</v>
      </c>
      <c r="B446" t="s">
        <v>39</v>
      </c>
      <c r="C446">
        <v>67121.52</v>
      </c>
      <c r="D446">
        <f>ROUND((Table6[[#This Row],[Total Salary(USD)]]-N$1)/N$2,2)</f>
        <v>0.01</v>
      </c>
      <c r="E446" t="str">
        <f>IF(Table6[[#This Row],[Z-Score]]&gt;3,"Yes","No")</f>
        <v>No</v>
      </c>
      <c r="F446">
        <f>AVERAGEIFS($C:C,$B:B,Table6[[#This Row],[Job Title]])</f>
        <v>93413.391929824589</v>
      </c>
      <c r="G446" cm="1">
        <f t="array" ref="G446">_xlfn.STDEV.P(_xlfn._xlws.FILTER($C:C,$B:B=Table6[[#This Row],[Job Title]]))</f>
        <v>198179.10237346042</v>
      </c>
      <c r="H446">
        <f>ROUND((Table6[[#This Row],[Total Salary(USD)]]-Table6[[#This Row],[Avg.of.cat]])/Table6[[#This Row],[std.of.cat]],2)</f>
        <v>-0.13</v>
      </c>
      <c r="I446" t="str">
        <f>IF(Table6[[#This Row],[Z-Score.cat]]&gt;3,"Yes","No")</f>
        <v>No</v>
      </c>
    </row>
    <row r="447" spans="1:9" x14ac:dyDescent="0.25">
      <c r="A447" t="s">
        <v>35</v>
      </c>
      <c r="B447" t="s">
        <v>49</v>
      </c>
      <c r="C447">
        <v>66963.3</v>
      </c>
      <c r="D447">
        <f>ROUND((Table6[[#This Row],[Total Salary(USD)]]-N$1)/N$2,2)</f>
        <v>0</v>
      </c>
      <c r="E447" t="str">
        <f>IF(Table6[[#This Row],[Z-Score]]&gt;3,"Yes","No")</f>
        <v>No</v>
      </c>
      <c r="F447">
        <f>AVERAGEIFS($C:C,$B:B,Table6[[#This Row],[Job Title]])</f>
        <v>62166.537115384606</v>
      </c>
      <c r="G447" cm="1">
        <f t="array" ref="G447">_xlfn.STDEV.P(_xlfn._xlws.FILTER($C:C,$B:B=Table6[[#This Row],[Job Title]]))</f>
        <v>39240.393697944899</v>
      </c>
      <c r="H447">
        <f>ROUND((Table6[[#This Row],[Total Salary(USD)]]-Table6[[#This Row],[Avg.of.cat]])/Table6[[#This Row],[std.of.cat]],2)</f>
        <v>0.12</v>
      </c>
      <c r="I447" t="str">
        <f>IF(Table6[[#This Row],[Z-Score.cat]]&gt;3,"Yes","No")</f>
        <v>No</v>
      </c>
    </row>
    <row r="448" spans="1:9" x14ac:dyDescent="0.25">
      <c r="A448" t="s">
        <v>34</v>
      </c>
      <c r="B448" t="s">
        <v>52</v>
      </c>
      <c r="C448">
        <v>66946.06</v>
      </c>
      <c r="D448">
        <f>ROUND((Table6[[#This Row],[Total Salary(USD)]]-N$1)/N$2,2)</f>
        <v>0</v>
      </c>
      <c r="E448" t="str">
        <f>IF(Table6[[#This Row],[Z-Score]]&gt;3,"Yes","No")</f>
        <v>No</v>
      </c>
      <c r="F448">
        <f>AVERAGEIFS($C:C,$B:B,Table6[[#This Row],[Job Title]])</f>
        <v>64468.089137931056</v>
      </c>
      <c r="G448" cm="1">
        <f t="array" ref="G448">_xlfn.STDEV.P(_xlfn._xlws.FILTER($C:C,$B:B=Table6[[#This Row],[Job Title]]))</f>
        <v>46017.966728855456</v>
      </c>
      <c r="H448">
        <f>ROUND((Table6[[#This Row],[Total Salary(USD)]]-Table6[[#This Row],[Avg.of.cat]])/Table6[[#This Row],[std.of.cat]],2)</f>
        <v>0.05</v>
      </c>
      <c r="I448" t="str">
        <f>IF(Table6[[#This Row],[Z-Score.cat]]&gt;3,"Yes","No")</f>
        <v>No</v>
      </c>
    </row>
    <row r="449" spans="1:9" x14ac:dyDescent="0.25">
      <c r="A449" t="s">
        <v>35</v>
      </c>
      <c r="B449" t="s">
        <v>49</v>
      </c>
      <c r="C449">
        <v>66824.81</v>
      </c>
      <c r="D449">
        <f>ROUND((Table6[[#This Row],[Total Salary(USD)]]-N$1)/N$2,2)</f>
        <v>0</v>
      </c>
      <c r="E449" t="str">
        <f>IF(Table6[[#This Row],[Z-Score]]&gt;3,"Yes","No")</f>
        <v>No</v>
      </c>
      <c r="F449">
        <f>AVERAGEIFS($C:C,$B:B,Table6[[#This Row],[Job Title]])</f>
        <v>62166.537115384606</v>
      </c>
      <c r="G449" cm="1">
        <f t="array" ref="G449">_xlfn.STDEV.P(_xlfn._xlws.FILTER($C:C,$B:B=Table6[[#This Row],[Job Title]]))</f>
        <v>39240.393697944899</v>
      </c>
      <c r="H449">
        <f>ROUND((Table6[[#This Row],[Total Salary(USD)]]-Table6[[#This Row],[Avg.of.cat]])/Table6[[#This Row],[std.of.cat]],2)</f>
        <v>0.12</v>
      </c>
      <c r="I449" t="str">
        <f>IF(Table6[[#This Row],[Z-Score.cat]]&gt;3,"Yes","No")</f>
        <v>No</v>
      </c>
    </row>
    <row r="450" spans="1:9" x14ac:dyDescent="0.25">
      <c r="A450" t="s">
        <v>23</v>
      </c>
      <c r="B450" t="s">
        <v>39</v>
      </c>
      <c r="C450">
        <v>66783.45</v>
      </c>
      <c r="D450">
        <f>ROUND((Table6[[#This Row],[Total Salary(USD)]]-N$1)/N$2,2)</f>
        <v>0</v>
      </c>
      <c r="E450" t="str">
        <f>IF(Table6[[#This Row],[Z-Score]]&gt;3,"Yes","No")</f>
        <v>No</v>
      </c>
      <c r="F450">
        <f>AVERAGEIFS($C:C,$B:B,Table6[[#This Row],[Job Title]])</f>
        <v>93413.391929824589</v>
      </c>
      <c r="G450" cm="1">
        <f t="array" ref="G450">_xlfn.STDEV.P(_xlfn._xlws.FILTER($C:C,$B:B=Table6[[#This Row],[Job Title]]))</f>
        <v>198179.10237346042</v>
      </c>
      <c r="H450">
        <f>ROUND((Table6[[#This Row],[Total Salary(USD)]]-Table6[[#This Row],[Avg.of.cat]])/Table6[[#This Row],[std.of.cat]],2)</f>
        <v>-0.13</v>
      </c>
      <c r="I450" t="str">
        <f>IF(Table6[[#This Row],[Z-Score.cat]]&gt;3,"Yes","No")</f>
        <v>No</v>
      </c>
    </row>
    <row r="451" spans="1:9" x14ac:dyDescent="0.25">
      <c r="A451" t="s">
        <v>32</v>
      </c>
      <c r="B451" t="s">
        <v>46</v>
      </c>
      <c r="C451">
        <v>66675.75</v>
      </c>
      <c r="D451">
        <f>ROUND((Table6[[#This Row],[Total Salary(USD)]]-N$1)/N$2,2)</f>
        <v>0</v>
      </c>
      <c r="E451" t="str">
        <f>IF(Table6[[#This Row],[Z-Score]]&gt;3,"Yes","No")</f>
        <v>No</v>
      </c>
      <c r="F451">
        <f>AVERAGEIFS($C:C,$B:B,Table6[[#This Row],[Job Title]])</f>
        <v>61811.275918367355</v>
      </c>
      <c r="G451" cm="1">
        <f t="array" ref="G451">_xlfn.STDEV.P(_xlfn._xlws.FILTER($C:C,$B:B=Table6[[#This Row],[Job Title]]))</f>
        <v>44215.594954867083</v>
      </c>
      <c r="H451">
        <f>ROUND((Table6[[#This Row],[Total Salary(USD)]]-Table6[[#This Row],[Avg.of.cat]])/Table6[[#This Row],[std.of.cat]],2)</f>
        <v>0.11</v>
      </c>
      <c r="I451" t="str">
        <f>IF(Table6[[#This Row],[Z-Score.cat]]&gt;3,"Yes","No")</f>
        <v>No</v>
      </c>
    </row>
    <row r="452" spans="1:9" x14ac:dyDescent="0.25">
      <c r="A452" t="s">
        <v>34</v>
      </c>
      <c r="B452" t="s">
        <v>46</v>
      </c>
      <c r="C452">
        <v>66601.570000000007</v>
      </c>
      <c r="D452">
        <f>ROUND((Table6[[#This Row],[Total Salary(USD)]]-N$1)/N$2,2)</f>
        <v>0</v>
      </c>
      <c r="E452" t="str">
        <f>IF(Table6[[#This Row],[Z-Score]]&gt;3,"Yes","No")</f>
        <v>No</v>
      </c>
      <c r="F452">
        <f>AVERAGEIFS($C:C,$B:B,Table6[[#This Row],[Job Title]])</f>
        <v>61811.275918367355</v>
      </c>
      <c r="G452" cm="1">
        <f t="array" ref="G452">_xlfn.STDEV.P(_xlfn._xlws.FILTER($C:C,$B:B=Table6[[#This Row],[Job Title]]))</f>
        <v>44215.594954867083</v>
      </c>
      <c r="H452">
        <f>ROUND((Table6[[#This Row],[Total Salary(USD)]]-Table6[[#This Row],[Avg.of.cat]])/Table6[[#This Row],[std.of.cat]],2)</f>
        <v>0.11</v>
      </c>
      <c r="I452" t="str">
        <f>IF(Table6[[#This Row],[Z-Score.cat]]&gt;3,"Yes","No")</f>
        <v>No</v>
      </c>
    </row>
    <row r="453" spans="1:9" x14ac:dyDescent="0.25">
      <c r="A453" t="s">
        <v>26</v>
      </c>
      <c r="B453" t="s">
        <v>40</v>
      </c>
      <c r="C453">
        <v>66593.009999999995</v>
      </c>
      <c r="D453">
        <f>ROUND((Table6[[#This Row],[Total Salary(USD)]]-N$1)/N$2,2)</f>
        <v>0</v>
      </c>
      <c r="E453" t="str">
        <f>IF(Table6[[#This Row],[Z-Score]]&gt;3,"Yes","No")</f>
        <v>No</v>
      </c>
      <c r="F453">
        <f>AVERAGEIFS($C:C,$B:B,Table6[[#This Row],[Job Title]])</f>
        <v>70425.948709677396</v>
      </c>
      <c r="G453" cm="1">
        <f t="array" ref="G453">_xlfn.STDEV.P(_xlfn._xlws.FILTER($C:C,$B:B=Table6[[#This Row],[Job Title]]))</f>
        <v>80642.671347175114</v>
      </c>
      <c r="H453">
        <f>ROUND((Table6[[#This Row],[Total Salary(USD)]]-Table6[[#This Row],[Avg.of.cat]])/Table6[[#This Row],[std.of.cat]],2)</f>
        <v>-0.05</v>
      </c>
      <c r="I453" t="str">
        <f>IF(Table6[[#This Row],[Z-Score.cat]]&gt;3,"Yes","No")</f>
        <v>No</v>
      </c>
    </row>
    <row r="454" spans="1:9" x14ac:dyDescent="0.25">
      <c r="A454" t="s">
        <v>35</v>
      </c>
      <c r="B454" t="s">
        <v>39</v>
      </c>
      <c r="C454">
        <v>66551.97</v>
      </c>
      <c r="D454">
        <f>ROUND((Table6[[#This Row],[Total Salary(USD)]]-N$1)/N$2,2)</f>
        <v>0</v>
      </c>
      <c r="E454" t="str">
        <f>IF(Table6[[#This Row],[Z-Score]]&gt;3,"Yes","No")</f>
        <v>No</v>
      </c>
      <c r="F454">
        <f>AVERAGEIFS($C:C,$B:B,Table6[[#This Row],[Job Title]])</f>
        <v>93413.391929824589</v>
      </c>
      <c r="G454" cm="1">
        <f t="array" ref="G454">_xlfn.STDEV.P(_xlfn._xlws.FILTER($C:C,$B:B=Table6[[#This Row],[Job Title]]))</f>
        <v>198179.10237346042</v>
      </c>
      <c r="H454">
        <f>ROUND((Table6[[#This Row],[Total Salary(USD)]]-Table6[[#This Row],[Avg.of.cat]])/Table6[[#This Row],[std.of.cat]],2)</f>
        <v>-0.14000000000000001</v>
      </c>
      <c r="I454" t="str">
        <f>IF(Table6[[#This Row],[Z-Score.cat]]&gt;3,"Yes","No")</f>
        <v>No</v>
      </c>
    </row>
    <row r="455" spans="1:9" x14ac:dyDescent="0.25">
      <c r="A455" t="s">
        <v>23</v>
      </c>
      <c r="B455" t="s">
        <v>44</v>
      </c>
      <c r="C455">
        <v>66492.179999999993</v>
      </c>
      <c r="D455">
        <f>ROUND((Table6[[#This Row],[Total Salary(USD)]]-N$1)/N$2,2)</f>
        <v>0</v>
      </c>
      <c r="E455" t="str">
        <f>IF(Table6[[#This Row],[Z-Score]]&gt;3,"Yes","No")</f>
        <v>No</v>
      </c>
      <c r="F455">
        <f>AVERAGEIFS($C:C,$B:B,Table6[[#This Row],[Job Title]])</f>
        <v>62337.948181818203</v>
      </c>
      <c r="G455" cm="1">
        <f t="array" ref="G455">_xlfn.STDEV.P(_xlfn._xlws.FILTER($C:C,$B:B=Table6[[#This Row],[Job Title]]))</f>
        <v>34255.651537002152</v>
      </c>
      <c r="H455">
        <f>ROUND((Table6[[#This Row],[Total Salary(USD)]]-Table6[[#This Row],[Avg.of.cat]])/Table6[[#This Row],[std.of.cat]],2)</f>
        <v>0.12</v>
      </c>
      <c r="I455" t="str">
        <f>IF(Table6[[#This Row],[Z-Score.cat]]&gt;3,"Yes","No")</f>
        <v>No</v>
      </c>
    </row>
    <row r="456" spans="1:9" x14ac:dyDescent="0.25">
      <c r="A456" t="s">
        <v>28</v>
      </c>
      <c r="B456" t="s">
        <v>49</v>
      </c>
      <c r="C456">
        <v>66406.86</v>
      </c>
      <c r="D456">
        <f>ROUND((Table6[[#This Row],[Total Salary(USD)]]-N$1)/N$2,2)</f>
        <v>0</v>
      </c>
      <c r="E456" t="str">
        <f>IF(Table6[[#This Row],[Z-Score]]&gt;3,"Yes","No")</f>
        <v>No</v>
      </c>
      <c r="F456">
        <f>AVERAGEIFS($C:C,$B:B,Table6[[#This Row],[Job Title]])</f>
        <v>62166.537115384606</v>
      </c>
      <c r="G456" cm="1">
        <f t="array" ref="G456">_xlfn.STDEV.P(_xlfn._xlws.FILTER($C:C,$B:B=Table6[[#This Row],[Job Title]]))</f>
        <v>39240.393697944899</v>
      </c>
      <c r="H456">
        <f>ROUND((Table6[[#This Row],[Total Salary(USD)]]-Table6[[#This Row],[Avg.of.cat]])/Table6[[#This Row],[std.of.cat]],2)</f>
        <v>0.11</v>
      </c>
      <c r="I456" t="str">
        <f>IF(Table6[[#This Row],[Z-Score.cat]]&gt;3,"Yes","No")</f>
        <v>No</v>
      </c>
    </row>
    <row r="457" spans="1:9" x14ac:dyDescent="0.25">
      <c r="A457" t="s">
        <v>26</v>
      </c>
      <c r="B457" t="s">
        <v>39</v>
      </c>
      <c r="C457">
        <v>66296.83</v>
      </c>
      <c r="D457">
        <f>ROUND((Table6[[#This Row],[Total Salary(USD)]]-N$1)/N$2,2)</f>
        <v>-0.01</v>
      </c>
      <c r="E457" t="str">
        <f>IF(Table6[[#This Row],[Z-Score]]&gt;3,"Yes","No")</f>
        <v>No</v>
      </c>
      <c r="F457">
        <f>AVERAGEIFS($C:C,$B:B,Table6[[#This Row],[Job Title]])</f>
        <v>93413.391929824589</v>
      </c>
      <c r="G457" cm="1">
        <f t="array" ref="G457">_xlfn.STDEV.P(_xlfn._xlws.FILTER($C:C,$B:B=Table6[[#This Row],[Job Title]]))</f>
        <v>198179.10237346042</v>
      </c>
      <c r="H457">
        <f>ROUND((Table6[[#This Row],[Total Salary(USD)]]-Table6[[#This Row],[Avg.of.cat]])/Table6[[#This Row],[std.of.cat]],2)</f>
        <v>-0.14000000000000001</v>
      </c>
      <c r="I457" t="str">
        <f>IF(Table6[[#This Row],[Z-Score.cat]]&gt;3,"Yes","No")</f>
        <v>No</v>
      </c>
    </row>
    <row r="458" spans="1:9" x14ac:dyDescent="0.25">
      <c r="A458" t="s">
        <v>31</v>
      </c>
      <c r="B458" t="s">
        <v>40</v>
      </c>
      <c r="C458">
        <v>66224.22</v>
      </c>
      <c r="D458">
        <f>ROUND((Table6[[#This Row],[Total Salary(USD)]]-N$1)/N$2,2)</f>
        <v>-0.01</v>
      </c>
      <c r="E458" t="str">
        <f>IF(Table6[[#This Row],[Z-Score]]&gt;3,"Yes","No")</f>
        <v>No</v>
      </c>
      <c r="F458">
        <f>AVERAGEIFS($C:C,$B:B,Table6[[#This Row],[Job Title]])</f>
        <v>70425.948709677396</v>
      </c>
      <c r="G458" cm="1">
        <f t="array" ref="G458">_xlfn.STDEV.P(_xlfn._xlws.FILTER($C:C,$B:B=Table6[[#This Row],[Job Title]]))</f>
        <v>80642.671347175114</v>
      </c>
      <c r="H458">
        <f>ROUND((Table6[[#This Row],[Total Salary(USD)]]-Table6[[#This Row],[Avg.of.cat]])/Table6[[#This Row],[std.of.cat]],2)</f>
        <v>-0.05</v>
      </c>
      <c r="I458" t="str">
        <f>IF(Table6[[#This Row],[Z-Score.cat]]&gt;3,"Yes","No")</f>
        <v>No</v>
      </c>
    </row>
    <row r="459" spans="1:9" x14ac:dyDescent="0.25">
      <c r="A459" t="s">
        <v>35</v>
      </c>
      <c r="B459" t="s">
        <v>44</v>
      </c>
      <c r="C459">
        <v>66039.73</v>
      </c>
      <c r="D459">
        <f>ROUND((Table6[[#This Row],[Total Salary(USD)]]-N$1)/N$2,2)</f>
        <v>-0.01</v>
      </c>
      <c r="E459" t="str">
        <f>IF(Table6[[#This Row],[Z-Score]]&gt;3,"Yes","No")</f>
        <v>No</v>
      </c>
      <c r="F459">
        <f>AVERAGEIFS($C:C,$B:B,Table6[[#This Row],[Job Title]])</f>
        <v>62337.948181818203</v>
      </c>
      <c r="G459" cm="1">
        <f t="array" ref="G459">_xlfn.STDEV.P(_xlfn._xlws.FILTER($C:C,$B:B=Table6[[#This Row],[Job Title]]))</f>
        <v>34255.651537002152</v>
      </c>
      <c r="H459">
        <f>ROUND((Table6[[#This Row],[Total Salary(USD)]]-Table6[[#This Row],[Avg.of.cat]])/Table6[[#This Row],[std.of.cat]],2)</f>
        <v>0.11</v>
      </c>
      <c r="I459" t="str">
        <f>IF(Table6[[#This Row],[Z-Score.cat]]&gt;3,"Yes","No")</f>
        <v>No</v>
      </c>
    </row>
    <row r="460" spans="1:9" x14ac:dyDescent="0.25">
      <c r="A460" t="s">
        <v>35</v>
      </c>
      <c r="B460" t="s">
        <v>44</v>
      </c>
      <c r="C460">
        <v>65842.22</v>
      </c>
      <c r="D460">
        <f>ROUND((Table6[[#This Row],[Total Salary(USD)]]-N$1)/N$2,2)</f>
        <v>-0.01</v>
      </c>
      <c r="E460" t="str">
        <f>IF(Table6[[#This Row],[Z-Score]]&gt;3,"Yes","No")</f>
        <v>No</v>
      </c>
      <c r="F460">
        <f>AVERAGEIFS($C:C,$B:B,Table6[[#This Row],[Job Title]])</f>
        <v>62337.948181818203</v>
      </c>
      <c r="G460" cm="1">
        <f t="array" ref="G460">_xlfn.STDEV.P(_xlfn._xlws.FILTER($C:C,$B:B=Table6[[#This Row],[Job Title]]))</f>
        <v>34255.651537002152</v>
      </c>
      <c r="H460">
        <f>ROUND((Table6[[#This Row],[Total Salary(USD)]]-Table6[[#This Row],[Avg.of.cat]])/Table6[[#This Row],[std.of.cat]],2)</f>
        <v>0.1</v>
      </c>
      <c r="I460" t="str">
        <f>IF(Table6[[#This Row],[Z-Score.cat]]&gt;3,"Yes","No")</f>
        <v>No</v>
      </c>
    </row>
    <row r="461" spans="1:9" x14ac:dyDescent="0.25">
      <c r="A461" t="s">
        <v>31</v>
      </c>
      <c r="B461" t="s">
        <v>49</v>
      </c>
      <c r="C461">
        <v>65829.789999999994</v>
      </c>
      <c r="D461">
        <f>ROUND((Table6[[#This Row],[Total Salary(USD)]]-N$1)/N$2,2)</f>
        <v>-0.01</v>
      </c>
      <c r="E461" t="str">
        <f>IF(Table6[[#This Row],[Z-Score]]&gt;3,"Yes","No")</f>
        <v>No</v>
      </c>
      <c r="F461">
        <f>AVERAGEIFS($C:C,$B:B,Table6[[#This Row],[Job Title]])</f>
        <v>62166.537115384606</v>
      </c>
      <c r="G461" cm="1">
        <f t="array" ref="G461">_xlfn.STDEV.P(_xlfn._xlws.FILTER($C:C,$B:B=Table6[[#This Row],[Job Title]]))</f>
        <v>39240.393697944899</v>
      </c>
      <c r="H461">
        <f>ROUND((Table6[[#This Row],[Total Salary(USD)]]-Table6[[#This Row],[Avg.of.cat]])/Table6[[#This Row],[std.of.cat]],2)</f>
        <v>0.09</v>
      </c>
      <c r="I461" t="str">
        <f>IF(Table6[[#This Row],[Z-Score.cat]]&gt;3,"Yes","No")</f>
        <v>No</v>
      </c>
    </row>
    <row r="462" spans="1:9" x14ac:dyDescent="0.25">
      <c r="A462" t="s">
        <v>29</v>
      </c>
      <c r="B462" t="s">
        <v>46</v>
      </c>
      <c r="C462">
        <v>65598.77</v>
      </c>
      <c r="D462">
        <f>ROUND((Table6[[#This Row],[Total Salary(USD)]]-N$1)/N$2,2)</f>
        <v>-0.02</v>
      </c>
      <c r="E462" t="str">
        <f>IF(Table6[[#This Row],[Z-Score]]&gt;3,"Yes","No")</f>
        <v>No</v>
      </c>
      <c r="F462">
        <f>AVERAGEIFS($C:C,$B:B,Table6[[#This Row],[Job Title]])</f>
        <v>61811.275918367355</v>
      </c>
      <c r="G462" cm="1">
        <f t="array" ref="G462">_xlfn.STDEV.P(_xlfn._xlws.FILTER($C:C,$B:B=Table6[[#This Row],[Job Title]]))</f>
        <v>44215.594954867083</v>
      </c>
      <c r="H462">
        <f>ROUND((Table6[[#This Row],[Total Salary(USD)]]-Table6[[#This Row],[Avg.of.cat]])/Table6[[#This Row],[std.of.cat]],2)</f>
        <v>0.09</v>
      </c>
      <c r="I462" t="str">
        <f>IF(Table6[[#This Row],[Z-Score.cat]]&gt;3,"Yes","No")</f>
        <v>No</v>
      </c>
    </row>
    <row r="463" spans="1:9" x14ac:dyDescent="0.25">
      <c r="A463" t="s">
        <v>26</v>
      </c>
      <c r="B463" t="s">
        <v>53</v>
      </c>
      <c r="C463">
        <v>65598.23</v>
      </c>
      <c r="D463">
        <f>ROUND((Table6[[#This Row],[Total Salary(USD)]]-N$1)/N$2,2)</f>
        <v>-0.02</v>
      </c>
      <c r="E463" t="str">
        <f>IF(Table6[[#This Row],[Z-Score]]&gt;3,"Yes","No")</f>
        <v>No</v>
      </c>
      <c r="F463">
        <f>AVERAGEIFS($C:C,$B:B,Table6[[#This Row],[Job Title]])</f>
        <v>69993.488799999992</v>
      </c>
      <c r="G463" cm="1">
        <f t="array" ref="G463">_xlfn.STDEV.P(_xlfn._xlws.FILTER($C:C,$B:B=Table6[[#This Row],[Job Title]]))</f>
        <v>44344.922507977746</v>
      </c>
      <c r="H463">
        <f>ROUND((Table6[[#This Row],[Total Salary(USD)]]-Table6[[#This Row],[Avg.of.cat]])/Table6[[#This Row],[std.of.cat]],2)</f>
        <v>-0.1</v>
      </c>
      <c r="I463" t="str">
        <f>IF(Table6[[#This Row],[Z-Score.cat]]&gt;3,"Yes","No")</f>
        <v>No</v>
      </c>
    </row>
    <row r="464" spans="1:9" x14ac:dyDescent="0.25">
      <c r="A464" t="s">
        <v>34</v>
      </c>
      <c r="B464" t="s">
        <v>37</v>
      </c>
      <c r="C464">
        <v>65596.92</v>
      </c>
      <c r="D464">
        <f>ROUND((Table6[[#This Row],[Total Salary(USD)]]-N$1)/N$2,2)</f>
        <v>-0.02</v>
      </c>
      <c r="E464" t="str">
        <f>IF(Table6[[#This Row],[Z-Score]]&gt;3,"Yes","No")</f>
        <v>No</v>
      </c>
      <c r="F464">
        <f>AVERAGEIFS($C:C,$B:B,Table6[[#This Row],[Job Title]])</f>
        <v>78731.125344827582</v>
      </c>
      <c r="G464" cm="1">
        <f t="array" ref="G464">_xlfn.STDEV.P(_xlfn._xlws.FILTER($C:C,$B:B=Table6[[#This Row],[Job Title]]))</f>
        <v>32809.97896243685</v>
      </c>
      <c r="H464">
        <f>ROUND((Table6[[#This Row],[Total Salary(USD)]]-Table6[[#This Row],[Avg.of.cat]])/Table6[[#This Row],[std.of.cat]],2)</f>
        <v>-0.4</v>
      </c>
      <c r="I464" t="str">
        <f>IF(Table6[[#This Row],[Z-Score.cat]]&gt;3,"Yes","No")</f>
        <v>No</v>
      </c>
    </row>
    <row r="465" spans="1:9" x14ac:dyDescent="0.25">
      <c r="A465" t="s">
        <v>31</v>
      </c>
      <c r="B465" t="s">
        <v>43</v>
      </c>
      <c r="C465">
        <v>65573.09</v>
      </c>
      <c r="D465">
        <f>ROUND((Table6[[#This Row],[Total Salary(USD)]]-N$1)/N$2,2)</f>
        <v>-0.02</v>
      </c>
      <c r="E465" t="str">
        <f>IF(Table6[[#This Row],[Z-Score]]&gt;3,"Yes","No")</f>
        <v>No</v>
      </c>
      <c r="F465">
        <f>AVERAGEIFS($C:C,$B:B,Table6[[#This Row],[Job Title]])</f>
        <v>71777.519047619062</v>
      </c>
      <c r="G465" cm="1">
        <f t="array" ref="G465">_xlfn.STDEV.P(_xlfn._xlws.FILTER($C:C,$B:B=Table6[[#This Row],[Job Title]]))</f>
        <v>51860.030158538255</v>
      </c>
      <c r="H465">
        <f>ROUND((Table6[[#This Row],[Total Salary(USD)]]-Table6[[#This Row],[Avg.of.cat]])/Table6[[#This Row],[std.of.cat]],2)</f>
        <v>-0.12</v>
      </c>
      <c r="I465" t="str">
        <f>IF(Table6[[#This Row],[Z-Score.cat]]&gt;3,"Yes","No")</f>
        <v>No</v>
      </c>
    </row>
    <row r="466" spans="1:9" x14ac:dyDescent="0.25">
      <c r="A466" t="s">
        <v>35</v>
      </c>
      <c r="B466" t="s">
        <v>48</v>
      </c>
      <c r="C466">
        <v>65466.11</v>
      </c>
      <c r="D466">
        <f>ROUND((Table6[[#This Row],[Total Salary(USD)]]-N$1)/N$2,2)</f>
        <v>-0.02</v>
      </c>
      <c r="E466" t="str">
        <f>IF(Table6[[#This Row],[Z-Score]]&gt;3,"Yes","No")</f>
        <v>No</v>
      </c>
      <c r="F466">
        <f>AVERAGEIFS($C:C,$B:B,Table6[[#This Row],[Job Title]])</f>
        <v>75741.152545454534</v>
      </c>
      <c r="G466" cm="1">
        <f t="array" ref="G466">_xlfn.STDEV.P(_xlfn._xlws.FILTER($C:C,$B:B=Table6[[#This Row],[Job Title]]))</f>
        <v>43291.3791044912</v>
      </c>
      <c r="H466">
        <f>ROUND((Table6[[#This Row],[Total Salary(USD)]]-Table6[[#This Row],[Avg.of.cat]])/Table6[[#This Row],[std.of.cat]],2)</f>
        <v>-0.24</v>
      </c>
      <c r="I466" t="str">
        <f>IF(Table6[[#This Row],[Z-Score.cat]]&gt;3,"Yes","No")</f>
        <v>No</v>
      </c>
    </row>
    <row r="467" spans="1:9" x14ac:dyDescent="0.25">
      <c r="A467" t="s">
        <v>32</v>
      </c>
      <c r="B467" t="s">
        <v>52</v>
      </c>
      <c r="C467">
        <v>65331</v>
      </c>
      <c r="D467">
        <f>ROUND((Table6[[#This Row],[Total Salary(USD)]]-N$1)/N$2,2)</f>
        <v>-0.02</v>
      </c>
      <c r="E467" t="str">
        <f>IF(Table6[[#This Row],[Z-Score]]&gt;3,"Yes","No")</f>
        <v>No</v>
      </c>
      <c r="F467">
        <f>AVERAGEIFS($C:C,$B:B,Table6[[#This Row],[Job Title]])</f>
        <v>64468.089137931056</v>
      </c>
      <c r="G467" cm="1">
        <f t="array" ref="G467">_xlfn.STDEV.P(_xlfn._xlws.FILTER($C:C,$B:B=Table6[[#This Row],[Job Title]]))</f>
        <v>46017.966728855456</v>
      </c>
      <c r="H467">
        <f>ROUND((Table6[[#This Row],[Total Salary(USD)]]-Table6[[#This Row],[Avg.of.cat]])/Table6[[#This Row],[std.of.cat]],2)</f>
        <v>0.02</v>
      </c>
      <c r="I467" t="str">
        <f>IF(Table6[[#This Row],[Z-Score.cat]]&gt;3,"Yes","No")</f>
        <v>No</v>
      </c>
    </row>
    <row r="468" spans="1:9" x14ac:dyDescent="0.25">
      <c r="A468" t="s">
        <v>31</v>
      </c>
      <c r="B468" t="s">
        <v>37</v>
      </c>
      <c r="C468">
        <v>65252.86</v>
      </c>
      <c r="D468">
        <f>ROUND((Table6[[#This Row],[Total Salary(USD)]]-N$1)/N$2,2)</f>
        <v>-0.02</v>
      </c>
      <c r="E468" t="str">
        <f>IF(Table6[[#This Row],[Z-Score]]&gt;3,"Yes","No")</f>
        <v>No</v>
      </c>
      <c r="F468">
        <f>AVERAGEIFS($C:C,$B:B,Table6[[#This Row],[Job Title]])</f>
        <v>78731.125344827582</v>
      </c>
      <c r="G468" cm="1">
        <f t="array" ref="G468">_xlfn.STDEV.P(_xlfn._xlws.FILTER($C:C,$B:B=Table6[[#This Row],[Job Title]]))</f>
        <v>32809.97896243685</v>
      </c>
      <c r="H468">
        <f>ROUND((Table6[[#This Row],[Total Salary(USD)]]-Table6[[#This Row],[Avg.of.cat]])/Table6[[#This Row],[std.of.cat]],2)</f>
        <v>-0.41</v>
      </c>
      <c r="I468" t="str">
        <f>IF(Table6[[#This Row],[Z-Score.cat]]&gt;3,"Yes","No")</f>
        <v>No</v>
      </c>
    </row>
    <row r="469" spans="1:9" x14ac:dyDescent="0.25">
      <c r="A469" t="s">
        <v>23</v>
      </c>
      <c r="B469" t="s">
        <v>37</v>
      </c>
      <c r="C469">
        <v>65082.13</v>
      </c>
      <c r="D469">
        <f>ROUND((Table6[[#This Row],[Total Salary(USD)]]-N$1)/N$2,2)</f>
        <v>-0.02</v>
      </c>
      <c r="E469" t="str">
        <f>IF(Table6[[#This Row],[Z-Score]]&gt;3,"Yes","No")</f>
        <v>No</v>
      </c>
      <c r="F469">
        <f>AVERAGEIFS($C:C,$B:B,Table6[[#This Row],[Job Title]])</f>
        <v>78731.125344827582</v>
      </c>
      <c r="G469" cm="1">
        <f t="array" ref="G469">_xlfn.STDEV.P(_xlfn._xlws.FILTER($C:C,$B:B=Table6[[#This Row],[Job Title]]))</f>
        <v>32809.97896243685</v>
      </c>
      <c r="H469">
        <f>ROUND((Table6[[#This Row],[Total Salary(USD)]]-Table6[[#This Row],[Avg.of.cat]])/Table6[[#This Row],[std.of.cat]],2)</f>
        <v>-0.42</v>
      </c>
      <c r="I469" t="str">
        <f>IF(Table6[[#This Row],[Z-Score.cat]]&gt;3,"Yes","No")</f>
        <v>No</v>
      </c>
    </row>
    <row r="470" spans="1:9" x14ac:dyDescent="0.25">
      <c r="A470" t="s">
        <v>29</v>
      </c>
      <c r="B470" t="s">
        <v>50</v>
      </c>
      <c r="C470">
        <v>65007</v>
      </c>
      <c r="D470">
        <f>ROUND((Table6[[#This Row],[Total Salary(USD)]]-N$1)/N$2,2)</f>
        <v>-0.02</v>
      </c>
      <c r="E470" t="str">
        <f>IF(Table6[[#This Row],[Z-Score]]&gt;3,"Yes","No")</f>
        <v>No</v>
      </c>
      <c r="F470">
        <f>AVERAGEIFS($C:C,$B:B,Table6[[#This Row],[Job Title]])</f>
        <v>49738.969361702148</v>
      </c>
      <c r="G470" cm="1">
        <f t="array" ref="G470">_xlfn.STDEV.P(_xlfn._xlws.FILTER($C:C,$B:B=Table6[[#This Row],[Job Title]]))</f>
        <v>40547.734104975425</v>
      </c>
      <c r="H470">
        <f>ROUND((Table6[[#This Row],[Total Salary(USD)]]-Table6[[#This Row],[Avg.of.cat]])/Table6[[#This Row],[std.of.cat]],2)</f>
        <v>0.38</v>
      </c>
      <c r="I470" t="str">
        <f>IF(Table6[[#This Row],[Z-Score.cat]]&gt;3,"Yes","No")</f>
        <v>No</v>
      </c>
    </row>
    <row r="471" spans="1:9" x14ac:dyDescent="0.25">
      <c r="A471" t="s">
        <v>29</v>
      </c>
      <c r="B471" t="s">
        <v>37</v>
      </c>
      <c r="C471">
        <v>64720.54</v>
      </c>
      <c r="D471">
        <f>ROUND((Table6[[#This Row],[Total Salary(USD)]]-N$1)/N$2,2)</f>
        <v>-0.03</v>
      </c>
      <c r="E471" t="str">
        <f>IF(Table6[[#This Row],[Z-Score]]&gt;3,"Yes","No")</f>
        <v>No</v>
      </c>
      <c r="F471">
        <f>AVERAGEIFS($C:C,$B:B,Table6[[#This Row],[Job Title]])</f>
        <v>78731.125344827582</v>
      </c>
      <c r="G471" cm="1">
        <f t="array" ref="G471">_xlfn.STDEV.P(_xlfn._xlws.FILTER($C:C,$B:B=Table6[[#This Row],[Job Title]]))</f>
        <v>32809.97896243685</v>
      </c>
      <c r="H471">
        <f>ROUND((Table6[[#This Row],[Total Salary(USD)]]-Table6[[#This Row],[Avg.of.cat]])/Table6[[#This Row],[std.of.cat]],2)</f>
        <v>-0.43</v>
      </c>
      <c r="I471" t="str">
        <f>IF(Table6[[#This Row],[Z-Score.cat]]&gt;3,"Yes","No")</f>
        <v>No</v>
      </c>
    </row>
    <row r="472" spans="1:9" x14ac:dyDescent="0.25">
      <c r="A472" t="s">
        <v>34</v>
      </c>
      <c r="B472" t="s">
        <v>43</v>
      </c>
      <c r="C472">
        <v>64608.6</v>
      </c>
      <c r="D472">
        <f>ROUND((Table6[[#This Row],[Total Salary(USD)]]-N$1)/N$2,2)</f>
        <v>-0.03</v>
      </c>
      <c r="E472" t="str">
        <f>IF(Table6[[#This Row],[Z-Score]]&gt;3,"Yes","No")</f>
        <v>No</v>
      </c>
      <c r="F472">
        <f>AVERAGEIFS($C:C,$B:B,Table6[[#This Row],[Job Title]])</f>
        <v>71777.519047619062</v>
      </c>
      <c r="G472" cm="1">
        <f t="array" ref="G472">_xlfn.STDEV.P(_xlfn._xlws.FILTER($C:C,$B:B=Table6[[#This Row],[Job Title]]))</f>
        <v>51860.030158538255</v>
      </c>
      <c r="H472">
        <f>ROUND((Table6[[#This Row],[Total Salary(USD)]]-Table6[[#This Row],[Avg.of.cat]])/Table6[[#This Row],[std.of.cat]],2)</f>
        <v>-0.14000000000000001</v>
      </c>
      <c r="I472" t="str">
        <f>IF(Table6[[#This Row],[Z-Score.cat]]&gt;3,"Yes","No")</f>
        <v>No</v>
      </c>
    </row>
    <row r="473" spans="1:9" x14ac:dyDescent="0.25">
      <c r="A473" t="s">
        <v>29</v>
      </c>
      <c r="B473" t="s">
        <v>53</v>
      </c>
      <c r="C473">
        <v>64468.800000000003</v>
      </c>
      <c r="D473">
        <f>ROUND((Table6[[#This Row],[Total Salary(USD)]]-N$1)/N$2,2)</f>
        <v>-0.03</v>
      </c>
      <c r="E473" t="str">
        <f>IF(Table6[[#This Row],[Z-Score]]&gt;3,"Yes","No")</f>
        <v>No</v>
      </c>
      <c r="F473">
        <f>AVERAGEIFS($C:C,$B:B,Table6[[#This Row],[Job Title]])</f>
        <v>69993.488799999992</v>
      </c>
      <c r="G473" cm="1">
        <f t="array" ref="G473">_xlfn.STDEV.P(_xlfn._xlws.FILTER($C:C,$B:B=Table6[[#This Row],[Job Title]]))</f>
        <v>44344.922507977746</v>
      </c>
      <c r="H473">
        <f>ROUND((Table6[[#This Row],[Total Salary(USD)]]-Table6[[#This Row],[Avg.of.cat]])/Table6[[#This Row],[std.of.cat]],2)</f>
        <v>-0.12</v>
      </c>
      <c r="I473" t="str">
        <f>IF(Table6[[#This Row],[Z-Score.cat]]&gt;3,"Yes","No")</f>
        <v>No</v>
      </c>
    </row>
    <row r="474" spans="1:9" x14ac:dyDescent="0.25">
      <c r="A474" t="s">
        <v>35</v>
      </c>
      <c r="B474" t="s">
        <v>41</v>
      </c>
      <c r="C474">
        <v>64128.68</v>
      </c>
      <c r="D474">
        <f>ROUND((Table6[[#This Row],[Total Salary(USD)]]-N$1)/N$2,2)</f>
        <v>-0.04</v>
      </c>
      <c r="E474" t="str">
        <f>IF(Table6[[#This Row],[Z-Score]]&gt;3,"Yes","No")</f>
        <v>No</v>
      </c>
      <c r="F474">
        <f>AVERAGEIFS($C:C,$B:B,Table6[[#This Row],[Job Title]])</f>
        <v>65399.128867924541</v>
      </c>
      <c r="G474" cm="1">
        <f t="array" ref="G474">_xlfn.STDEV.P(_xlfn._xlws.FILTER($C:C,$B:B=Table6[[#This Row],[Job Title]]))</f>
        <v>40003.028601815779</v>
      </c>
      <c r="H474">
        <f>ROUND((Table6[[#This Row],[Total Salary(USD)]]-Table6[[#This Row],[Avg.of.cat]])/Table6[[#This Row],[std.of.cat]],2)</f>
        <v>-0.03</v>
      </c>
      <c r="I474" t="str">
        <f>IF(Table6[[#This Row],[Z-Score.cat]]&gt;3,"Yes","No")</f>
        <v>No</v>
      </c>
    </row>
    <row r="475" spans="1:9" x14ac:dyDescent="0.25">
      <c r="A475" t="s">
        <v>34</v>
      </c>
      <c r="B475" t="s">
        <v>46</v>
      </c>
      <c r="C475">
        <v>64092.42</v>
      </c>
      <c r="D475">
        <f>ROUND((Table6[[#This Row],[Total Salary(USD)]]-N$1)/N$2,2)</f>
        <v>-0.04</v>
      </c>
      <c r="E475" t="str">
        <f>IF(Table6[[#This Row],[Z-Score]]&gt;3,"Yes","No")</f>
        <v>No</v>
      </c>
      <c r="F475">
        <f>AVERAGEIFS($C:C,$B:B,Table6[[#This Row],[Job Title]])</f>
        <v>61811.275918367355</v>
      </c>
      <c r="G475" cm="1">
        <f t="array" ref="G475">_xlfn.STDEV.P(_xlfn._xlws.FILTER($C:C,$B:B=Table6[[#This Row],[Job Title]]))</f>
        <v>44215.594954867083</v>
      </c>
      <c r="H475">
        <f>ROUND((Table6[[#This Row],[Total Salary(USD)]]-Table6[[#This Row],[Avg.of.cat]])/Table6[[#This Row],[std.of.cat]],2)</f>
        <v>0.05</v>
      </c>
      <c r="I475" t="str">
        <f>IF(Table6[[#This Row],[Z-Score.cat]]&gt;3,"Yes","No")</f>
        <v>No</v>
      </c>
    </row>
    <row r="476" spans="1:9" x14ac:dyDescent="0.25">
      <c r="A476" t="s">
        <v>26</v>
      </c>
      <c r="B476" t="s">
        <v>41</v>
      </c>
      <c r="C476">
        <v>64030.31</v>
      </c>
      <c r="D476">
        <f>ROUND((Table6[[#This Row],[Total Salary(USD)]]-N$1)/N$2,2)</f>
        <v>-0.04</v>
      </c>
      <c r="E476" t="str">
        <f>IF(Table6[[#This Row],[Z-Score]]&gt;3,"Yes","No")</f>
        <v>No</v>
      </c>
      <c r="F476">
        <f>AVERAGEIFS($C:C,$B:B,Table6[[#This Row],[Job Title]])</f>
        <v>65399.128867924541</v>
      </c>
      <c r="G476" cm="1">
        <f t="array" ref="G476">_xlfn.STDEV.P(_xlfn._xlws.FILTER($C:C,$B:B=Table6[[#This Row],[Job Title]]))</f>
        <v>40003.028601815779</v>
      </c>
      <c r="H476">
        <f>ROUND((Table6[[#This Row],[Total Salary(USD)]]-Table6[[#This Row],[Avg.of.cat]])/Table6[[#This Row],[std.of.cat]],2)</f>
        <v>-0.03</v>
      </c>
      <c r="I476" t="str">
        <f>IF(Table6[[#This Row],[Z-Score.cat]]&gt;3,"Yes","No")</f>
        <v>No</v>
      </c>
    </row>
    <row r="477" spans="1:9" x14ac:dyDescent="0.25">
      <c r="A477" t="s">
        <v>450</v>
      </c>
      <c r="B477" t="s">
        <v>47</v>
      </c>
      <c r="C477">
        <v>64010.31</v>
      </c>
      <c r="D477">
        <f>ROUND((Table6[[#This Row],[Total Salary(USD)]]-N$1)/N$2,2)</f>
        <v>-0.04</v>
      </c>
      <c r="E477" t="str">
        <f>IF(Table6[[#This Row],[Z-Score]]&gt;3,"Yes","No")</f>
        <v>No</v>
      </c>
      <c r="F477">
        <f>AVERAGEIFS($C:C,$B:B,Table6[[#This Row],[Job Title]])</f>
        <v>71674.793260869556</v>
      </c>
      <c r="G477" cm="1">
        <f t="array" ref="G477">_xlfn.STDEV.P(_xlfn._xlws.FILTER($C:C,$B:B=Table6[[#This Row],[Job Title]]))</f>
        <v>46259.752744471494</v>
      </c>
      <c r="H477">
        <f>ROUND((Table6[[#This Row],[Total Salary(USD)]]-Table6[[#This Row],[Avg.of.cat]])/Table6[[#This Row],[std.of.cat]],2)</f>
        <v>-0.17</v>
      </c>
      <c r="I477" t="str">
        <f>IF(Table6[[#This Row],[Z-Score.cat]]&gt;3,"Yes","No")</f>
        <v>No</v>
      </c>
    </row>
    <row r="478" spans="1:9" x14ac:dyDescent="0.25">
      <c r="A478" t="s">
        <v>35</v>
      </c>
      <c r="B478" t="s">
        <v>51</v>
      </c>
      <c r="C478">
        <v>63976.02</v>
      </c>
      <c r="D478">
        <f>ROUND((Table6[[#This Row],[Total Salary(USD)]]-N$1)/N$2,2)</f>
        <v>-0.04</v>
      </c>
      <c r="E478" t="str">
        <f>IF(Table6[[#This Row],[Z-Score]]&gt;3,"Yes","No")</f>
        <v>No</v>
      </c>
      <c r="F478">
        <f>AVERAGEIFS($C:C,$B:B,Table6[[#This Row],[Job Title]])</f>
        <v>62458.608421052631</v>
      </c>
      <c r="G478" cm="1">
        <f t="array" ref="G478">_xlfn.STDEV.P(_xlfn._xlws.FILTER($C:C,$B:B=Table6[[#This Row],[Job Title]]))</f>
        <v>46662.569180449202</v>
      </c>
      <c r="H478">
        <f>ROUND((Table6[[#This Row],[Total Salary(USD)]]-Table6[[#This Row],[Avg.of.cat]])/Table6[[#This Row],[std.of.cat]],2)</f>
        <v>0.03</v>
      </c>
      <c r="I478" t="str">
        <f>IF(Table6[[#This Row],[Z-Score.cat]]&gt;3,"Yes","No")</f>
        <v>No</v>
      </c>
    </row>
    <row r="479" spans="1:9" x14ac:dyDescent="0.25">
      <c r="A479" t="s">
        <v>23</v>
      </c>
      <c r="B479" t="s">
        <v>37</v>
      </c>
      <c r="C479">
        <v>63732.95</v>
      </c>
      <c r="D479">
        <f>ROUND((Table6[[#This Row],[Total Salary(USD)]]-N$1)/N$2,2)</f>
        <v>-0.04</v>
      </c>
      <c r="E479" t="str">
        <f>IF(Table6[[#This Row],[Z-Score]]&gt;3,"Yes","No")</f>
        <v>No</v>
      </c>
      <c r="F479">
        <f>AVERAGEIFS($C:C,$B:B,Table6[[#This Row],[Job Title]])</f>
        <v>78731.125344827582</v>
      </c>
      <c r="G479" cm="1">
        <f t="array" ref="G479">_xlfn.STDEV.P(_xlfn._xlws.FILTER($C:C,$B:B=Table6[[#This Row],[Job Title]]))</f>
        <v>32809.97896243685</v>
      </c>
      <c r="H479">
        <f>ROUND((Table6[[#This Row],[Total Salary(USD)]]-Table6[[#This Row],[Avg.of.cat]])/Table6[[#This Row],[std.of.cat]],2)</f>
        <v>-0.46</v>
      </c>
      <c r="I479" t="str">
        <f>IF(Table6[[#This Row],[Z-Score.cat]]&gt;3,"Yes","No")</f>
        <v>No</v>
      </c>
    </row>
    <row r="480" spans="1:9" x14ac:dyDescent="0.25">
      <c r="A480" t="s">
        <v>32</v>
      </c>
      <c r="B480" t="s">
        <v>44</v>
      </c>
      <c r="C480">
        <v>63677.32</v>
      </c>
      <c r="D480">
        <f>ROUND((Table6[[#This Row],[Total Salary(USD)]]-N$1)/N$2,2)</f>
        <v>-0.04</v>
      </c>
      <c r="E480" t="str">
        <f>IF(Table6[[#This Row],[Z-Score]]&gt;3,"Yes","No")</f>
        <v>No</v>
      </c>
      <c r="F480">
        <f>AVERAGEIFS($C:C,$B:B,Table6[[#This Row],[Job Title]])</f>
        <v>62337.948181818203</v>
      </c>
      <c r="G480" cm="1">
        <f t="array" ref="G480">_xlfn.STDEV.P(_xlfn._xlws.FILTER($C:C,$B:B=Table6[[#This Row],[Job Title]]))</f>
        <v>34255.651537002152</v>
      </c>
      <c r="H480">
        <f>ROUND((Table6[[#This Row],[Total Salary(USD)]]-Table6[[#This Row],[Avg.of.cat]])/Table6[[#This Row],[std.of.cat]],2)</f>
        <v>0.04</v>
      </c>
      <c r="I480" t="str">
        <f>IF(Table6[[#This Row],[Z-Score.cat]]&gt;3,"Yes","No")</f>
        <v>No</v>
      </c>
    </row>
    <row r="481" spans="1:9" x14ac:dyDescent="0.25">
      <c r="A481" t="s">
        <v>26</v>
      </c>
      <c r="B481" t="s">
        <v>49</v>
      </c>
      <c r="C481">
        <v>63660.02</v>
      </c>
      <c r="D481">
        <f>ROUND((Table6[[#This Row],[Total Salary(USD)]]-N$1)/N$2,2)</f>
        <v>-0.04</v>
      </c>
      <c r="E481" t="str">
        <f>IF(Table6[[#This Row],[Z-Score]]&gt;3,"Yes","No")</f>
        <v>No</v>
      </c>
      <c r="F481">
        <f>AVERAGEIFS($C:C,$B:B,Table6[[#This Row],[Job Title]])</f>
        <v>62166.537115384606</v>
      </c>
      <c r="G481" cm="1">
        <f t="array" ref="G481">_xlfn.STDEV.P(_xlfn._xlws.FILTER($C:C,$B:B=Table6[[#This Row],[Job Title]]))</f>
        <v>39240.393697944899</v>
      </c>
      <c r="H481">
        <f>ROUND((Table6[[#This Row],[Total Salary(USD)]]-Table6[[#This Row],[Avg.of.cat]])/Table6[[#This Row],[std.of.cat]],2)</f>
        <v>0.04</v>
      </c>
      <c r="I481" t="str">
        <f>IF(Table6[[#This Row],[Z-Score.cat]]&gt;3,"Yes","No")</f>
        <v>No</v>
      </c>
    </row>
    <row r="482" spans="1:9" x14ac:dyDescent="0.25">
      <c r="A482" t="s">
        <v>34</v>
      </c>
      <c r="B482" t="s">
        <v>38</v>
      </c>
      <c r="C482">
        <v>63512.13</v>
      </c>
      <c r="D482">
        <f>ROUND((Table6[[#This Row],[Total Salary(USD)]]-N$1)/N$2,2)</f>
        <v>-0.04</v>
      </c>
      <c r="E482" t="str">
        <f>IF(Table6[[#This Row],[Z-Score]]&gt;3,"Yes","No")</f>
        <v>No</v>
      </c>
      <c r="F482">
        <f>AVERAGEIFS($C:C,$B:B,Table6[[#This Row],[Job Title]])</f>
        <v>65127.385277777808</v>
      </c>
      <c r="G482" cm="1">
        <f t="array" ref="G482">_xlfn.STDEV.P(_xlfn._xlws.FILTER($C:C,$B:B=Table6[[#This Row],[Job Title]]))</f>
        <v>42112.257457220956</v>
      </c>
      <c r="H482">
        <f>ROUND((Table6[[#This Row],[Total Salary(USD)]]-Table6[[#This Row],[Avg.of.cat]])/Table6[[#This Row],[std.of.cat]],2)</f>
        <v>-0.04</v>
      </c>
      <c r="I482" t="str">
        <f>IF(Table6[[#This Row],[Z-Score.cat]]&gt;3,"Yes","No")</f>
        <v>No</v>
      </c>
    </row>
    <row r="483" spans="1:9" x14ac:dyDescent="0.25">
      <c r="A483" t="s">
        <v>28</v>
      </c>
      <c r="B483" t="s">
        <v>37</v>
      </c>
      <c r="C483">
        <v>63477.64</v>
      </c>
      <c r="D483">
        <f>ROUND((Table6[[#This Row],[Total Salary(USD)]]-N$1)/N$2,2)</f>
        <v>-0.05</v>
      </c>
      <c r="E483" t="str">
        <f>IF(Table6[[#This Row],[Z-Score]]&gt;3,"Yes","No")</f>
        <v>No</v>
      </c>
      <c r="F483">
        <f>AVERAGEIFS($C:C,$B:B,Table6[[#This Row],[Job Title]])</f>
        <v>78731.125344827582</v>
      </c>
      <c r="G483" cm="1">
        <f t="array" ref="G483">_xlfn.STDEV.P(_xlfn._xlws.FILTER($C:C,$B:B=Table6[[#This Row],[Job Title]]))</f>
        <v>32809.97896243685</v>
      </c>
      <c r="H483">
        <f>ROUND((Table6[[#This Row],[Total Salary(USD)]]-Table6[[#This Row],[Avg.of.cat]])/Table6[[#This Row],[std.of.cat]],2)</f>
        <v>-0.46</v>
      </c>
      <c r="I483" t="str">
        <f>IF(Table6[[#This Row],[Z-Score.cat]]&gt;3,"Yes","No")</f>
        <v>No</v>
      </c>
    </row>
    <row r="484" spans="1:9" x14ac:dyDescent="0.25">
      <c r="A484" t="s">
        <v>23</v>
      </c>
      <c r="B484" t="s">
        <v>40</v>
      </c>
      <c r="C484">
        <v>63432.45</v>
      </c>
      <c r="D484">
        <f>ROUND((Table6[[#This Row],[Total Salary(USD)]]-N$1)/N$2,2)</f>
        <v>-0.05</v>
      </c>
      <c r="E484" t="str">
        <f>IF(Table6[[#This Row],[Z-Score]]&gt;3,"Yes","No")</f>
        <v>No</v>
      </c>
      <c r="F484">
        <f>AVERAGEIFS($C:C,$B:B,Table6[[#This Row],[Job Title]])</f>
        <v>70425.948709677396</v>
      </c>
      <c r="G484" cm="1">
        <f t="array" ref="G484">_xlfn.STDEV.P(_xlfn._xlws.FILTER($C:C,$B:B=Table6[[#This Row],[Job Title]]))</f>
        <v>80642.671347175114</v>
      </c>
      <c r="H484">
        <f>ROUND((Table6[[#This Row],[Total Salary(USD)]]-Table6[[#This Row],[Avg.of.cat]])/Table6[[#This Row],[std.of.cat]],2)</f>
        <v>-0.09</v>
      </c>
      <c r="I484" t="str">
        <f>IF(Table6[[#This Row],[Z-Score.cat]]&gt;3,"Yes","No")</f>
        <v>No</v>
      </c>
    </row>
    <row r="485" spans="1:9" x14ac:dyDescent="0.25">
      <c r="A485" t="s">
        <v>26</v>
      </c>
      <c r="B485" t="s">
        <v>44</v>
      </c>
      <c r="C485">
        <v>63384.04</v>
      </c>
      <c r="D485">
        <f>ROUND((Table6[[#This Row],[Total Salary(USD)]]-N$1)/N$2,2)</f>
        <v>-0.05</v>
      </c>
      <c r="E485" t="str">
        <f>IF(Table6[[#This Row],[Z-Score]]&gt;3,"Yes","No")</f>
        <v>No</v>
      </c>
      <c r="F485">
        <f>AVERAGEIFS($C:C,$B:B,Table6[[#This Row],[Job Title]])</f>
        <v>62337.948181818203</v>
      </c>
      <c r="G485" cm="1">
        <f t="array" ref="G485">_xlfn.STDEV.P(_xlfn._xlws.FILTER($C:C,$B:B=Table6[[#This Row],[Job Title]]))</f>
        <v>34255.651537002152</v>
      </c>
      <c r="H485">
        <f>ROUND((Table6[[#This Row],[Total Salary(USD)]]-Table6[[#This Row],[Avg.of.cat]])/Table6[[#This Row],[std.of.cat]],2)</f>
        <v>0.03</v>
      </c>
      <c r="I485" t="str">
        <f>IF(Table6[[#This Row],[Z-Score.cat]]&gt;3,"Yes","No")</f>
        <v>No</v>
      </c>
    </row>
    <row r="486" spans="1:9" x14ac:dyDescent="0.25">
      <c r="A486" t="s">
        <v>35</v>
      </c>
      <c r="B486" t="s">
        <v>44</v>
      </c>
      <c r="C486">
        <v>63280.35</v>
      </c>
      <c r="D486">
        <f>ROUND((Table6[[#This Row],[Total Salary(USD)]]-N$1)/N$2,2)</f>
        <v>-0.05</v>
      </c>
      <c r="E486" t="str">
        <f>IF(Table6[[#This Row],[Z-Score]]&gt;3,"Yes","No")</f>
        <v>No</v>
      </c>
      <c r="F486">
        <f>AVERAGEIFS($C:C,$B:B,Table6[[#This Row],[Job Title]])</f>
        <v>62337.948181818203</v>
      </c>
      <c r="G486" cm="1">
        <f t="array" ref="G486">_xlfn.STDEV.P(_xlfn._xlws.FILTER($C:C,$B:B=Table6[[#This Row],[Job Title]]))</f>
        <v>34255.651537002152</v>
      </c>
      <c r="H486">
        <f>ROUND((Table6[[#This Row],[Total Salary(USD)]]-Table6[[#This Row],[Avg.of.cat]])/Table6[[#This Row],[std.of.cat]],2)</f>
        <v>0.03</v>
      </c>
      <c r="I486" t="str">
        <f>IF(Table6[[#This Row],[Z-Score.cat]]&gt;3,"Yes","No")</f>
        <v>No</v>
      </c>
    </row>
    <row r="487" spans="1:9" x14ac:dyDescent="0.25">
      <c r="A487" t="s">
        <v>35</v>
      </c>
      <c r="B487" t="s">
        <v>48</v>
      </c>
      <c r="C487">
        <v>63108</v>
      </c>
      <c r="D487">
        <f>ROUND((Table6[[#This Row],[Total Salary(USD)]]-N$1)/N$2,2)</f>
        <v>-0.05</v>
      </c>
      <c r="E487" t="str">
        <f>IF(Table6[[#This Row],[Z-Score]]&gt;3,"Yes","No")</f>
        <v>No</v>
      </c>
      <c r="F487">
        <f>AVERAGEIFS($C:C,$B:B,Table6[[#This Row],[Job Title]])</f>
        <v>75741.152545454534</v>
      </c>
      <c r="G487" cm="1">
        <f t="array" ref="G487">_xlfn.STDEV.P(_xlfn._xlws.FILTER($C:C,$B:B=Table6[[#This Row],[Job Title]]))</f>
        <v>43291.3791044912</v>
      </c>
      <c r="H487">
        <f>ROUND((Table6[[#This Row],[Total Salary(USD)]]-Table6[[#This Row],[Avg.of.cat]])/Table6[[#This Row],[std.of.cat]],2)</f>
        <v>-0.28999999999999998</v>
      </c>
      <c r="I487" t="str">
        <f>IF(Table6[[#This Row],[Z-Score.cat]]&gt;3,"Yes","No")</f>
        <v>No</v>
      </c>
    </row>
    <row r="488" spans="1:9" x14ac:dyDescent="0.25">
      <c r="A488" t="s">
        <v>32</v>
      </c>
      <c r="B488" t="s">
        <v>41</v>
      </c>
      <c r="C488">
        <v>62937.07</v>
      </c>
      <c r="D488">
        <f>ROUND((Table6[[#This Row],[Total Salary(USD)]]-N$1)/N$2,2)</f>
        <v>-0.05</v>
      </c>
      <c r="E488" t="str">
        <f>IF(Table6[[#This Row],[Z-Score]]&gt;3,"Yes","No")</f>
        <v>No</v>
      </c>
      <c r="F488">
        <f>AVERAGEIFS($C:C,$B:B,Table6[[#This Row],[Job Title]])</f>
        <v>65399.128867924541</v>
      </c>
      <c r="G488" cm="1">
        <f t="array" ref="G488">_xlfn.STDEV.P(_xlfn._xlws.FILTER($C:C,$B:B=Table6[[#This Row],[Job Title]]))</f>
        <v>40003.028601815779</v>
      </c>
      <c r="H488">
        <f>ROUND((Table6[[#This Row],[Total Salary(USD)]]-Table6[[#This Row],[Avg.of.cat]])/Table6[[#This Row],[std.of.cat]],2)</f>
        <v>-0.06</v>
      </c>
      <c r="I488" t="str">
        <f>IF(Table6[[#This Row],[Z-Score.cat]]&gt;3,"Yes","No")</f>
        <v>No</v>
      </c>
    </row>
    <row r="489" spans="1:9" x14ac:dyDescent="0.25">
      <c r="A489" t="s">
        <v>32</v>
      </c>
      <c r="B489" t="s">
        <v>41</v>
      </c>
      <c r="C489">
        <v>62793.37</v>
      </c>
      <c r="D489">
        <f>ROUND((Table6[[#This Row],[Total Salary(USD)]]-N$1)/N$2,2)</f>
        <v>-0.05</v>
      </c>
      <c r="E489" t="str">
        <f>IF(Table6[[#This Row],[Z-Score]]&gt;3,"Yes","No")</f>
        <v>No</v>
      </c>
      <c r="F489">
        <f>AVERAGEIFS($C:C,$B:B,Table6[[#This Row],[Job Title]])</f>
        <v>65399.128867924541</v>
      </c>
      <c r="G489" cm="1">
        <f t="array" ref="G489">_xlfn.STDEV.P(_xlfn._xlws.FILTER($C:C,$B:B=Table6[[#This Row],[Job Title]]))</f>
        <v>40003.028601815779</v>
      </c>
      <c r="H489">
        <f>ROUND((Table6[[#This Row],[Total Salary(USD)]]-Table6[[#This Row],[Avg.of.cat]])/Table6[[#This Row],[std.of.cat]],2)</f>
        <v>-7.0000000000000007E-2</v>
      </c>
      <c r="I489" t="str">
        <f>IF(Table6[[#This Row],[Z-Score.cat]]&gt;3,"Yes","No")</f>
        <v>No</v>
      </c>
    </row>
    <row r="490" spans="1:9" x14ac:dyDescent="0.25">
      <c r="A490" t="s">
        <v>24</v>
      </c>
      <c r="B490" t="s">
        <v>44</v>
      </c>
      <c r="C490">
        <v>62727.95</v>
      </c>
      <c r="D490">
        <f>ROUND((Table6[[#This Row],[Total Salary(USD)]]-N$1)/N$2,2)</f>
        <v>-0.06</v>
      </c>
      <c r="E490" t="str">
        <f>IF(Table6[[#This Row],[Z-Score]]&gt;3,"Yes","No")</f>
        <v>No</v>
      </c>
      <c r="F490">
        <f>AVERAGEIFS($C:C,$B:B,Table6[[#This Row],[Job Title]])</f>
        <v>62337.948181818203</v>
      </c>
      <c r="G490" cm="1">
        <f t="array" ref="G490">_xlfn.STDEV.P(_xlfn._xlws.FILTER($C:C,$B:B=Table6[[#This Row],[Job Title]]))</f>
        <v>34255.651537002152</v>
      </c>
      <c r="H490">
        <f>ROUND((Table6[[#This Row],[Total Salary(USD)]]-Table6[[#This Row],[Avg.of.cat]])/Table6[[#This Row],[std.of.cat]],2)</f>
        <v>0.01</v>
      </c>
      <c r="I490" t="str">
        <f>IF(Table6[[#This Row],[Z-Score.cat]]&gt;3,"Yes","No")</f>
        <v>No</v>
      </c>
    </row>
    <row r="491" spans="1:9" x14ac:dyDescent="0.25">
      <c r="A491" t="s">
        <v>35</v>
      </c>
      <c r="B491" t="s">
        <v>49</v>
      </c>
      <c r="C491">
        <v>62706.37</v>
      </c>
      <c r="D491">
        <f>ROUND((Table6[[#This Row],[Total Salary(USD)]]-N$1)/N$2,2)</f>
        <v>-0.06</v>
      </c>
      <c r="E491" t="str">
        <f>IF(Table6[[#This Row],[Z-Score]]&gt;3,"Yes","No")</f>
        <v>No</v>
      </c>
      <c r="F491">
        <f>AVERAGEIFS($C:C,$B:B,Table6[[#This Row],[Job Title]])</f>
        <v>62166.537115384606</v>
      </c>
      <c r="G491" cm="1">
        <f t="array" ref="G491">_xlfn.STDEV.P(_xlfn._xlws.FILTER($C:C,$B:B=Table6[[#This Row],[Job Title]]))</f>
        <v>39240.393697944899</v>
      </c>
      <c r="H491">
        <f>ROUND((Table6[[#This Row],[Total Salary(USD)]]-Table6[[#This Row],[Avg.of.cat]])/Table6[[#This Row],[std.of.cat]],2)</f>
        <v>0.01</v>
      </c>
      <c r="I491" t="str">
        <f>IF(Table6[[#This Row],[Z-Score.cat]]&gt;3,"Yes","No")</f>
        <v>No</v>
      </c>
    </row>
    <row r="492" spans="1:9" x14ac:dyDescent="0.25">
      <c r="A492" t="s">
        <v>34</v>
      </c>
      <c r="B492" t="s">
        <v>36</v>
      </c>
      <c r="C492">
        <v>62701.62</v>
      </c>
      <c r="D492">
        <f>ROUND((Table6[[#This Row],[Total Salary(USD)]]-N$1)/N$2,2)</f>
        <v>-0.06</v>
      </c>
      <c r="E492" t="str">
        <f>IF(Table6[[#This Row],[Z-Score]]&gt;3,"Yes","No")</f>
        <v>No</v>
      </c>
      <c r="F492">
        <f>AVERAGEIFS($C:C,$B:B,Table6[[#This Row],[Job Title]])</f>
        <v>52255.146481481475</v>
      </c>
      <c r="G492" cm="1">
        <f t="array" ref="G492">_xlfn.STDEV.P(_xlfn._xlws.FILTER($C:C,$B:B=Table6[[#This Row],[Job Title]]))</f>
        <v>38139.477363146871</v>
      </c>
      <c r="H492">
        <f>ROUND((Table6[[#This Row],[Total Salary(USD)]]-Table6[[#This Row],[Avg.of.cat]])/Table6[[#This Row],[std.of.cat]],2)</f>
        <v>0.27</v>
      </c>
      <c r="I492" t="str">
        <f>IF(Table6[[#This Row],[Z-Score.cat]]&gt;3,"Yes","No")</f>
        <v>No</v>
      </c>
    </row>
    <row r="493" spans="1:9" x14ac:dyDescent="0.25">
      <c r="A493" t="s">
        <v>29</v>
      </c>
      <c r="B493" t="s">
        <v>44</v>
      </c>
      <c r="C493">
        <v>62607.6</v>
      </c>
      <c r="D493">
        <f>ROUND((Table6[[#This Row],[Total Salary(USD)]]-N$1)/N$2,2)</f>
        <v>-0.06</v>
      </c>
      <c r="E493" t="str">
        <f>IF(Table6[[#This Row],[Z-Score]]&gt;3,"Yes","No")</f>
        <v>No</v>
      </c>
      <c r="F493">
        <f>AVERAGEIFS($C:C,$B:B,Table6[[#This Row],[Job Title]])</f>
        <v>62337.948181818203</v>
      </c>
      <c r="G493" cm="1">
        <f t="array" ref="G493">_xlfn.STDEV.P(_xlfn._xlws.FILTER($C:C,$B:B=Table6[[#This Row],[Job Title]]))</f>
        <v>34255.651537002152</v>
      </c>
      <c r="H493">
        <f>ROUND((Table6[[#This Row],[Total Salary(USD)]]-Table6[[#This Row],[Avg.of.cat]])/Table6[[#This Row],[std.of.cat]],2)</f>
        <v>0.01</v>
      </c>
      <c r="I493" t="str">
        <f>IF(Table6[[#This Row],[Z-Score.cat]]&gt;3,"Yes","No")</f>
        <v>No</v>
      </c>
    </row>
    <row r="494" spans="1:9" x14ac:dyDescent="0.25">
      <c r="A494" t="s">
        <v>31</v>
      </c>
      <c r="B494" t="s">
        <v>37</v>
      </c>
      <c r="C494">
        <v>62479.37</v>
      </c>
      <c r="D494">
        <f>ROUND((Table6[[#This Row],[Total Salary(USD)]]-N$1)/N$2,2)</f>
        <v>-0.06</v>
      </c>
      <c r="E494" t="str">
        <f>IF(Table6[[#This Row],[Z-Score]]&gt;3,"Yes","No")</f>
        <v>No</v>
      </c>
      <c r="F494">
        <f>AVERAGEIFS($C:C,$B:B,Table6[[#This Row],[Job Title]])</f>
        <v>78731.125344827582</v>
      </c>
      <c r="G494" cm="1">
        <f t="array" ref="G494">_xlfn.STDEV.P(_xlfn._xlws.FILTER($C:C,$B:B=Table6[[#This Row],[Job Title]]))</f>
        <v>32809.97896243685</v>
      </c>
      <c r="H494">
        <f>ROUND((Table6[[#This Row],[Total Salary(USD)]]-Table6[[#This Row],[Avg.of.cat]])/Table6[[#This Row],[std.of.cat]],2)</f>
        <v>-0.5</v>
      </c>
      <c r="I494" t="str">
        <f>IF(Table6[[#This Row],[Z-Score.cat]]&gt;3,"Yes","No")</f>
        <v>No</v>
      </c>
    </row>
    <row r="495" spans="1:9" x14ac:dyDescent="0.25">
      <c r="A495" t="s">
        <v>26</v>
      </c>
      <c r="B495" t="s">
        <v>48</v>
      </c>
      <c r="C495">
        <v>62465.66</v>
      </c>
      <c r="D495">
        <f>ROUND((Table6[[#This Row],[Total Salary(USD)]]-N$1)/N$2,2)</f>
        <v>-0.06</v>
      </c>
      <c r="E495" t="str">
        <f>IF(Table6[[#This Row],[Z-Score]]&gt;3,"Yes","No")</f>
        <v>No</v>
      </c>
      <c r="F495">
        <f>AVERAGEIFS($C:C,$B:B,Table6[[#This Row],[Job Title]])</f>
        <v>75741.152545454534</v>
      </c>
      <c r="G495" cm="1">
        <f t="array" ref="G495">_xlfn.STDEV.P(_xlfn._xlws.FILTER($C:C,$B:B=Table6[[#This Row],[Job Title]]))</f>
        <v>43291.3791044912</v>
      </c>
      <c r="H495">
        <f>ROUND((Table6[[#This Row],[Total Salary(USD)]]-Table6[[#This Row],[Avg.of.cat]])/Table6[[#This Row],[std.of.cat]],2)</f>
        <v>-0.31</v>
      </c>
      <c r="I495" t="str">
        <f>IF(Table6[[#This Row],[Z-Score.cat]]&gt;3,"Yes","No")</f>
        <v>No</v>
      </c>
    </row>
    <row r="496" spans="1:9" x14ac:dyDescent="0.25">
      <c r="A496" t="s">
        <v>26</v>
      </c>
      <c r="B496" t="s">
        <v>38</v>
      </c>
      <c r="C496">
        <v>62282.79</v>
      </c>
      <c r="D496">
        <f>ROUND((Table6[[#This Row],[Total Salary(USD)]]-N$1)/N$2,2)</f>
        <v>-0.06</v>
      </c>
      <c r="E496" t="str">
        <f>IF(Table6[[#This Row],[Z-Score]]&gt;3,"Yes","No")</f>
        <v>No</v>
      </c>
      <c r="F496">
        <f>AVERAGEIFS($C:C,$B:B,Table6[[#This Row],[Job Title]])</f>
        <v>65127.385277777808</v>
      </c>
      <c r="G496" cm="1">
        <f t="array" ref="G496">_xlfn.STDEV.P(_xlfn._xlws.FILTER($C:C,$B:B=Table6[[#This Row],[Job Title]]))</f>
        <v>42112.257457220956</v>
      </c>
      <c r="H496">
        <f>ROUND((Table6[[#This Row],[Total Salary(USD)]]-Table6[[#This Row],[Avg.of.cat]])/Table6[[#This Row],[std.of.cat]],2)</f>
        <v>-7.0000000000000007E-2</v>
      </c>
      <c r="I496" t="str">
        <f>IF(Table6[[#This Row],[Z-Score.cat]]&gt;3,"Yes","No")</f>
        <v>No</v>
      </c>
    </row>
    <row r="497" spans="1:9" x14ac:dyDescent="0.25">
      <c r="A497" t="s">
        <v>34</v>
      </c>
      <c r="B497" t="s">
        <v>43</v>
      </c>
      <c r="C497">
        <v>62162.8</v>
      </c>
      <c r="D497">
        <f>ROUND((Table6[[#This Row],[Total Salary(USD)]]-N$1)/N$2,2)</f>
        <v>-0.06</v>
      </c>
      <c r="E497" t="str">
        <f>IF(Table6[[#This Row],[Z-Score]]&gt;3,"Yes","No")</f>
        <v>No</v>
      </c>
      <c r="F497">
        <f>AVERAGEIFS($C:C,$B:B,Table6[[#This Row],[Job Title]])</f>
        <v>71777.519047619062</v>
      </c>
      <c r="G497" cm="1">
        <f t="array" ref="G497">_xlfn.STDEV.P(_xlfn._xlws.FILTER($C:C,$B:B=Table6[[#This Row],[Job Title]]))</f>
        <v>51860.030158538255</v>
      </c>
      <c r="H497">
        <f>ROUND((Table6[[#This Row],[Total Salary(USD)]]-Table6[[#This Row],[Avg.of.cat]])/Table6[[#This Row],[std.of.cat]],2)</f>
        <v>-0.19</v>
      </c>
      <c r="I497" t="str">
        <f>IF(Table6[[#This Row],[Z-Score.cat]]&gt;3,"Yes","No")</f>
        <v>No</v>
      </c>
    </row>
    <row r="498" spans="1:9" x14ac:dyDescent="0.25">
      <c r="A498" t="s">
        <v>35</v>
      </c>
      <c r="B498" t="s">
        <v>38</v>
      </c>
      <c r="C498">
        <v>62081.04</v>
      </c>
      <c r="D498">
        <f>ROUND((Table6[[#This Row],[Total Salary(USD)]]-N$1)/N$2,2)</f>
        <v>-0.06</v>
      </c>
      <c r="E498" t="str">
        <f>IF(Table6[[#This Row],[Z-Score]]&gt;3,"Yes","No")</f>
        <v>No</v>
      </c>
      <c r="F498">
        <f>AVERAGEIFS($C:C,$B:B,Table6[[#This Row],[Job Title]])</f>
        <v>65127.385277777808</v>
      </c>
      <c r="G498" cm="1">
        <f t="array" ref="G498">_xlfn.STDEV.P(_xlfn._xlws.FILTER($C:C,$B:B=Table6[[#This Row],[Job Title]]))</f>
        <v>42112.257457220956</v>
      </c>
      <c r="H498">
        <f>ROUND((Table6[[#This Row],[Total Salary(USD)]]-Table6[[#This Row],[Avg.of.cat]])/Table6[[#This Row],[std.of.cat]],2)</f>
        <v>-7.0000000000000007E-2</v>
      </c>
      <c r="I498" t="str">
        <f>IF(Table6[[#This Row],[Z-Score.cat]]&gt;3,"Yes","No")</f>
        <v>No</v>
      </c>
    </row>
    <row r="499" spans="1:9" x14ac:dyDescent="0.25">
      <c r="A499" t="s">
        <v>23</v>
      </c>
      <c r="B499" t="s">
        <v>42</v>
      </c>
      <c r="C499">
        <v>61932.55</v>
      </c>
      <c r="D499">
        <f>ROUND((Table6[[#This Row],[Total Salary(USD)]]-N$1)/N$2,2)</f>
        <v>-7.0000000000000007E-2</v>
      </c>
      <c r="E499" t="str">
        <f>IF(Table6[[#This Row],[Z-Score]]&gt;3,"Yes","No")</f>
        <v>No</v>
      </c>
      <c r="F499">
        <f>AVERAGEIFS($C:C,$B:B,Table6[[#This Row],[Job Title]])</f>
        <v>86666.62872727275</v>
      </c>
      <c r="G499" cm="1">
        <f t="array" ref="G499">_xlfn.STDEV.P(_xlfn._xlws.FILTER($C:C,$B:B=Table6[[#This Row],[Job Title]]))</f>
        <v>135209.06979805263</v>
      </c>
      <c r="H499">
        <f>ROUND((Table6[[#This Row],[Total Salary(USD)]]-Table6[[#This Row],[Avg.of.cat]])/Table6[[#This Row],[std.of.cat]],2)</f>
        <v>-0.18</v>
      </c>
      <c r="I499" t="str">
        <f>IF(Table6[[#This Row],[Z-Score.cat]]&gt;3,"Yes","No")</f>
        <v>No</v>
      </c>
    </row>
    <row r="500" spans="1:9" x14ac:dyDescent="0.25">
      <c r="A500" t="s">
        <v>35</v>
      </c>
      <c r="B500" t="s">
        <v>52</v>
      </c>
      <c r="C500">
        <v>61924.91</v>
      </c>
      <c r="D500">
        <f>ROUND((Table6[[#This Row],[Total Salary(USD)]]-N$1)/N$2,2)</f>
        <v>-7.0000000000000007E-2</v>
      </c>
      <c r="E500" t="str">
        <f>IF(Table6[[#This Row],[Z-Score]]&gt;3,"Yes","No")</f>
        <v>No</v>
      </c>
      <c r="F500">
        <f>AVERAGEIFS($C:C,$B:B,Table6[[#This Row],[Job Title]])</f>
        <v>64468.089137931056</v>
      </c>
      <c r="G500" cm="1">
        <f t="array" ref="G500">_xlfn.STDEV.P(_xlfn._xlws.FILTER($C:C,$B:B=Table6[[#This Row],[Job Title]]))</f>
        <v>46017.966728855456</v>
      </c>
      <c r="H500">
        <f>ROUND((Table6[[#This Row],[Total Salary(USD)]]-Table6[[#This Row],[Avg.of.cat]])/Table6[[#This Row],[std.of.cat]],2)</f>
        <v>-0.06</v>
      </c>
      <c r="I500" t="str">
        <f>IF(Table6[[#This Row],[Z-Score.cat]]&gt;3,"Yes","No")</f>
        <v>No</v>
      </c>
    </row>
    <row r="501" spans="1:9" x14ac:dyDescent="0.25">
      <c r="A501" t="s">
        <v>35</v>
      </c>
      <c r="B501" t="s">
        <v>44</v>
      </c>
      <c r="C501">
        <v>61827.91</v>
      </c>
      <c r="D501">
        <f>ROUND((Table6[[#This Row],[Total Salary(USD)]]-N$1)/N$2,2)</f>
        <v>-7.0000000000000007E-2</v>
      </c>
      <c r="E501" t="str">
        <f>IF(Table6[[#This Row],[Z-Score]]&gt;3,"Yes","No")</f>
        <v>No</v>
      </c>
      <c r="F501">
        <f>AVERAGEIFS($C:C,$B:B,Table6[[#This Row],[Job Title]])</f>
        <v>62337.948181818203</v>
      </c>
      <c r="G501" cm="1">
        <f t="array" ref="G501">_xlfn.STDEV.P(_xlfn._xlws.FILTER($C:C,$B:B=Table6[[#This Row],[Job Title]]))</f>
        <v>34255.651537002152</v>
      </c>
      <c r="H501">
        <f>ROUND((Table6[[#This Row],[Total Salary(USD)]]-Table6[[#This Row],[Avg.of.cat]])/Table6[[#This Row],[std.of.cat]],2)</f>
        <v>-0.01</v>
      </c>
      <c r="I501" t="str">
        <f>IF(Table6[[#This Row],[Z-Score.cat]]&gt;3,"Yes","No")</f>
        <v>No</v>
      </c>
    </row>
    <row r="502" spans="1:9" x14ac:dyDescent="0.25">
      <c r="A502" t="s">
        <v>35</v>
      </c>
      <c r="B502" t="s">
        <v>37</v>
      </c>
      <c r="C502">
        <v>61736.28</v>
      </c>
      <c r="D502">
        <f>ROUND((Table6[[#This Row],[Total Salary(USD)]]-N$1)/N$2,2)</f>
        <v>-7.0000000000000007E-2</v>
      </c>
      <c r="E502" t="str">
        <f>IF(Table6[[#This Row],[Z-Score]]&gt;3,"Yes","No")</f>
        <v>No</v>
      </c>
      <c r="F502">
        <f>AVERAGEIFS($C:C,$B:B,Table6[[#This Row],[Job Title]])</f>
        <v>78731.125344827582</v>
      </c>
      <c r="G502" cm="1">
        <f t="array" ref="G502">_xlfn.STDEV.P(_xlfn._xlws.FILTER($C:C,$B:B=Table6[[#This Row],[Job Title]]))</f>
        <v>32809.97896243685</v>
      </c>
      <c r="H502">
        <f>ROUND((Table6[[#This Row],[Total Salary(USD)]]-Table6[[#This Row],[Avg.of.cat]])/Table6[[#This Row],[std.of.cat]],2)</f>
        <v>-0.52</v>
      </c>
      <c r="I502" t="str">
        <f>IF(Table6[[#This Row],[Z-Score.cat]]&gt;3,"Yes","No")</f>
        <v>No</v>
      </c>
    </row>
    <row r="503" spans="1:9" x14ac:dyDescent="0.25">
      <c r="A503" t="s">
        <v>34</v>
      </c>
      <c r="B503" t="s">
        <v>41</v>
      </c>
      <c r="C503">
        <v>61713.42</v>
      </c>
      <c r="D503">
        <f>ROUND((Table6[[#This Row],[Total Salary(USD)]]-N$1)/N$2,2)</f>
        <v>-7.0000000000000007E-2</v>
      </c>
      <c r="E503" t="str">
        <f>IF(Table6[[#This Row],[Z-Score]]&gt;3,"Yes","No")</f>
        <v>No</v>
      </c>
      <c r="F503">
        <f>AVERAGEIFS($C:C,$B:B,Table6[[#This Row],[Job Title]])</f>
        <v>65399.128867924541</v>
      </c>
      <c r="G503" cm="1">
        <f t="array" ref="G503">_xlfn.STDEV.P(_xlfn._xlws.FILTER($C:C,$B:B=Table6[[#This Row],[Job Title]]))</f>
        <v>40003.028601815779</v>
      </c>
      <c r="H503">
        <f>ROUND((Table6[[#This Row],[Total Salary(USD)]]-Table6[[#This Row],[Avg.of.cat]])/Table6[[#This Row],[std.of.cat]],2)</f>
        <v>-0.09</v>
      </c>
      <c r="I503" t="str">
        <f>IF(Table6[[#This Row],[Z-Score.cat]]&gt;3,"Yes","No")</f>
        <v>No</v>
      </c>
    </row>
    <row r="504" spans="1:9" x14ac:dyDescent="0.25">
      <c r="A504" t="s">
        <v>35</v>
      </c>
      <c r="B504" t="s">
        <v>51</v>
      </c>
      <c r="C504">
        <v>61712</v>
      </c>
      <c r="D504">
        <f>ROUND((Table6[[#This Row],[Total Salary(USD)]]-N$1)/N$2,2)</f>
        <v>-7.0000000000000007E-2</v>
      </c>
      <c r="E504" t="str">
        <f>IF(Table6[[#This Row],[Z-Score]]&gt;3,"Yes","No")</f>
        <v>No</v>
      </c>
      <c r="F504">
        <f>AVERAGEIFS($C:C,$B:B,Table6[[#This Row],[Job Title]])</f>
        <v>62458.608421052631</v>
      </c>
      <c r="G504" cm="1">
        <f t="array" ref="G504">_xlfn.STDEV.P(_xlfn._xlws.FILTER($C:C,$B:B=Table6[[#This Row],[Job Title]]))</f>
        <v>46662.569180449202</v>
      </c>
      <c r="H504">
        <f>ROUND((Table6[[#This Row],[Total Salary(USD)]]-Table6[[#This Row],[Avg.of.cat]])/Table6[[#This Row],[std.of.cat]],2)</f>
        <v>-0.02</v>
      </c>
      <c r="I504" t="str">
        <f>IF(Table6[[#This Row],[Z-Score.cat]]&gt;3,"Yes","No")</f>
        <v>No</v>
      </c>
    </row>
    <row r="505" spans="1:9" x14ac:dyDescent="0.25">
      <c r="A505" t="s">
        <v>32</v>
      </c>
      <c r="B505" t="s">
        <v>44</v>
      </c>
      <c r="C505">
        <v>61640.160000000003</v>
      </c>
      <c r="D505">
        <f>ROUND((Table6[[#This Row],[Total Salary(USD)]]-N$1)/N$2,2)</f>
        <v>-7.0000000000000007E-2</v>
      </c>
      <c r="E505" t="str">
        <f>IF(Table6[[#This Row],[Z-Score]]&gt;3,"Yes","No")</f>
        <v>No</v>
      </c>
      <c r="F505">
        <f>AVERAGEIFS($C:C,$B:B,Table6[[#This Row],[Job Title]])</f>
        <v>62337.948181818203</v>
      </c>
      <c r="G505" cm="1">
        <f t="array" ref="G505">_xlfn.STDEV.P(_xlfn._xlws.FILTER($C:C,$B:B=Table6[[#This Row],[Job Title]]))</f>
        <v>34255.651537002152</v>
      </c>
      <c r="H505">
        <f>ROUND((Table6[[#This Row],[Total Salary(USD)]]-Table6[[#This Row],[Avg.of.cat]])/Table6[[#This Row],[std.of.cat]],2)</f>
        <v>-0.02</v>
      </c>
      <c r="I505" t="str">
        <f>IF(Table6[[#This Row],[Z-Score.cat]]&gt;3,"Yes","No")</f>
        <v>No</v>
      </c>
    </row>
    <row r="506" spans="1:9" x14ac:dyDescent="0.25">
      <c r="A506" t="s">
        <v>35</v>
      </c>
      <c r="B506" t="s">
        <v>46</v>
      </c>
      <c r="C506">
        <v>61633.45</v>
      </c>
      <c r="D506">
        <f>ROUND((Table6[[#This Row],[Total Salary(USD)]]-N$1)/N$2,2)</f>
        <v>-7.0000000000000007E-2</v>
      </c>
      <c r="E506" t="str">
        <f>IF(Table6[[#This Row],[Z-Score]]&gt;3,"Yes","No")</f>
        <v>No</v>
      </c>
      <c r="F506">
        <f>AVERAGEIFS($C:C,$B:B,Table6[[#This Row],[Job Title]])</f>
        <v>61811.275918367355</v>
      </c>
      <c r="G506" cm="1">
        <f t="array" ref="G506">_xlfn.STDEV.P(_xlfn._xlws.FILTER($C:C,$B:B=Table6[[#This Row],[Job Title]]))</f>
        <v>44215.594954867083</v>
      </c>
      <c r="H506">
        <f>ROUND((Table6[[#This Row],[Total Salary(USD)]]-Table6[[#This Row],[Avg.of.cat]])/Table6[[#This Row],[std.of.cat]],2)</f>
        <v>0</v>
      </c>
      <c r="I506" t="str">
        <f>IF(Table6[[#This Row],[Z-Score.cat]]&gt;3,"Yes","No")</f>
        <v>No</v>
      </c>
    </row>
    <row r="507" spans="1:9" x14ac:dyDescent="0.25">
      <c r="A507" t="s">
        <v>35</v>
      </c>
      <c r="B507" t="s">
        <v>39</v>
      </c>
      <c r="C507">
        <v>61632.31</v>
      </c>
      <c r="D507">
        <f>ROUND((Table6[[#This Row],[Total Salary(USD)]]-N$1)/N$2,2)</f>
        <v>-7.0000000000000007E-2</v>
      </c>
      <c r="E507" t="str">
        <f>IF(Table6[[#This Row],[Z-Score]]&gt;3,"Yes","No")</f>
        <v>No</v>
      </c>
      <c r="F507">
        <f>AVERAGEIFS($C:C,$B:B,Table6[[#This Row],[Job Title]])</f>
        <v>93413.391929824589</v>
      </c>
      <c r="G507" cm="1">
        <f t="array" ref="G507">_xlfn.STDEV.P(_xlfn._xlws.FILTER($C:C,$B:B=Table6[[#This Row],[Job Title]]))</f>
        <v>198179.10237346042</v>
      </c>
      <c r="H507">
        <f>ROUND((Table6[[#This Row],[Total Salary(USD)]]-Table6[[#This Row],[Avg.of.cat]])/Table6[[#This Row],[std.of.cat]],2)</f>
        <v>-0.16</v>
      </c>
      <c r="I507" t="str">
        <f>IF(Table6[[#This Row],[Z-Score.cat]]&gt;3,"Yes","No")</f>
        <v>No</v>
      </c>
    </row>
    <row r="508" spans="1:9" x14ac:dyDescent="0.25">
      <c r="A508" t="s">
        <v>450</v>
      </c>
      <c r="B508" t="s">
        <v>39</v>
      </c>
      <c r="C508">
        <v>61237.36</v>
      </c>
      <c r="D508">
        <f>ROUND((Table6[[#This Row],[Total Salary(USD)]]-N$1)/N$2,2)</f>
        <v>-0.08</v>
      </c>
      <c r="E508" t="str">
        <f>IF(Table6[[#This Row],[Z-Score]]&gt;3,"Yes","No")</f>
        <v>No</v>
      </c>
      <c r="F508">
        <f>AVERAGEIFS($C:C,$B:B,Table6[[#This Row],[Job Title]])</f>
        <v>93413.391929824589</v>
      </c>
      <c r="G508" cm="1">
        <f t="array" ref="G508">_xlfn.STDEV.P(_xlfn._xlws.FILTER($C:C,$B:B=Table6[[#This Row],[Job Title]]))</f>
        <v>198179.10237346042</v>
      </c>
      <c r="H508">
        <f>ROUND((Table6[[#This Row],[Total Salary(USD)]]-Table6[[#This Row],[Avg.of.cat]])/Table6[[#This Row],[std.of.cat]],2)</f>
        <v>-0.16</v>
      </c>
      <c r="I508" t="str">
        <f>IF(Table6[[#This Row],[Z-Score.cat]]&gt;3,"Yes","No")</f>
        <v>No</v>
      </c>
    </row>
    <row r="509" spans="1:9" x14ac:dyDescent="0.25">
      <c r="A509" t="s">
        <v>450</v>
      </c>
      <c r="B509" t="s">
        <v>37</v>
      </c>
      <c r="C509">
        <v>61235</v>
      </c>
      <c r="D509">
        <f>ROUND((Table6[[#This Row],[Total Salary(USD)]]-N$1)/N$2,2)</f>
        <v>-0.08</v>
      </c>
      <c r="E509" t="str">
        <f>IF(Table6[[#This Row],[Z-Score]]&gt;3,"Yes","No")</f>
        <v>No</v>
      </c>
      <c r="F509">
        <f>AVERAGEIFS($C:C,$B:B,Table6[[#This Row],[Job Title]])</f>
        <v>78731.125344827582</v>
      </c>
      <c r="G509" cm="1">
        <f t="array" ref="G509">_xlfn.STDEV.P(_xlfn._xlws.FILTER($C:C,$B:B=Table6[[#This Row],[Job Title]]))</f>
        <v>32809.97896243685</v>
      </c>
      <c r="H509">
        <f>ROUND((Table6[[#This Row],[Total Salary(USD)]]-Table6[[#This Row],[Avg.of.cat]])/Table6[[#This Row],[std.of.cat]],2)</f>
        <v>-0.53</v>
      </c>
      <c r="I509" t="str">
        <f>IF(Table6[[#This Row],[Z-Score.cat]]&gt;3,"Yes","No")</f>
        <v>No</v>
      </c>
    </row>
    <row r="510" spans="1:9" x14ac:dyDescent="0.25">
      <c r="A510" t="s">
        <v>35</v>
      </c>
      <c r="B510" t="s">
        <v>52</v>
      </c>
      <c r="C510">
        <v>61210.97</v>
      </c>
      <c r="D510">
        <f>ROUND((Table6[[#This Row],[Total Salary(USD)]]-N$1)/N$2,2)</f>
        <v>-0.08</v>
      </c>
      <c r="E510" t="str">
        <f>IF(Table6[[#This Row],[Z-Score]]&gt;3,"Yes","No")</f>
        <v>No</v>
      </c>
      <c r="F510">
        <f>AVERAGEIFS($C:C,$B:B,Table6[[#This Row],[Job Title]])</f>
        <v>64468.089137931056</v>
      </c>
      <c r="G510" cm="1">
        <f t="array" ref="G510">_xlfn.STDEV.P(_xlfn._xlws.FILTER($C:C,$B:B=Table6[[#This Row],[Job Title]]))</f>
        <v>46017.966728855456</v>
      </c>
      <c r="H510">
        <f>ROUND((Table6[[#This Row],[Total Salary(USD)]]-Table6[[#This Row],[Avg.of.cat]])/Table6[[#This Row],[std.of.cat]],2)</f>
        <v>-7.0000000000000007E-2</v>
      </c>
      <c r="I510" t="str">
        <f>IF(Table6[[#This Row],[Z-Score.cat]]&gt;3,"Yes","No")</f>
        <v>No</v>
      </c>
    </row>
    <row r="511" spans="1:9" x14ac:dyDescent="0.25">
      <c r="A511" t="s">
        <v>23</v>
      </c>
      <c r="B511" t="s">
        <v>41</v>
      </c>
      <c r="C511">
        <v>61076.55</v>
      </c>
      <c r="D511">
        <f>ROUND((Table6[[#This Row],[Total Salary(USD)]]-N$1)/N$2,2)</f>
        <v>-0.08</v>
      </c>
      <c r="E511" t="str">
        <f>IF(Table6[[#This Row],[Z-Score]]&gt;3,"Yes","No")</f>
        <v>No</v>
      </c>
      <c r="F511">
        <f>AVERAGEIFS($C:C,$B:B,Table6[[#This Row],[Job Title]])</f>
        <v>65399.128867924541</v>
      </c>
      <c r="G511" cm="1">
        <f t="array" ref="G511">_xlfn.STDEV.P(_xlfn._xlws.FILTER($C:C,$B:B=Table6[[#This Row],[Job Title]]))</f>
        <v>40003.028601815779</v>
      </c>
      <c r="H511">
        <f>ROUND((Table6[[#This Row],[Total Salary(USD)]]-Table6[[#This Row],[Avg.of.cat]])/Table6[[#This Row],[std.of.cat]],2)</f>
        <v>-0.11</v>
      </c>
      <c r="I511" t="str">
        <f>IF(Table6[[#This Row],[Z-Score.cat]]&gt;3,"Yes","No")</f>
        <v>No</v>
      </c>
    </row>
    <row r="512" spans="1:9" x14ac:dyDescent="0.25">
      <c r="A512" t="s">
        <v>35</v>
      </c>
      <c r="B512" t="s">
        <v>49</v>
      </c>
      <c r="C512">
        <v>60993.43</v>
      </c>
      <c r="D512">
        <f>ROUND((Table6[[#This Row],[Total Salary(USD)]]-N$1)/N$2,2)</f>
        <v>-0.08</v>
      </c>
      <c r="E512" t="str">
        <f>IF(Table6[[#This Row],[Z-Score]]&gt;3,"Yes","No")</f>
        <v>No</v>
      </c>
      <c r="F512">
        <f>AVERAGEIFS($C:C,$B:B,Table6[[#This Row],[Job Title]])</f>
        <v>62166.537115384606</v>
      </c>
      <c r="G512" cm="1">
        <f t="array" ref="G512">_xlfn.STDEV.P(_xlfn._xlws.FILTER($C:C,$B:B=Table6[[#This Row],[Job Title]]))</f>
        <v>39240.393697944899</v>
      </c>
      <c r="H512">
        <f>ROUND((Table6[[#This Row],[Total Salary(USD)]]-Table6[[#This Row],[Avg.of.cat]])/Table6[[#This Row],[std.of.cat]],2)</f>
        <v>-0.03</v>
      </c>
      <c r="I512" t="str">
        <f>IF(Table6[[#This Row],[Z-Score.cat]]&gt;3,"Yes","No")</f>
        <v>No</v>
      </c>
    </row>
    <row r="513" spans="1:9" x14ac:dyDescent="0.25">
      <c r="A513" t="s">
        <v>28</v>
      </c>
      <c r="B513" t="s">
        <v>49</v>
      </c>
      <c r="C513">
        <v>60977.36</v>
      </c>
      <c r="D513">
        <f>ROUND((Table6[[#This Row],[Total Salary(USD)]]-N$1)/N$2,2)</f>
        <v>-0.08</v>
      </c>
      <c r="E513" t="str">
        <f>IF(Table6[[#This Row],[Z-Score]]&gt;3,"Yes","No")</f>
        <v>No</v>
      </c>
      <c r="F513">
        <f>AVERAGEIFS($C:C,$B:B,Table6[[#This Row],[Job Title]])</f>
        <v>62166.537115384606</v>
      </c>
      <c r="G513" cm="1">
        <f t="array" ref="G513">_xlfn.STDEV.P(_xlfn._xlws.FILTER($C:C,$B:B=Table6[[#This Row],[Job Title]]))</f>
        <v>39240.393697944899</v>
      </c>
      <c r="H513">
        <f>ROUND((Table6[[#This Row],[Total Salary(USD)]]-Table6[[#This Row],[Avg.of.cat]])/Table6[[#This Row],[std.of.cat]],2)</f>
        <v>-0.03</v>
      </c>
      <c r="I513" t="str">
        <f>IF(Table6[[#This Row],[Z-Score.cat]]&gt;3,"Yes","No")</f>
        <v>No</v>
      </c>
    </row>
    <row r="514" spans="1:9" x14ac:dyDescent="0.25">
      <c r="A514" t="s">
        <v>24</v>
      </c>
      <c r="B514" t="s">
        <v>43</v>
      </c>
      <c r="C514">
        <v>60920.63</v>
      </c>
      <c r="D514">
        <f>ROUND((Table6[[#This Row],[Total Salary(USD)]]-N$1)/N$2,2)</f>
        <v>-0.08</v>
      </c>
      <c r="E514" t="str">
        <f>IF(Table6[[#This Row],[Z-Score]]&gt;3,"Yes","No")</f>
        <v>No</v>
      </c>
      <c r="F514">
        <f>AVERAGEIFS($C:C,$B:B,Table6[[#This Row],[Job Title]])</f>
        <v>71777.519047619062</v>
      </c>
      <c r="G514" cm="1">
        <f t="array" ref="G514">_xlfn.STDEV.P(_xlfn._xlws.FILTER($C:C,$B:B=Table6[[#This Row],[Job Title]]))</f>
        <v>51860.030158538255</v>
      </c>
      <c r="H514">
        <f>ROUND((Table6[[#This Row],[Total Salary(USD)]]-Table6[[#This Row],[Avg.of.cat]])/Table6[[#This Row],[std.of.cat]],2)</f>
        <v>-0.21</v>
      </c>
      <c r="I514" t="str">
        <f>IF(Table6[[#This Row],[Z-Score.cat]]&gt;3,"Yes","No")</f>
        <v>No</v>
      </c>
    </row>
    <row r="515" spans="1:9" x14ac:dyDescent="0.25">
      <c r="A515" t="s">
        <v>31</v>
      </c>
      <c r="B515" t="s">
        <v>50</v>
      </c>
      <c r="C515">
        <v>60699.54</v>
      </c>
      <c r="D515">
        <f>ROUND((Table6[[#This Row],[Total Salary(USD)]]-N$1)/N$2,2)</f>
        <v>-0.08</v>
      </c>
      <c r="E515" t="str">
        <f>IF(Table6[[#This Row],[Z-Score]]&gt;3,"Yes","No")</f>
        <v>No</v>
      </c>
      <c r="F515">
        <f>AVERAGEIFS($C:C,$B:B,Table6[[#This Row],[Job Title]])</f>
        <v>49738.969361702148</v>
      </c>
      <c r="G515" cm="1">
        <f t="array" ref="G515">_xlfn.STDEV.P(_xlfn._xlws.FILTER($C:C,$B:B=Table6[[#This Row],[Job Title]]))</f>
        <v>40547.734104975425</v>
      </c>
      <c r="H515">
        <f>ROUND((Table6[[#This Row],[Total Salary(USD)]]-Table6[[#This Row],[Avg.of.cat]])/Table6[[#This Row],[std.of.cat]],2)</f>
        <v>0.27</v>
      </c>
      <c r="I515" t="str">
        <f>IF(Table6[[#This Row],[Z-Score.cat]]&gt;3,"Yes","No")</f>
        <v>No</v>
      </c>
    </row>
    <row r="516" spans="1:9" x14ac:dyDescent="0.25">
      <c r="A516" t="s">
        <v>24</v>
      </c>
      <c r="B516" t="s">
        <v>42</v>
      </c>
      <c r="C516">
        <v>60684.6</v>
      </c>
      <c r="D516">
        <f>ROUND((Table6[[#This Row],[Total Salary(USD)]]-N$1)/N$2,2)</f>
        <v>-0.08</v>
      </c>
      <c r="E516" t="str">
        <f>IF(Table6[[#This Row],[Z-Score]]&gt;3,"Yes","No")</f>
        <v>No</v>
      </c>
      <c r="F516">
        <f>AVERAGEIFS($C:C,$B:B,Table6[[#This Row],[Job Title]])</f>
        <v>86666.62872727275</v>
      </c>
      <c r="G516" cm="1">
        <f t="array" ref="G516">_xlfn.STDEV.P(_xlfn._xlws.FILTER($C:C,$B:B=Table6[[#This Row],[Job Title]]))</f>
        <v>135209.06979805263</v>
      </c>
      <c r="H516">
        <f>ROUND((Table6[[#This Row],[Total Salary(USD)]]-Table6[[#This Row],[Avg.of.cat]])/Table6[[#This Row],[std.of.cat]],2)</f>
        <v>-0.19</v>
      </c>
      <c r="I516" t="str">
        <f>IF(Table6[[#This Row],[Z-Score.cat]]&gt;3,"Yes","No")</f>
        <v>No</v>
      </c>
    </row>
    <row r="517" spans="1:9" x14ac:dyDescent="0.25">
      <c r="A517" t="s">
        <v>32</v>
      </c>
      <c r="B517" t="s">
        <v>46</v>
      </c>
      <c r="C517">
        <v>60596.160000000003</v>
      </c>
      <c r="D517">
        <f>ROUND((Table6[[#This Row],[Total Salary(USD)]]-N$1)/N$2,2)</f>
        <v>-0.08</v>
      </c>
      <c r="E517" t="str">
        <f>IF(Table6[[#This Row],[Z-Score]]&gt;3,"Yes","No")</f>
        <v>No</v>
      </c>
      <c r="F517">
        <f>AVERAGEIFS($C:C,$B:B,Table6[[#This Row],[Job Title]])</f>
        <v>61811.275918367355</v>
      </c>
      <c r="G517" cm="1">
        <f t="array" ref="G517">_xlfn.STDEV.P(_xlfn._xlws.FILTER($C:C,$B:B=Table6[[#This Row],[Job Title]]))</f>
        <v>44215.594954867083</v>
      </c>
      <c r="H517">
        <f>ROUND((Table6[[#This Row],[Total Salary(USD)]]-Table6[[#This Row],[Avg.of.cat]])/Table6[[#This Row],[std.of.cat]],2)</f>
        <v>-0.03</v>
      </c>
      <c r="I517" t="str">
        <f>IF(Table6[[#This Row],[Z-Score.cat]]&gt;3,"Yes","No")</f>
        <v>No</v>
      </c>
    </row>
    <row r="518" spans="1:9" x14ac:dyDescent="0.25">
      <c r="A518" t="s">
        <v>35</v>
      </c>
      <c r="B518" t="s">
        <v>49</v>
      </c>
      <c r="C518">
        <v>60493.49</v>
      </c>
      <c r="D518">
        <f>ROUND((Table6[[#This Row],[Total Salary(USD)]]-N$1)/N$2,2)</f>
        <v>-0.09</v>
      </c>
      <c r="E518" t="str">
        <f>IF(Table6[[#This Row],[Z-Score]]&gt;3,"Yes","No")</f>
        <v>No</v>
      </c>
      <c r="F518">
        <f>AVERAGEIFS($C:C,$B:B,Table6[[#This Row],[Job Title]])</f>
        <v>62166.537115384606</v>
      </c>
      <c r="G518" cm="1">
        <f t="array" ref="G518">_xlfn.STDEV.P(_xlfn._xlws.FILTER($C:C,$B:B=Table6[[#This Row],[Job Title]]))</f>
        <v>39240.393697944899</v>
      </c>
      <c r="H518">
        <f>ROUND((Table6[[#This Row],[Total Salary(USD)]]-Table6[[#This Row],[Avg.of.cat]])/Table6[[#This Row],[std.of.cat]],2)</f>
        <v>-0.04</v>
      </c>
      <c r="I518" t="str">
        <f>IF(Table6[[#This Row],[Z-Score.cat]]&gt;3,"Yes","No")</f>
        <v>No</v>
      </c>
    </row>
    <row r="519" spans="1:9" x14ac:dyDescent="0.25">
      <c r="A519" t="s">
        <v>35</v>
      </c>
      <c r="B519" t="s">
        <v>37</v>
      </c>
      <c r="C519">
        <v>60466.67</v>
      </c>
      <c r="D519">
        <f>ROUND((Table6[[#This Row],[Total Salary(USD)]]-N$1)/N$2,2)</f>
        <v>-0.09</v>
      </c>
      <c r="E519" t="str">
        <f>IF(Table6[[#This Row],[Z-Score]]&gt;3,"Yes","No")</f>
        <v>No</v>
      </c>
      <c r="F519">
        <f>AVERAGEIFS($C:C,$B:B,Table6[[#This Row],[Job Title]])</f>
        <v>78731.125344827582</v>
      </c>
      <c r="G519" cm="1">
        <f t="array" ref="G519">_xlfn.STDEV.P(_xlfn._xlws.FILTER($C:C,$B:B=Table6[[#This Row],[Job Title]]))</f>
        <v>32809.97896243685</v>
      </c>
      <c r="H519">
        <f>ROUND((Table6[[#This Row],[Total Salary(USD)]]-Table6[[#This Row],[Avg.of.cat]])/Table6[[#This Row],[std.of.cat]],2)</f>
        <v>-0.56000000000000005</v>
      </c>
      <c r="I519" t="str">
        <f>IF(Table6[[#This Row],[Z-Score.cat]]&gt;3,"Yes","No")</f>
        <v>No</v>
      </c>
    </row>
    <row r="520" spans="1:9" x14ac:dyDescent="0.25">
      <c r="A520" t="s">
        <v>24</v>
      </c>
      <c r="B520" t="s">
        <v>44</v>
      </c>
      <c r="C520">
        <v>60330.26</v>
      </c>
      <c r="D520">
        <f>ROUND((Table6[[#This Row],[Total Salary(USD)]]-N$1)/N$2,2)</f>
        <v>-0.09</v>
      </c>
      <c r="E520" t="str">
        <f>IF(Table6[[#This Row],[Z-Score]]&gt;3,"Yes","No")</f>
        <v>No</v>
      </c>
      <c r="F520">
        <f>AVERAGEIFS($C:C,$B:B,Table6[[#This Row],[Job Title]])</f>
        <v>62337.948181818203</v>
      </c>
      <c r="G520" cm="1">
        <f t="array" ref="G520">_xlfn.STDEV.P(_xlfn._xlws.FILTER($C:C,$B:B=Table6[[#This Row],[Job Title]]))</f>
        <v>34255.651537002152</v>
      </c>
      <c r="H520">
        <f>ROUND((Table6[[#This Row],[Total Salary(USD)]]-Table6[[#This Row],[Avg.of.cat]])/Table6[[#This Row],[std.of.cat]],2)</f>
        <v>-0.06</v>
      </c>
      <c r="I520" t="str">
        <f>IF(Table6[[#This Row],[Z-Score.cat]]&gt;3,"Yes","No")</f>
        <v>No</v>
      </c>
    </row>
    <row r="521" spans="1:9" x14ac:dyDescent="0.25">
      <c r="A521" t="s">
        <v>35</v>
      </c>
      <c r="B521" t="s">
        <v>40</v>
      </c>
      <c r="C521">
        <v>60288.75</v>
      </c>
      <c r="D521">
        <f>ROUND((Table6[[#This Row],[Total Salary(USD)]]-N$1)/N$2,2)</f>
        <v>-0.09</v>
      </c>
      <c r="E521" t="str">
        <f>IF(Table6[[#This Row],[Z-Score]]&gt;3,"Yes","No")</f>
        <v>No</v>
      </c>
      <c r="F521">
        <f>AVERAGEIFS($C:C,$B:B,Table6[[#This Row],[Job Title]])</f>
        <v>70425.948709677396</v>
      </c>
      <c r="G521" cm="1">
        <f t="array" ref="G521">_xlfn.STDEV.P(_xlfn._xlws.FILTER($C:C,$B:B=Table6[[#This Row],[Job Title]]))</f>
        <v>80642.671347175114</v>
      </c>
      <c r="H521">
        <f>ROUND((Table6[[#This Row],[Total Salary(USD)]]-Table6[[#This Row],[Avg.of.cat]])/Table6[[#This Row],[std.of.cat]],2)</f>
        <v>-0.13</v>
      </c>
      <c r="I521" t="str">
        <f>IF(Table6[[#This Row],[Z-Score.cat]]&gt;3,"Yes","No")</f>
        <v>No</v>
      </c>
    </row>
    <row r="522" spans="1:9" x14ac:dyDescent="0.25">
      <c r="A522" t="s">
        <v>23</v>
      </c>
      <c r="B522" t="s">
        <v>52</v>
      </c>
      <c r="C522">
        <v>60263.18</v>
      </c>
      <c r="D522">
        <f>ROUND((Table6[[#This Row],[Total Salary(USD)]]-N$1)/N$2,2)</f>
        <v>-0.09</v>
      </c>
      <c r="E522" t="str">
        <f>IF(Table6[[#This Row],[Z-Score]]&gt;3,"Yes","No")</f>
        <v>No</v>
      </c>
      <c r="F522">
        <f>AVERAGEIFS($C:C,$B:B,Table6[[#This Row],[Job Title]])</f>
        <v>64468.089137931056</v>
      </c>
      <c r="G522" cm="1">
        <f t="array" ref="G522">_xlfn.STDEV.P(_xlfn._xlws.FILTER($C:C,$B:B=Table6[[#This Row],[Job Title]]))</f>
        <v>46017.966728855456</v>
      </c>
      <c r="H522">
        <f>ROUND((Table6[[#This Row],[Total Salary(USD)]]-Table6[[#This Row],[Avg.of.cat]])/Table6[[#This Row],[std.of.cat]],2)</f>
        <v>-0.09</v>
      </c>
      <c r="I522" t="str">
        <f>IF(Table6[[#This Row],[Z-Score.cat]]&gt;3,"Yes","No")</f>
        <v>No</v>
      </c>
    </row>
    <row r="523" spans="1:9" x14ac:dyDescent="0.25">
      <c r="A523" t="s">
        <v>34</v>
      </c>
      <c r="B523" t="s">
        <v>38</v>
      </c>
      <c r="C523">
        <v>60240.82</v>
      </c>
      <c r="D523">
        <f>ROUND((Table6[[#This Row],[Total Salary(USD)]]-N$1)/N$2,2)</f>
        <v>-0.09</v>
      </c>
      <c r="E523" t="str">
        <f>IF(Table6[[#This Row],[Z-Score]]&gt;3,"Yes","No")</f>
        <v>No</v>
      </c>
      <c r="F523">
        <f>AVERAGEIFS($C:C,$B:B,Table6[[#This Row],[Job Title]])</f>
        <v>65127.385277777808</v>
      </c>
      <c r="G523" cm="1">
        <f t="array" ref="G523">_xlfn.STDEV.P(_xlfn._xlws.FILTER($C:C,$B:B=Table6[[#This Row],[Job Title]]))</f>
        <v>42112.257457220956</v>
      </c>
      <c r="H523">
        <f>ROUND((Table6[[#This Row],[Total Salary(USD)]]-Table6[[#This Row],[Avg.of.cat]])/Table6[[#This Row],[std.of.cat]],2)</f>
        <v>-0.12</v>
      </c>
      <c r="I523" t="str">
        <f>IF(Table6[[#This Row],[Z-Score.cat]]&gt;3,"Yes","No")</f>
        <v>No</v>
      </c>
    </row>
    <row r="524" spans="1:9" x14ac:dyDescent="0.25">
      <c r="A524" t="s">
        <v>24</v>
      </c>
      <c r="B524" t="s">
        <v>51</v>
      </c>
      <c r="C524">
        <v>60153.35</v>
      </c>
      <c r="D524">
        <f>ROUND((Table6[[#This Row],[Total Salary(USD)]]-N$1)/N$2,2)</f>
        <v>-0.09</v>
      </c>
      <c r="E524" t="str">
        <f>IF(Table6[[#This Row],[Z-Score]]&gt;3,"Yes","No")</f>
        <v>No</v>
      </c>
      <c r="F524">
        <f>AVERAGEIFS($C:C,$B:B,Table6[[#This Row],[Job Title]])</f>
        <v>62458.608421052631</v>
      </c>
      <c r="G524" cm="1">
        <f t="array" ref="G524">_xlfn.STDEV.P(_xlfn._xlws.FILTER($C:C,$B:B=Table6[[#This Row],[Job Title]]))</f>
        <v>46662.569180449202</v>
      </c>
      <c r="H524">
        <f>ROUND((Table6[[#This Row],[Total Salary(USD)]]-Table6[[#This Row],[Avg.of.cat]])/Table6[[#This Row],[std.of.cat]],2)</f>
        <v>-0.05</v>
      </c>
      <c r="I524" t="str">
        <f>IF(Table6[[#This Row],[Z-Score.cat]]&gt;3,"Yes","No")</f>
        <v>No</v>
      </c>
    </row>
    <row r="525" spans="1:9" x14ac:dyDescent="0.25">
      <c r="A525" t="s">
        <v>28</v>
      </c>
      <c r="B525" t="s">
        <v>40</v>
      </c>
      <c r="C525">
        <v>59843.3</v>
      </c>
      <c r="D525">
        <f>ROUND((Table6[[#This Row],[Total Salary(USD)]]-N$1)/N$2,2)</f>
        <v>-0.1</v>
      </c>
      <c r="E525" t="str">
        <f>IF(Table6[[#This Row],[Z-Score]]&gt;3,"Yes","No")</f>
        <v>No</v>
      </c>
      <c r="F525">
        <f>AVERAGEIFS($C:C,$B:B,Table6[[#This Row],[Job Title]])</f>
        <v>70425.948709677396</v>
      </c>
      <c r="G525" cm="1">
        <f t="array" ref="G525">_xlfn.STDEV.P(_xlfn._xlws.FILTER($C:C,$B:B=Table6[[#This Row],[Job Title]]))</f>
        <v>80642.671347175114</v>
      </c>
      <c r="H525">
        <f>ROUND((Table6[[#This Row],[Total Salary(USD)]]-Table6[[#This Row],[Avg.of.cat]])/Table6[[#This Row],[std.of.cat]],2)</f>
        <v>-0.13</v>
      </c>
      <c r="I525" t="str">
        <f>IF(Table6[[#This Row],[Z-Score.cat]]&gt;3,"Yes","No")</f>
        <v>No</v>
      </c>
    </row>
    <row r="526" spans="1:9" x14ac:dyDescent="0.25">
      <c r="A526" t="s">
        <v>24</v>
      </c>
      <c r="B526" t="s">
        <v>51</v>
      </c>
      <c r="C526">
        <v>59462.6</v>
      </c>
      <c r="D526">
        <f>ROUND((Table6[[#This Row],[Total Salary(USD)]]-N$1)/N$2,2)</f>
        <v>-0.1</v>
      </c>
      <c r="E526" t="str">
        <f>IF(Table6[[#This Row],[Z-Score]]&gt;3,"Yes","No")</f>
        <v>No</v>
      </c>
      <c r="F526">
        <f>AVERAGEIFS($C:C,$B:B,Table6[[#This Row],[Job Title]])</f>
        <v>62458.608421052631</v>
      </c>
      <c r="G526" cm="1">
        <f t="array" ref="G526">_xlfn.STDEV.P(_xlfn._xlws.FILTER($C:C,$B:B=Table6[[#This Row],[Job Title]]))</f>
        <v>46662.569180449202</v>
      </c>
      <c r="H526">
        <f>ROUND((Table6[[#This Row],[Total Salary(USD)]]-Table6[[#This Row],[Avg.of.cat]])/Table6[[#This Row],[std.of.cat]],2)</f>
        <v>-0.06</v>
      </c>
      <c r="I526" t="str">
        <f>IF(Table6[[#This Row],[Z-Score.cat]]&gt;3,"Yes","No")</f>
        <v>No</v>
      </c>
    </row>
    <row r="527" spans="1:9" x14ac:dyDescent="0.25">
      <c r="A527" t="s">
        <v>35</v>
      </c>
      <c r="B527" t="s">
        <v>48</v>
      </c>
      <c r="C527">
        <v>59394.37</v>
      </c>
      <c r="D527">
        <f>ROUND((Table6[[#This Row],[Total Salary(USD)]]-N$1)/N$2,2)</f>
        <v>-0.1</v>
      </c>
      <c r="E527" t="str">
        <f>IF(Table6[[#This Row],[Z-Score]]&gt;3,"Yes","No")</f>
        <v>No</v>
      </c>
      <c r="F527">
        <f>AVERAGEIFS($C:C,$B:B,Table6[[#This Row],[Job Title]])</f>
        <v>75741.152545454534</v>
      </c>
      <c r="G527" cm="1">
        <f t="array" ref="G527">_xlfn.STDEV.P(_xlfn._xlws.FILTER($C:C,$B:B=Table6[[#This Row],[Job Title]]))</f>
        <v>43291.3791044912</v>
      </c>
      <c r="H527">
        <f>ROUND((Table6[[#This Row],[Total Salary(USD)]]-Table6[[#This Row],[Avg.of.cat]])/Table6[[#This Row],[std.of.cat]],2)</f>
        <v>-0.38</v>
      </c>
      <c r="I527" t="str">
        <f>IF(Table6[[#This Row],[Z-Score.cat]]&gt;3,"Yes","No")</f>
        <v>No</v>
      </c>
    </row>
    <row r="528" spans="1:9" x14ac:dyDescent="0.25">
      <c r="A528" t="s">
        <v>29</v>
      </c>
      <c r="B528" t="s">
        <v>42</v>
      </c>
      <c r="C528">
        <v>59318.7</v>
      </c>
      <c r="D528">
        <f>ROUND((Table6[[#This Row],[Total Salary(USD)]]-N$1)/N$2,2)</f>
        <v>-0.1</v>
      </c>
      <c r="E528" t="str">
        <f>IF(Table6[[#This Row],[Z-Score]]&gt;3,"Yes","No")</f>
        <v>No</v>
      </c>
      <c r="F528">
        <f>AVERAGEIFS($C:C,$B:B,Table6[[#This Row],[Job Title]])</f>
        <v>86666.62872727275</v>
      </c>
      <c r="G528" cm="1">
        <f t="array" ref="G528">_xlfn.STDEV.P(_xlfn._xlws.FILTER($C:C,$B:B=Table6[[#This Row],[Job Title]]))</f>
        <v>135209.06979805263</v>
      </c>
      <c r="H528">
        <f>ROUND((Table6[[#This Row],[Total Salary(USD)]]-Table6[[#This Row],[Avg.of.cat]])/Table6[[#This Row],[std.of.cat]],2)</f>
        <v>-0.2</v>
      </c>
      <c r="I528" t="str">
        <f>IF(Table6[[#This Row],[Z-Score.cat]]&gt;3,"Yes","No")</f>
        <v>No</v>
      </c>
    </row>
    <row r="529" spans="1:9" x14ac:dyDescent="0.25">
      <c r="A529" t="s">
        <v>31</v>
      </c>
      <c r="B529" t="s">
        <v>44</v>
      </c>
      <c r="C529">
        <v>59229</v>
      </c>
      <c r="D529">
        <f>ROUND((Table6[[#This Row],[Total Salary(USD)]]-N$1)/N$2,2)</f>
        <v>-0.1</v>
      </c>
      <c r="E529" t="str">
        <f>IF(Table6[[#This Row],[Z-Score]]&gt;3,"Yes","No")</f>
        <v>No</v>
      </c>
      <c r="F529">
        <f>AVERAGEIFS($C:C,$B:B,Table6[[#This Row],[Job Title]])</f>
        <v>62337.948181818203</v>
      </c>
      <c r="G529" cm="1">
        <f t="array" ref="G529">_xlfn.STDEV.P(_xlfn._xlws.FILTER($C:C,$B:B=Table6[[#This Row],[Job Title]]))</f>
        <v>34255.651537002152</v>
      </c>
      <c r="H529">
        <f>ROUND((Table6[[#This Row],[Total Salary(USD)]]-Table6[[#This Row],[Avg.of.cat]])/Table6[[#This Row],[std.of.cat]],2)</f>
        <v>-0.09</v>
      </c>
      <c r="I529" t="str">
        <f>IF(Table6[[#This Row],[Z-Score.cat]]&gt;3,"Yes","No")</f>
        <v>No</v>
      </c>
    </row>
    <row r="530" spans="1:9" x14ac:dyDescent="0.25">
      <c r="A530" t="s">
        <v>35</v>
      </c>
      <c r="B530" t="s">
        <v>52</v>
      </c>
      <c r="C530">
        <v>59184.68</v>
      </c>
      <c r="D530">
        <f>ROUND((Table6[[#This Row],[Total Salary(USD)]]-N$1)/N$2,2)</f>
        <v>-0.1</v>
      </c>
      <c r="E530" t="str">
        <f>IF(Table6[[#This Row],[Z-Score]]&gt;3,"Yes","No")</f>
        <v>No</v>
      </c>
      <c r="F530">
        <f>AVERAGEIFS($C:C,$B:B,Table6[[#This Row],[Job Title]])</f>
        <v>64468.089137931056</v>
      </c>
      <c r="G530" cm="1">
        <f t="array" ref="G530">_xlfn.STDEV.P(_xlfn._xlws.FILTER($C:C,$B:B=Table6[[#This Row],[Job Title]]))</f>
        <v>46017.966728855456</v>
      </c>
      <c r="H530">
        <f>ROUND((Table6[[#This Row],[Total Salary(USD)]]-Table6[[#This Row],[Avg.of.cat]])/Table6[[#This Row],[std.of.cat]],2)</f>
        <v>-0.11</v>
      </c>
      <c r="I530" t="str">
        <f>IF(Table6[[#This Row],[Z-Score.cat]]&gt;3,"Yes","No")</f>
        <v>No</v>
      </c>
    </row>
    <row r="531" spans="1:9" x14ac:dyDescent="0.25">
      <c r="A531" t="s">
        <v>34</v>
      </c>
      <c r="B531" t="s">
        <v>50</v>
      </c>
      <c r="C531">
        <v>59141.279999999999</v>
      </c>
      <c r="D531">
        <f>ROUND((Table6[[#This Row],[Total Salary(USD)]]-N$1)/N$2,2)</f>
        <v>-0.1</v>
      </c>
      <c r="E531" t="str">
        <f>IF(Table6[[#This Row],[Z-Score]]&gt;3,"Yes","No")</f>
        <v>No</v>
      </c>
      <c r="F531">
        <f>AVERAGEIFS($C:C,$B:B,Table6[[#This Row],[Job Title]])</f>
        <v>49738.969361702148</v>
      </c>
      <c r="G531" cm="1">
        <f t="array" ref="G531">_xlfn.STDEV.P(_xlfn._xlws.FILTER($C:C,$B:B=Table6[[#This Row],[Job Title]]))</f>
        <v>40547.734104975425</v>
      </c>
      <c r="H531">
        <f>ROUND((Table6[[#This Row],[Total Salary(USD)]]-Table6[[#This Row],[Avg.of.cat]])/Table6[[#This Row],[std.of.cat]],2)</f>
        <v>0.23</v>
      </c>
      <c r="I531" t="str">
        <f>IF(Table6[[#This Row],[Z-Score.cat]]&gt;3,"Yes","No")</f>
        <v>No</v>
      </c>
    </row>
    <row r="532" spans="1:9" x14ac:dyDescent="0.25">
      <c r="A532" t="s">
        <v>35</v>
      </c>
      <c r="B532" t="s">
        <v>42</v>
      </c>
      <c r="C532">
        <v>59113</v>
      </c>
      <c r="D532">
        <f>ROUND((Table6[[#This Row],[Total Salary(USD)]]-N$1)/N$2,2)</f>
        <v>-0.11</v>
      </c>
      <c r="E532" t="str">
        <f>IF(Table6[[#This Row],[Z-Score]]&gt;3,"Yes","No")</f>
        <v>No</v>
      </c>
      <c r="F532">
        <f>AVERAGEIFS($C:C,$B:B,Table6[[#This Row],[Job Title]])</f>
        <v>86666.62872727275</v>
      </c>
      <c r="G532" cm="1">
        <f t="array" ref="G532">_xlfn.STDEV.P(_xlfn._xlws.FILTER($C:C,$B:B=Table6[[#This Row],[Job Title]]))</f>
        <v>135209.06979805263</v>
      </c>
      <c r="H532">
        <f>ROUND((Table6[[#This Row],[Total Salary(USD)]]-Table6[[#This Row],[Avg.of.cat]])/Table6[[#This Row],[std.of.cat]],2)</f>
        <v>-0.2</v>
      </c>
      <c r="I532" t="str">
        <f>IF(Table6[[#This Row],[Z-Score.cat]]&gt;3,"Yes","No")</f>
        <v>No</v>
      </c>
    </row>
    <row r="533" spans="1:9" x14ac:dyDescent="0.25">
      <c r="A533" t="s">
        <v>29</v>
      </c>
      <c r="B533" t="s">
        <v>48</v>
      </c>
      <c r="C533">
        <v>59008.39</v>
      </c>
      <c r="D533">
        <f>ROUND((Table6[[#This Row],[Total Salary(USD)]]-N$1)/N$2,2)</f>
        <v>-0.11</v>
      </c>
      <c r="E533" t="str">
        <f>IF(Table6[[#This Row],[Z-Score]]&gt;3,"Yes","No")</f>
        <v>No</v>
      </c>
      <c r="F533">
        <f>AVERAGEIFS($C:C,$B:B,Table6[[#This Row],[Job Title]])</f>
        <v>75741.152545454534</v>
      </c>
      <c r="G533" cm="1">
        <f t="array" ref="G533">_xlfn.STDEV.P(_xlfn._xlws.FILTER($C:C,$B:B=Table6[[#This Row],[Job Title]]))</f>
        <v>43291.3791044912</v>
      </c>
      <c r="H533">
        <f>ROUND((Table6[[#This Row],[Total Salary(USD)]]-Table6[[#This Row],[Avg.of.cat]])/Table6[[#This Row],[std.of.cat]],2)</f>
        <v>-0.39</v>
      </c>
      <c r="I533" t="str">
        <f>IF(Table6[[#This Row],[Z-Score.cat]]&gt;3,"Yes","No")</f>
        <v>No</v>
      </c>
    </row>
    <row r="534" spans="1:9" x14ac:dyDescent="0.25">
      <c r="A534" t="s">
        <v>31</v>
      </c>
      <c r="B534" t="s">
        <v>43</v>
      </c>
      <c r="C534">
        <v>58823.53</v>
      </c>
      <c r="D534">
        <f>ROUND((Table6[[#This Row],[Total Salary(USD)]]-N$1)/N$2,2)</f>
        <v>-0.11</v>
      </c>
      <c r="E534" t="str">
        <f>IF(Table6[[#This Row],[Z-Score]]&gt;3,"Yes","No")</f>
        <v>No</v>
      </c>
      <c r="F534">
        <f>AVERAGEIFS($C:C,$B:B,Table6[[#This Row],[Job Title]])</f>
        <v>71777.519047619062</v>
      </c>
      <c r="G534" cm="1">
        <f t="array" ref="G534">_xlfn.STDEV.P(_xlfn._xlws.FILTER($C:C,$B:B=Table6[[#This Row],[Job Title]]))</f>
        <v>51860.030158538255</v>
      </c>
      <c r="H534">
        <f>ROUND((Table6[[#This Row],[Total Salary(USD)]]-Table6[[#This Row],[Avg.of.cat]])/Table6[[#This Row],[std.of.cat]],2)</f>
        <v>-0.25</v>
      </c>
      <c r="I534" t="str">
        <f>IF(Table6[[#This Row],[Z-Score.cat]]&gt;3,"Yes","No")</f>
        <v>No</v>
      </c>
    </row>
    <row r="535" spans="1:9" x14ac:dyDescent="0.25">
      <c r="A535" t="s">
        <v>29</v>
      </c>
      <c r="B535" t="s">
        <v>37</v>
      </c>
      <c r="C535">
        <v>58629.42</v>
      </c>
      <c r="D535">
        <f>ROUND((Table6[[#This Row],[Total Salary(USD)]]-N$1)/N$2,2)</f>
        <v>-0.11</v>
      </c>
      <c r="E535" t="str">
        <f>IF(Table6[[#This Row],[Z-Score]]&gt;3,"Yes","No")</f>
        <v>No</v>
      </c>
      <c r="F535">
        <f>AVERAGEIFS($C:C,$B:B,Table6[[#This Row],[Job Title]])</f>
        <v>78731.125344827582</v>
      </c>
      <c r="G535" cm="1">
        <f t="array" ref="G535">_xlfn.STDEV.P(_xlfn._xlws.FILTER($C:C,$B:B=Table6[[#This Row],[Job Title]]))</f>
        <v>32809.97896243685</v>
      </c>
      <c r="H535">
        <f>ROUND((Table6[[#This Row],[Total Salary(USD)]]-Table6[[#This Row],[Avg.of.cat]])/Table6[[#This Row],[std.of.cat]],2)</f>
        <v>-0.61</v>
      </c>
      <c r="I535" t="str">
        <f>IF(Table6[[#This Row],[Z-Score.cat]]&gt;3,"Yes","No")</f>
        <v>No</v>
      </c>
    </row>
    <row r="536" spans="1:9" x14ac:dyDescent="0.25">
      <c r="A536" t="s">
        <v>26</v>
      </c>
      <c r="B536" t="s">
        <v>37</v>
      </c>
      <c r="C536">
        <v>58616.17</v>
      </c>
      <c r="D536">
        <f>ROUND((Table6[[#This Row],[Total Salary(USD)]]-N$1)/N$2,2)</f>
        <v>-0.11</v>
      </c>
      <c r="E536" t="str">
        <f>IF(Table6[[#This Row],[Z-Score]]&gt;3,"Yes","No")</f>
        <v>No</v>
      </c>
      <c r="F536">
        <f>AVERAGEIFS($C:C,$B:B,Table6[[#This Row],[Job Title]])</f>
        <v>78731.125344827582</v>
      </c>
      <c r="G536" cm="1">
        <f t="array" ref="G536">_xlfn.STDEV.P(_xlfn._xlws.FILTER($C:C,$B:B=Table6[[#This Row],[Job Title]]))</f>
        <v>32809.97896243685</v>
      </c>
      <c r="H536">
        <f>ROUND((Table6[[#This Row],[Total Salary(USD)]]-Table6[[#This Row],[Avg.of.cat]])/Table6[[#This Row],[std.of.cat]],2)</f>
        <v>-0.61</v>
      </c>
      <c r="I536" t="str">
        <f>IF(Table6[[#This Row],[Z-Score.cat]]&gt;3,"Yes","No")</f>
        <v>No</v>
      </c>
    </row>
    <row r="537" spans="1:9" x14ac:dyDescent="0.25">
      <c r="A537" t="s">
        <v>28</v>
      </c>
      <c r="B537" t="s">
        <v>52</v>
      </c>
      <c r="C537">
        <v>58537.68</v>
      </c>
      <c r="D537">
        <f>ROUND((Table6[[#This Row],[Total Salary(USD)]]-N$1)/N$2,2)</f>
        <v>-0.11</v>
      </c>
      <c r="E537" t="str">
        <f>IF(Table6[[#This Row],[Z-Score]]&gt;3,"Yes","No")</f>
        <v>No</v>
      </c>
      <c r="F537">
        <f>AVERAGEIFS($C:C,$B:B,Table6[[#This Row],[Job Title]])</f>
        <v>64468.089137931056</v>
      </c>
      <c r="G537" cm="1">
        <f t="array" ref="G537">_xlfn.STDEV.P(_xlfn._xlws.FILTER($C:C,$B:B=Table6[[#This Row],[Job Title]]))</f>
        <v>46017.966728855456</v>
      </c>
      <c r="H537">
        <f>ROUND((Table6[[#This Row],[Total Salary(USD)]]-Table6[[#This Row],[Avg.of.cat]])/Table6[[#This Row],[std.of.cat]],2)</f>
        <v>-0.13</v>
      </c>
      <c r="I537" t="str">
        <f>IF(Table6[[#This Row],[Z-Score.cat]]&gt;3,"Yes","No")</f>
        <v>No</v>
      </c>
    </row>
    <row r="538" spans="1:9" x14ac:dyDescent="0.25">
      <c r="A538" t="s">
        <v>450</v>
      </c>
      <c r="B538" t="s">
        <v>43</v>
      </c>
      <c r="C538">
        <v>58497.120000000003</v>
      </c>
      <c r="D538">
        <f>ROUND((Table6[[#This Row],[Total Salary(USD)]]-N$1)/N$2,2)</f>
        <v>-0.11</v>
      </c>
      <c r="E538" t="str">
        <f>IF(Table6[[#This Row],[Z-Score]]&gt;3,"Yes","No")</f>
        <v>No</v>
      </c>
      <c r="F538">
        <f>AVERAGEIFS($C:C,$B:B,Table6[[#This Row],[Job Title]])</f>
        <v>71777.519047619062</v>
      </c>
      <c r="G538" cm="1">
        <f t="array" ref="G538">_xlfn.STDEV.P(_xlfn._xlws.FILTER($C:C,$B:B=Table6[[#This Row],[Job Title]]))</f>
        <v>51860.030158538255</v>
      </c>
      <c r="H538">
        <f>ROUND((Table6[[#This Row],[Total Salary(USD)]]-Table6[[#This Row],[Avg.of.cat]])/Table6[[#This Row],[std.of.cat]],2)</f>
        <v>-0.26</v>
      </c>
      <c r="I538" t="str">
        <f>IF(Table6[[#This Row],[Z-Score.cat]]&gt;3,"Yes","No")</f>
        <v>No</v>
      </c>
    </row>
    <row r="539" spans="1:9" x14ac:dyDescent="0.25">
      <c r="A539" t="s">
        <v>35</v>
      </c>
      <c r="B539" t="s">
        <v>38</v>
      </c>
      <c r="C539">
        <v>58216.11</v>
      </c>
      <c r="D539">
        <f>ROUND((Table6[[#This Row],[Total Salary(USD)]]-N$1)/N$2,2)</f>
        <v>-0.12</v>
      </c>
      <c r="E539" t="str">
        <f>IF(Table6[[#This Row],[Z-Score]]&gt;3,"Yes","No")</f>
        <v>No</v>
      </c>
      <c r="F539">
        <f>AVERAGEIFS($C:C,$B:B,Table6[[#This Row],[Job Title]])</f>
        <v>65127.385277777808</v>
      </c>
      <c r="G539" cm="1">
        <f t="array" ref="G539">_xlfn.STDEV.P(_xlfn._xlws.FILTER($C:C,$B:B=Table6[[#This Row],[Job Title]]))</f>
        <v>42112.257457220956</v>
      </c>
      <c r="H539">
        <f>ROUND((Table6[[#This Row],[Total Salary(USD)]]-Table6[[#This Row],[Avg.of.cat]])/Table6[[#This Row],[std.of.cat]],2)</f>
        <v>-0.16</v>
      </c>
      <c r="I539" t="str">
        <f>IF(Table6[[#This Row],[Z-Score.cat]]&gt;3,"Yes","No")</f>
        <v>No</v>
      </c>
    </row>
    <row r="540" spans="1:9" x14ac:dyDescent="0.25">
      <c r="A540" t="s">
        <v>29</v>
      </c>
      <c r="B540" t="s">
        <v>50</v>
      </c>
      <c r="C540">
        <v>58165.49</v>
      </c>
      <c r="D540">
        <f>ROUND((Table6[[#This Row],[Total Salary(USD)]]-N$1)/N$2,2)</f>
        <v>-0.12</v>
      </c>
      <c r="E540" t="str">
        <f>IF(Table6[[#This Row],[Z-Score]]&gt;3,"Yes","No")</f>
        <v>No</v>
      </c>
      <c r="F540">
        <f>AVERAGEIFS($C:C,$B:B,Table6[[#This Row],[Job Title]])</f>
        <v>49738.969361702148</v>
      </c>
      <c r="G540" cm="1">
        <f t="array" ref="G540">_xlfn.STDEV.P(_xlfn._xlws.FILTER($C:C,$B:B=Table6[[#This Row],[Job Title]]))</f>
        <v>40547.734104975425</v>
      </c>
      <c r="H540">
        <f>ROUND((Table6[[#This Row],[Total Salary(USD)]]-Table6[[#This Row],[Avg.of.cat]])/Table6[[#This Row],[std.of.cat]],2)</f>
        <v>0.21</v>
      </c>
      <c r="I540" t="str">
        <f>IF(Table6[[#This Row],[Z-Score.cat]]&gt;3,"Yes","No")</f>
        <v>No</v>
      </c>
    </row>
    <row r="541" spans="1:9" x14ac:dyDescent="0.25">
      <c r="A541" t="s">
        <v>28</v>
      </c>
      <c r="B541" t="s">
        <v>38</v>
      </c>
      <c r="C541">
        <v>58116</v>
      </c>
      <c r="D541">
        <f>ROUND((Table6[[#This Row],[Total Salary(USD)]]-N$1)/N$2,2)</f>
        <v>-0.12</v>
      </c>
      <c r="E541" t="str">
        <f>IF(Table6[[#This Row],[Z-Score]]&gt;3,"Yes","No")</f>
        <v>No</v>
      </c>
      <c r="F541">
        <f>AVERAGEIFS($C:C,$B:B,Table6[[#This Row],[Job Title]])</f>
        <v>65127.385277777808</v>
      </c>
      <c r="G541" cm="1">
        <f t="array" ref="G541">_xlfn.STDEV.P(_xlfn._xlws.FILTER($C:C,$B:B=Table6[[#This Row],[Job Title]]))</f>
        <v>42112.257457220956</v>
      </c>
      <c r="H541">
        <f>ROUND((Table6[[#This Row],[Total Salary(USD)]]-Table6[[#This Row],[Avg.of.cat]])/Table6[[#This Row],[std.of.cat]],2)</f>
        <v>-0.17</v>
      </c>
      <c r="I541" t="str">
        <f>IF(Table6[[#This Row],[Z-Score.cat]]&gt;3,"Yes","No")</f>
        <v>No</v>
      </c>
    </row>
    <row r="542" spans="1:9" x14ac:dyDescent="0.25">
      <c r="A542" t="s">
        <v>24</v>
      </c>
      <c r="B542" t="s">
        <v>42</v>
      </c>
      <c r="C542">
        <v>58113.81</v>
      </c>
      <c r="D542">
        <f>ROUND((Table6[[#This Row],[Total Salary(USD)]]-N$1)/N$2,2)</f>
        <v>-0.12</v>
      </c>
      <c r="E542" t="str">
        <f>IF(Table6[[#This Row],[Z-Score]]&gt;3,"Yes","No")</f>
        <v>No</v>
      </c>
      <c r="F542">
        <f>AVERAGEIFS($C:C,$B:B,Table6[[#This Row],[Job Title]])</f>
        <v>86666.62872727275</v>
      </c>
      <c r="G542" cm="1">
        <f t="array" ref="G542">_xlfn.STDEV.P(_xlfn._xlws.FILTER($C:C,$B:B=Table6[[#This Row],[Job Title]]))</f>
        <v>135209.06979805263</v>
      </c>
      <c r="H542">
        <f>ROUND((Table6[[#This Row],[Total Salary(USD)]]-Table6[[#This Row],[Avg.of.cat]])/Table6[[#This Row],[std.of.cat]],2)</f>
        <v>-0.21</v>
      </c>
      <c r="I542" t="str">
        <f>IF(Table6[[#This Row],[Z-Score.cat]]&gt;3,"Yes","No")</f>
        <v>No</v>
      </c>
    </row>
    <row r="543" spans="1:9" x14ac:dyDescent="0.25">
      <c r="A543" t="s">
        <v>29</v>
      </c>
      <c r="B543" t="s">
        <v>50</v>
      </c>
      <c r="C543">
        <v>58033.84</v>
      </c>
      <c r="D543">
        <f>ROUND((Table6[[#This Row],[Total Salary(USD)]]-N$1)/N$2,2)</f>
        <v>-0.12</v>
      </c>
      <c r="E543" t="str">
        <f>IF(Table6[[#This Row],[Z-Score]]&gt;3,"Yes","No")</f>
        <v>No</v>
      </c>
      <c r="F543">
        <f>AVERAGEIFS($C:C,$B:B,Table6[[#This Row],[Job Title]])</f>
        <v>49738.969361702148</v>
      </c>
      <c r="G543" cm="1">
        <f t="array" ref="G543">_xlfn.STDEV.P(_xlfn._xlws.FILTER($C:C,$B:B=Table6[[#This Row],[Job Title]]))</f>
        <v>40547.734104975425</v>
      </c>
      <c r="H543">
        <f>ROUND((Table6[[#This Row],[Total Salary(USD)]]-Table6[[#This Row],[Avg.of.cat]])/Table6[[#This Row],[std.of.cat]],2)</f>
        <v>0.2</v>
      </c>
      <c r="I543" t="str">
        <f>IF(Table6[[#This Row],[Z-Score.cat]]&gt;3,"Yes","No")</f>
        <v>No</v>
      </c>
    </row>
    <row r="544" spans="1:9" x14ac:dyDescent="0.25">
      <c r="A544" t="s">
        <v>26</v>
      </c>
      <c r="B544" t="s">
        <v>44</v>
      </c>
      <c r="C544">
        <v>57908.42</v>
      </c>
      <c r="D544">
        <f>ROUND((Table6[[#This Row],[Total Salary(USD)]]-N$1)/N$2,2)</f>
        <v>-0.12</v>
      </c>
      <c r="E544" t="str">
        <f>IF(Table6[[#This Row],[Z-Score]]&gt;3,"Yes","No")</f>
        <v>No</v>
      </c>
      <c r="F544">
        <f>AVERAGEIFS($C:C,$B:B,Table6[[#This Row],[Job Title]])</f>
        <v>62337.948181818203</v>
      </c>
      <c r="G544" cm="1">
        <f t="array" ref="G544">_xlfn.STDEV.P(_xlfn._xlws.FILTER($C:C,$B:B=Table6[[#This Row],[Job Title]]))</f>
        <v>34255.651537002152</v>
      </c>
      <c r="H544">
        <f>ROUND((Table6[[#This Row],[Total Salary(USD)]]-Table6[[#This Row],[Avg.of.cat]])/Table6[[#This Row],[std.of.cat]],2)</f>
        <v>-0.13</v>
      </c>
      <c r="I544" t="str">
        <f>IF(Table6[[#This Row],[Z-Score.cat]]&gt;3,"Yes","No")</f>
        <v>No</v>
      </c>
    </row>
    <row r="545" spans="1:9" x14ac:dyDescent="0.25">
      <c r="A545" t="s">
        <v>29</v>
      </c>
      <c r="B545" t="s">
        <v>44</v>
      </c>
      <c r="C545">
        <v>57869.83</v>
      </c>
      <c r="D545">
        <f>ROUND((Table6[[#This Row],[Total Salary(USD)]]-N$1)/N$2,2)</f>
        <v>-0.12</v>
      </c>
      <c r="E545" t="str">
        <f>IF(Table6[[#This Row],[Z-Score]]&gt;3,"Yes","No")</f>
        <v>No</v>
      </c>
      <c r="F545">
        <f>AVERAGEIFS($C:C,$B:B,Table6[[#This Row],[Job Title]])</f>
        <v>62337.948181818203</v>
      </c>
      <c r="G545" cm="1">
        <f t="array" ref="G545">_xlfn.STDEV.P(_xlfn._xlws.FILTER($C:C,$B:B=Table6[[#This Row],[Job Title]]))</f>
        <v>34255.651537002152</v>
      </c>
      <c r="H545">
        <f>ROUND((Table6[[#This Row],[Total Salary(USD)]]-Table6[[#This Row],[Avg.of.cat]])/Table6[[#This Row],[std.of.cat]],2)</f>
        <v>-0.13</v>
      </c>
      <c r="I545" t="str">
        <f>IF(Table6[[#This Row],[Z-Score.cat]]&gt;3,"Yes","No")</f>
        <v>No</v>
      </c>
    </row>
    <row r="546" spans="1:9" x14ac:dyDescent="0.25">
      <c r="A546" t="s">
        <v>29</v>
      </c>
      <c r="B546" t="s">
        <v>43</v>
      </c>
      <c r="C546">
        <v>57762.9</v>
      </c>
      <c r="D546">
        <f>ROUND((Table6[[#This Row],[Total Salary(USD)]]-N$1)/N$2,2)</f>
        <v>-0.12</v>
      </c>
      <c r="E546" t="str">
        <f>IF(Table6[[#This Row],[Z-Score]]&gt;3,"Yes","No")</f>
        <v>No</v>
      </c>
      <c r="F546">
        <f>AVERAGEIFS($C:C,$B:B,Table6[[#This Row],[Job Title]])</f>
        <v>71777.519047619062</v>
      </c>
      <c r="G546" cm="1">
        <f t="array" ref="G546">_xlfn.STDEV.P(_xlfn._xlws.FILTER($C:C,$B:B=Table6[[#This Row],[Job Title]]))</f>
        <v>51860.030158538255</v>
      </c>
      <c r="H546">
        <f>ROUND((Table6[[#This Row],[Total Salary(USD)]]-Table6[[#This Row],[Avg.of.cat]])/Table6[[#This Row],[std.of.cat]],2)</f>
        <v>-0.27</v>
      </c>
      <c r="I546" t="str">
        <f>IF(Table6[[#This Row],[Z-Score.cat]]&gt;3,"Yes","No")</f>
        <v>No</v>
      </c>
    </row>
    <row r="547" spans="1:9" x14ac:dyDescent="0.25">
      <c r="A547" t="s">
        <v>23</v>
      </c>
      <c r="B547" t="s">
        <v>50</v>
      </c>
      <c r="C547">
        <v>57473.43</v>
      </c>
      <c r="D547">
        <f>ROUND((Table6[[#This Row],[Total Salary(USD)]]-N$1)/N$2,2)</f>
        <v>-0.13</v>
      </c>
      <c r="E547" t="str">
        <f>IF(Table6[[#This Row],[Z-Score]]&gt;3,"Yes","No")</f>
        <v>No</v>
      </c>
      <c r="F547">
        <f>AVERAGEIFS($C:C,$B:B,Table6[[#This Row],[Job Title]])</f>
        <v>49738.969361702148</v>
      </c>
      <c r="G547" cm="1">
        <f t="array" ref="G547">_xlfn.STDEV.P(_xlfn._xlws.FILTER($C:C,$B:B=Table6[[#This Row],[Job Title]]))</f>
        <v>40547.734104975425</v>
      </c>
      <c r="H547">
        <f>ROUND((Table6[[#This Row],[Total Salary(USD)]]-Table6[[#This Row],[Avg.of.cat]])/Table6[[#This Row],[std.of.cat]],2)</f>
        <v>0.19</v>
      </c>
      <c r="I547" t="str">
        <f>IF(Table6[[#This Row],[Z-Score.cat]]&gt;3,"Yes","No")</f>
        <v>No</v>
      </c>
    </row>
    <row r="548" spans="1:9" x14ac:dyDescent="0.25">
      <c r="A548" t="s">
        <v>29</v>
      </c>
      <c r="B548" t="s">
        <v>42</v>
      </c>
      <c r="C548">
        <v>57452.24</v>
      </c>
      <c r="D548">
        <f>ROUND((Table6[[#This Row],[Total Salary(USD)]]-N$1)/N$2,2)</f>
        <v>-0.13</v>
      </c>
      <c r="E548" t="str">
        <f>IF(Table6[[#This Row],[Z-Score]]&gt;3,"Yes","No")</f>
        <v>No</v>
      </c>
      <c r="F548">
        <f>AVERAGEIFS($C:C,$B:B,Table6[[#This Row],[Job Title]])</f>
        <v>86666.62872727275</v>
      </c>
      <c r="G548" cm="1">
        <f t="array" ref="G548">_xlfn.STDEV.P(_xlfn._xlws.FILTER($C:C,$B:B=Table6[[#This Row],[Job Title]]))</f>
        <v>135209.06979805263</v>
      </c>
      <c r="H548">
        <f>ROUND((Table6[[#This Row],[Total Salary(USD)]]-Table6[[#This Row],[Avg.of.cat]])/Table6[[#This Row],[std.of.cat]],2)</f>
        <v>-0.22</v>
      </c>
      <c r="I548" t="str">
        <f>IF(Table6[[#This Row],[Z-Score.cat]]&gt;3,"Yes","No")</f>
        <v>No</v>
      </c>
    </row>
    <row r="549" spans="1:9" x14ac:dyDescent="0.25">
      <c r="A549" t="s">
        <v>26</v>
      </c>
      <c r="B549" t="s">
        <v>47</v>
      </c>
      <c r="C549">
        <v>57445.96</v>
      </c>
      <c r="D549">
        <f>ROUND((Table6[[#This Row],[Total Salary(USD)]]-N$1)/N$2,2)</f>
        <v>-0.13</v>
      </c>
      <c r="E549" t="str">
        <f>IF(Table6[[#This Row],[Z-Score]]&gt;3,"Yes","No")</f>
        <v>No</v>
      </c>
      <c r="F549">
        <f>AVERAGEIFS($C:C,$B:B,Table6[[#This Row],[Job Title]])</f>
        <v>71674.793260869556</v>
      </c>
      <c r="G549" cm="1">
        <f t="array" ref="G549">_xlfn.STDEV.P(_xlfn._xlws.FILTER($C:C,$B:B=Table6[[#This Row],[Job Title]]))</f>
        <v>46259.752744471494</v>
      </c>
      <c r="H549">
        <f>ROUND((Table6[[#This Row],[Total Salary(USD)]]-Table6[[#This Row],[Avg.of.cat]])/Table6[[#This Row],[std.of.cat]],2)</f>
        <v>-0.31</v>
      </c>
      <c r="I549" t="str">
        <f>IF(Table6[[#This Row],[Z-Score.cat]]&gt;3,"Yes","No")</f>
        <v>No</v>
      </c>
    </row>
    <row r="550" spans="1:9" x14ac:dyDescent="0.25">
      <c r="A550" t="s">
        <v>34</v>
      </c>
      <c r="B550" t="s">
        <v>41</v>
      </c>
      <c r="C550">
        <v>57331.49</v>
      </c>
      <c r="D550">
        <f>ROUND((Table6[[#This Row],[Total Salary(USD)]]-N$1)/N$2,2)</f>
        <v>-0.13</v>
      </c>
      <c r="E550" t="str">
        <f>IF(Table6[[#This Row],[Z-Score]]&gt;3,"Yes","No")</f>
        <v>No</v>
      </c>
      <c r="F550">
        <f>AVERAGEIFS($C:C,$B:B,Table6[[#This Row],[Job Title]])</f>
        <v>65399.128867924541</v>
      </c>
      <c r="G550" cm="1">
        <f t="array" ref="G550">_xlfn.STDEV.P(_xlfn._xlws.FILTER($C:C,$B:B=Table6[[#This Row],[Job Title]]))</f>
        <v>40003.028601815779</v>
      </c>
      <c r="H550">
        <f>ROUND((Table6[[#This Row],[Total Salary(USD)]]-Table6[[#This Row],[Avg.of.cat]])/Table6[[#This Row],[std.of.cat]],2)</f>
        <v>-0.2</v>
      </c>
      <c r="I550" t="str">
        <f>IF(Table6[[#This Row],[Z-Score.cat]]&gt;3,"Yes","No")</f>
        <v>No</v>
      </c>
    </row>
    <row r="551" spans="1:9" x14ac:dyDescent="0.25">
      <c r="A551" t="s">
        <v>23</v>
      </c>
      <c r="B551" t="s">
        <v>49</v>
      </c>
      <c r="C551">
        <v>57301.03</v>
      </c>
      <c r="D551">
        <f>ROUND((Table6[[#This Row],[Total Salary(USD)]]-N$1)/N$2,2)</f>
        <v>-0.13</v>
      </c>
      <c r="E551" t="str">
        <f>IF(Table6[[#This Row],[Z-Score]]&gt;3,"Yes","No")</f>
        <v>No</v>
      </c>
      <c r="F551">
        <f>AVERAGEIFS($C:C,$B:B,Table6[[#This Row],[Job Title]])</f>
        <v>62166.537115384606</v>
      </c>
      <c r="G551" cm="1">
        <f t="array" ref="G551">_xlfn.STDEV.P(_xlfn._xlws.FILTER($C:C,$B:B=Table6[[#This Row],[Job Title]]))</f>
        <v>39240.393697944899</v>
      </c>
      <c r="H551">
        <f>ROUND((Table6[[#This Row],[Total Salary(USD)]]-Table6[[#This Row],[Avg.of.cat]])/Table6[[#This Row],[std.of.cat]],2)</f>
        <v>-0.12</v>
      </c>
      <c r="I551" t="str">
        <f>IF(Table6[[#This Row],[Z-Score.cat]]&gt;3,"Yes","No")</f>
        <v>No</v>
      </c>
    </row>
    <row r="552" spans="1:9" x14ac:dyDescent="0.25">
      <c r="A552" t="s">
        <v>29</v>
      </c>
      <c r="B552" t="s">
        <v>43</v>
      </c>
      <c r="C552">
        <v>57260.19</v>
      </c>
      <c r="D552">
        <f>ROUND((Table6[[#This Row],[Total Salary(USD)]]-N$1)/N$2,2)</f>
        <v>-0.13</v>
      </c>
      <c r="E552" t="str">
        <f>IF(Table6[[#This Row],[Z-Score]]&gt;3,"Yes","No")</f>
        <v>No</v>
      </c>
      <c r="F552">
        <f>AVERAGEIFS($C:C,$B:B,Table6[[#This Row],[Job Title]])</f>
        <v>71777.519047619062</v>
      </c>
      <c r="G552" cm="1">
        <f t="array" ref="G552">_xlfn.STDEV.P(_xlfn._xlws.FILTER($C:C,$B:B=Table6[[#This Row],[Job Title]]))</f>
        <v>51860.030158538255</v>
      </c>
      <c r="H552">
        <f>ROUND((Table6[[#This Row],[Total Salary(USD)]]-Table6[[#This Row],[Avg.of.cat]])/Table6[[#This Row],[std.of.cat]],2)</f>
        <v>-0.28000000000000003</v>
      </c>
      <c r="I552" t="str">
        <f>IF(Table6[[#This Row],[Z-Score.cat]]&gt;3,"Yes","No")</f>
        <v>No</v>
      </c>
    </row>
    <row r="553" spans="1:9" x14ac:dyDescent="0.25">
      <c r="A553" t="s">
        <v>26</v>
      </c>
      <c r="B553" t="s">
        <v>41</v>
      </c>
      <c r="C553">
        <v>57118.9</v>
      </c>
      <c r="D553">
        <f>ROUND((Table6[[#This Row],[Total Salary(USD)]]-N$1)/N$2,2)</f>
        <v>-0.13</v>
      </c>
      <c r="E553" t="str">
        <f>IF(Table6[[#This Row],[Z-Score]]&gt;3,"Yes","No")</f>
        <v>No</v>
      </c>
      <c r="F553">
        <f>AVERAGEIFS($C:C,$B:B,Table6[[#This Row],[Job Title]])</f>
        <v>65399.128867924541</v>
      </c>
      <c r="G553" cm="1">
        <f t="array" ref="G553">_xlfn.STDEV.P(_xlfn._xlws.FILTER($C:C,$B:B=Table6[[#This Row],[Job Title]]))</f>
        <v>40003.028601815779</v>
      </c>
      <c r="H553">
        <f>ROUND((Table6[[#This Row],[Total Salary(USD)]]-Table6[[#This Row],[Avg.of.cat]])/Table6[[#This Row],[std.of.cat]],2)</f>
        <v>-0.21</v>
      </c>
      <c r="I553" t="str">
        <f>IF(Table6[[#This Row],[Z-Score.cat]]&gt;3,"Yes","No")</f>
        <v>No</v>
      </c>
    </row>
    <row r="554" spans="1:9" x14ac:dyDescent="0.25">
      <c r="A554" t="s">
        <v>34</v>
      </c>
      <c r="B554" t="s">
        <v>36</v>
      </c>
      <c r="C554">
        <v>57086.87</v>
      </c>
      <c r="D554">
        <f>ROUND((Table6[[#This Row],[Total Salary(USD)]]-N$1)/N$2,2)</f>
        <v>-0.13</v>
      </c>
      <c r="E554" t="str">
        <f>IF(Table6[[#This Row],[Z-Score]]&gt;3,"Yes","No")</f>
        <v>No</v>
      </c>
      <c r="F554">
        <f>AVERAGEIFS($C:C,$B:B,Table6[[#This Row],[Job Title]])</f>
        <v>52255.146481481475</v>
      </c>
      <c r="G554" cm="1">
        <f t="array" ref="G554">_xlfn.STDEV.P(_xlfn._xlws.FILTER($C:C,$B:B=Table6[[#This Row],[Job Title]]))</f>
        <v>38139.477363146871</v>
      </c>
      <c r="H554">
        <f>ROUND((Table6[[#This Row],[Total Salary(USD)]]-Table6[[#This Row],[Avg.of.cat]])/Table6[[#This Row],[std.of.cat]],2)</f>
        <v>0.13</v>
      </c>
      <c r="I554" t="str">
        <f>IF(Table6[[#This Row],[Z-Score.cat]]&gt;3,"Yes","No")</f>
        <v>No</v>
      </c>
    </row>
    <row r="555" spans="1:9" x14ac:dyDescent="0.25">
      <c r="A555" t="s">
        <v>23</v>
      </c>
      <c r="B555" t="s">
        <v>52</v>
      </c>
      <c r="C555">
        <v>56887.360000000001</v>
      </c>
      <c r="D555">
        <f>ROUND((Table6[[#This Row],[Total Salary(USD)]]-N$1)/N$2,2)</f>
        <v>-0.14000000000000001</v>
      </c>
      <c r="E555" t="str">
        <f>IF(Table6[[#This Row],[Z-Score]]&gt;3,"Yes","No")</f>
        <v>No</v>
      </c>
      <c r="F555">
        <f>AVERAGEIFS($C:C,$B:B,Table6[[#This Row],[Job Title]])</f>
        <v>64468.089137931056</v>
      </c>
      <c r="G555" cm="1">
        <f t="array" ref="G555">_xlfn.STDEV.P(_xlfn._xlws.FILTER($C:C,$B:B=Table6[[#This Row],[Job Title]]))</f>
        <v>46017.966728855456</v>
      </c>
      <c r="H555">
        <f>ROUND((Table6[[#This Row],[Total Salary(USD)]]-Table6[[#This Row],[Avg.of.cat]])/Table6[[#This Row],[std.of.cat]],2)</f>
        <v>-0.16</v>
      </c>
      <c r="I555" t="str">
        <f>IF(Table6[[#This Row],[Z-Score.cat]]&gt;3,"Yes","No")</f>
        <v>No</v>
      </c>
    </row>
    <row r="556" spans="1:9" x14ac:dyDescent="0.25">
      <c r="A556" t="s">
        <v>32</v>
      </c>
      <c r="B556" t="s">
        <v>51</v>
      </c>
      <c r="C556">
        <v>56877.53</v>
      </c>
      <c r="D556">
        <f>ROUND((Table6[[#This Row],[Total Salary(USD)]]-N$1)/N$2,2)</f>
        <v>-0.14000000000000001</v>
      </c>
      <c r="E556" t="str">
        <f>IF(Table6[[#This Row],[Z-Score]]&gt;3,"Yes","No")</f>
        <v>No</v>
      </c>
      <c r="F556">
        <f>AVERAGEIFS($C:C,$B:B,Table6[[#This Row],[Job Title]])</f>
        <v>62458.608421052631</v>
      </c>
      <c r="G556" cm="1">
        <f t="array" ref="G556">_xlfn.STDEV.P(_xlfn._xlws.FILTER($C:C,$B:B=Table6[[#This Row],[Job Title]]))</f>
        <v>46662.569180449202</v>
      </c>
      <c r="H556">
        <f>ROUND((Table6[[#This Row],[Total Salary(USD)]]-Table6[[#This Row],[Avg.of.cat]])/Table6[[#This Row],[std.of.cat]],2)</f>
        <v>-0.12</v>
      </c>
      <c r="I556" t="str">
        <f>IF(Table6[[#This Row],[Z-Score.cat]]&gt;3,"Yes","No")</f>
        <v>No</v>
      </c>
    </row>
    <row r="557" spans="1:9" x14ac:dyDescent="0.25">
      <c r="A557" t="s">
        <v>34</v>
      </c>
      <c r="B557" t="s">
        <v>40</v>
      </c>
      <c r="C557">
        <v>56853.84</v>
      </c>
      <c r="D557">
        <f>ROUND((Table6[[#This Row],[Total Salary(USD)]]-N$1)/N$2,2)</f>
        <v>-0.14000000000000001</v>
      </c>
      <c r="E557" t="str">
        <f>IF(Table6[[#This Row],[Z-Score]]&gt;3,"Yes","No")</f>
        <v>No</v>
      </c>
      <c r="F557">
        <f>AVERAGEIFS($C:C,$B:B,Table6[[#This Row],[Job Title]])</f>
        <v>70425.948709677396</v>
      </c>
      <c r="G557" cm="1">
        <f t="array" ref="G557">_xlfn.STDEV.P(_xlfn._xlws.FILTER($C:C,$B:B=Table6[[#This Row],[Job Title]]))</f>
        <v>80642.671347175114</v>
      </c>
      <c r="H557">
        <f>ROUND((Table6[[#This Row],[Total Salary(USD)]]-Table6[[#This Row],[Avg.of.cat]])/Table6[[#This Row],[std.of.cat]],2)</f>
        <v>-0.17</v>
      </c>
      <c r="I557" t="str">
        <f>IF(Table6[[#This Row],[Z-Score.cat]]&gt;3,"Yes","No")</f>
        <v>No</v>
      </c>
    </row>
    <row r="558" spans="1:9" x14ac:dyDescent="0.25">
      <c r="A558" t="s">
        <v>32</v>
      </c>
      <c r="B558" t="s">
        <v>51</v>
      </c>
      <c r="C558">
        <v>56799.63</v>
      </c>
      <c r="D558">
        <f>ROUND((Table6[[#This Row],[Total Salary(USD)]]-N$1)/N$2,2)</f>
        <v>-0.14000000000000001</v>
      </c>
      <c r="E558" t="str">
        <f>IF(Table6[[#This Row],[Z-Score]]&gt;3,"Yes","No")</f>
        <v>No</v>
      </c>
      <c r="F558">
        <f>AVERAGEIFS($C:C,$B:B,Table6[[#This Row],[Job Title]])</f>
        <v>62458.608421052631</v>
      </c>
      <c r="G558" cm="1">
        <f t="array" ref="G558">_xlfn.STDEV.P(_xlfn._xlws.FILTER($C:C,$B:B=Table6[[#This Row],[Job Title]]))</f>
        <v>46662.569180449202</v>
      </c>
      <c r="H558">
        <f>ROUND((Table6[[#This Row],[Total Salary(USD)]]-Table6[[#This Row],[Avg.of.cat]])/Table6[[#This Row],[std.of.cat]],2)</f>
        <v>-0.12</v>
      </c>
      <c r="I558" t="str">
        <f>IF(Table6[[#This Row],[Z-Score.cat]]&gt;3,"Yes","No")</f>
        <v>No</v>
      </c>
    </row>
    <row r="559" spans="1:9" x14ac:dyDescent="0.25">
      <c r="A559" t="s">
        <v>34</v>
      </c>
      <c r="B559" t="s">
        <v>46</v>
      </c>
      <c r="C559">
        <v>56757.68</v>
      </c>
      <c r="D559">
        <f>ROUND((Table6[[#This Row],[Total Salary(USD)]]-N$1)/N$2,2)</f>
        <v>-0.14000000000000001</v>
      </c>
      <c r="E559" t="str">
        <f>IF(Table6[[#This Row],[Z-Score]]&gt;3,"Yes","No")</f>
        <v>No</v>
      </c>
      <c r="F559">
        <f>AVERAGEIFS($C:C,$B:B,Table6[[#This Row],[Job Title]])</f>
        <v>61811.275918367355</v>
      </c>
      <c r="G559" cm="1">
        <f t="array" ref="G559">_xlfn.STDEV.P(_xlfn._xlws.FILTER($C:C,$B:B=Table6[[#This Row],[Job Title]]))</f>
        <v>44215.594954867083</v>
      </c>
      <c r="H559">
        <f>ROUND((Table6[[#This Row],[Total Salary(USD)]]-Table6[[#This Row],[Avg.of.cat]])/Table6[[#This Row],[std.of.cat]],2)</f>
        <v>-0.11</v>
      </c>
      <c r="I559" t="str">
        <f>IF(Table6[[#This Row],[Z-Score.cat]]&gt;3,"Yes","No")</f>
        <v>No</v>
      </c>
    </row>
    <row r="560" spans="1:9" x14ac:dyDescent="0.25">
      <c r="A560" t="s">
        <v>35</v>
      </c>
      <c r="B560" t="s">
        <v>43</v>
      </c>
      <c r="C560">
        <v>56669.52</v>
      </c>
      <c r="D560">
        <f>ROUND((Table6[[#This Row],[Total Salary(USD)]]-N$1)/N$2,2)</f>
        <v>-0.14000000000000001</v>
      </c>
      <c r="E560" t="str">
        <f>IF(Table6[[#This Row],[Z-Score]]&gt;3,"Yes","No")</f>
        <v>No</v>
      </c>
      <c r="F560">
        <f>AVERAGEIFS($C:C,$B:B,Table6[[#This Row],[Job Title]])</f>
        <v>71777.519047619062</v>
      </c>
      <c r="G560" cm="1">
        <f t="array" ref="G560">_xlfn.STDEV.P(_xlfn._xlws.FILTER($C:C,$B:B=Table6[[#This Row],[Job Title]]))</f>
        <v>51860.030158538255</v>
      </c>
      <c r="H560">
        <f>ROUND((Table6[[#This Row],[Total Salary(USD)]]-Table6[[#This Row],[Avg.of.cat]])/Table6[[#This Row],[std.of.cat]],2)</f>
        <v>-0.28999999999999998</v>
      </c>
      <c r="I560" t="str">
        <f>IF(Table6[[#This Row],[Z-Score.cat]]&gt;3,"Yes","No")</f>
        <v>No</v>
      </c>
    </row>
    <row r="561" spans="1:9" x14ac:dyDescent="0.25">
      <c r="A561" t="s">
        <v>32</v>
      </c>
      <c r="B561" t="s">
        <v>36</v>
      </c>
      <c r="C561">
        <v>56624.89</v>
      </c>
      <c r="D561">
        <f>ROUND((Table6[[#This Row],[Total Salary(USD)]]-N$1)/N$2,2)</f>
        <v>-0.14000000000000001</v>
      </c>
      <c r="E561" t="str">
        <f>IF(Table6[[#This Row],[Z-Score]]&gt;3,"Yes","No")</f>
        <v>No</v>
      </c>
      <c r="F561">
        <f>AVERAGEIFS($C:C,$B:B,Table6[[#This Row],[Job Title]])</f>
        <v>52255.146481481475</v>
      </c>
      <c r="G561" cm="1">
        <f t="array" ref="G561">_xlfn.STDEV.P(_xlfn._xlws.FILTER($C:C,$B:B=Table6[[#This Row],[Job Title]]))</f>
        <v>38139.477363146871</v>
      </c>
      <c r="H561">
        <f>ROUND((Table6[[#This Row],[Total Salary(USD)]]-Table6[[#This Row],[Avg.of.cat]])/Table6[[#This Row],[std.of.cat]],2)</f>
        <v>0.11</v>
      </c>
      <c r="I561" t="str">
        <f>IF(Table6[[#This Row],[Z-Score.cat]]&gt;3,"Yes","No")</f>
        <v>No</v>
      </c>
    </row>
    <row r="562" spans="1:9" x14ac:dyDescent="0.25">
      <c r="A562" t="s">
        <v>26</v>
      </c>
      <c r="B562" t="s">
        <v>42</v>
      </c>
      <c r="C562">
        <v>56583.83</v>
      </c>
      <c r="D562">
        <f>ROUND((Table6[[#This Row],[Total Salary(USD)]]-N$1)/N$2,2)</f>
        <v>-0.14000000000000001</v>
      </c>
      <c r="E562" t="str">
        <f>IF(Table6[[#This Row],[Z-Score]]&gt;3,"Yes","No")</f>
        <v>No</v>
      </c>
      <c r="F562">
        <f>AVERAGEIFS($C:C,$B:B,Table6[[#This Row],[Job Title]])</f>
        <v>86666.62872727275</v>
      </c>
      <c r="G562" cm="1">
        <f t="array" ref="G562">_xlfn.STDEV.P(_xlfn._xlws.FILTER($C:C,$B:B=Table6[[#This Row],[Job Title]]))</f>
        <v>135209.06979805263</v>
      </c>
      <c r="H562">
        <f>ROUND((Table6[[#This Row],[Total Salary(USD)]]-Table6[[#This Row],[Avg.of.cat]])/Table6[[#This Row],[std.of.cat]],2)</f>
        <v>-0.22</v>
      </c>
      <c r="I562" t="str">
        <f>IF(Table6[[#This Row],[Z-Score.cat]]&gt;3,"Yes","No")</f>
        <v>No</v>
      </c>
    </row>
    <row r="563" spans="1:9" x14ac:dyDescent="0.25">
      <c r="A563" t="s">
        <v>26</v>
      </c>
      <c r="B563" t="s">
        <v>37</v>
      </c>
      <c r="C563">
        <v>56572.71</v>
      </c>
      <c r="D563">
        <f>ROUND((Table6[[#This Row],[Total Salary(USD)]]-N$1)/N$2,2)</f>
        <v>-0.14000000000000001</v>
      </c>
      <c r="E563" t="str">
        <f>IF(Table6[[#This Row],[Z-Score]]&gt;3,"Yes","No")</f>
        <v>No</v>
      </c>
      <c r="F563">
        <f>AVERAGEIFS($C:C,$B:B,Table6[[#This Row],[Job Title]])</f>
        <v>78731.125344827582</v>
      </c>
      <c r="G563" cm="1">
        <f t="array" ref="G563">_xlfn.STDEV.P(_xlfn._xlws.FILTER($C:C,$B:B=Table6[[#This Row],[Job Title]]))</f>
        <v>32809.97896243685</v>
      </c>
      <c r="H563">
        <f>ROUND((Table6[[#This Row],[Total Salary(USD)]]-Table6[[#This Row],[Avg.of.cat]])/Table6[[#This Row],[std.of.cat]],2)</f>
        <v>-0.68</v>
      </c>
      <c r="I563" t="str">
        <f>IF(Table6[[#This Row],[Z-Score.cat]]&gt;3,"Yes","No")</f>
        <v>No</v>
      </c>
    </row>
    <row r="564" spans="1:9" x14ac:dyDescent="0.25">
      <c r="A564" t="s">
        <v>26</v>
      </c>
      <c r="B564" t="s">
        <v>49</v>
      </c>
      <c r="C564">
        <v>56288.17</v>
      </c>
      <c r="D564">
        <f>ROUND((Table6[[#This Row],[Total Salary(USD)]]-N$1)/N$2,2)</f>
        <v>-0.14000000000000001</v>
      </c>
      <c r="E564" t="str">
        <f>IF(Table6[[#This Row],[Z-Score]]&gt;3,"Yes","No")</f>
        <v>No</v>
      </c>
      <c r="F564">
        <f>AVERAGEIFS($C:C,$B:B,Table6[[#This Row],[Job Title]])</f>
        <v>62166.537115384606</v>
      </c>
      <c r="G564" cm="1">
        <f t="array" ref="G564">_xlfn.STDEV.P(_xlfn._xlws.FILTER($C:C,$B:B=Table6[[#This Row],[Job Title]]))</f>
        <v>39240.393697944899</v>
      </c>
      <c r="H564">
        <f>ROUND((Table6[[#This Row],[Total Salary(USD)]]-Table6[[#This Row],[Avg.of.cat]])/Table6[[#This Row],[std.of.cat]],2)</f>
        <v>-0.15</v>
      </c>
      <c r="I564" t="str">
        <f>IF(Table6[[#This Row],[Z-Score.cat]]&gt;3,"Yes","No")</f>
        <v>No</v>
      </c>
    </row>
    <row r="565" spans="1:9" x14ac:dyDescent="0.25">
      <c r="A565" t="s">
        <v>32</v>
      </c>
      <c r="B565" t="s">
        <v>53</v>
      </c>
      <c r="C565">
        <v>56155.38</v>
      </c>
      <c r="D565">
        <f>ROUND((Table6[[#This Row],[Total Salary(USD)]]-N$1)/N$2,2)</f>
        <v>-0.15</v>
      </c>
      <c r="E565" t="str">
        <f>IF(Table6[[#This Row],[Z-Score]]&gt;3,"Yes","No")</f>
        <v>No</v>
      </c>
      <c r="F565">
        <f>AVERAGEIFS($C:C,$B:B,Table6[[#This Row],[Job Title]])</f>
        <v>69993.488799999992</v>
      </c>
      <c r="G565" cm="1">
        <f t="array" ref="G565">_xlfn.STDEV.P(_xlfn._xlws.FILTER($C:C,$B:B=Table6[[#This Row],[Job Title]]))</f>
        <v>44344.922507977746</v>
      </c>
      <c r="H565">
        <f>ROUND((Table6[[#This Row],[Total Salary(USD)]]-Table6[[#This Row],[Avg.of.cat]])/Table6[[#This Row],[std.of.cat]],2)</f>
        <v>-0.31</v>
      </c>
      <c r="I565" t="str">
        <f>IF(Table6[[#This Row],[Z-Score.cat]]&gt;3,"Yes","No")</f>
        <v>No</v>
      </c>
    </row>
    <row r="566" spans="1:9" x14ac:dyDescent="0.25">
      <c r="A566" t="s">
        <v>24</v>
      </c>
      <c r="B566" t="s">
        <v>53</v>
      </c>
      <c r="C566">
        <v>56117.53</v>
      </c>
      <c r="D566">
        <f>ROUND((Table6[[#This Row],[Total Salary(USD)]]-N$1)/N$2,2)</f>
        <v>-0.15</v>
      </c>
      <c r="E566" t="str">
        <f>IF(Table6[[#This Row],[Z-Score]]&gt;3,"Yes","No")</f>
        <v>No</v>
      </c>
      <c r="F566">
        <f>AVERAGEIFS($C:C,$B:B,Table6[[#This Row],[Job Title]])</f>
        <v>69993.488799999992</v>
      </c>
      <c r="G566" cm="1">
        <f t="array" ref="G566">_xlfn.STDEV.P(_xlfn._xlws.FILTER($C:C,$B:B=Table6[[#This Row],[Job Title]]))</f>
        <v>44344.922507977746</v>
      </c>
      <c r="H566">
        <f>ROUND((Table6[[#This Row],[Total Salary(USD)]]-Table6[[#This Row],[Avg.of.cat]])/Table6[[#This Row],[std.of.cat]],2)</f>
        <v>-0.31</v>
      </c>
      <c r="I566" t="str">
        <f>IF(Table6[[#This Row],[Z-Score.cat]]&gt;3,"Yes","No")</f>
        <v>No</v>
      </c>
    </row>
    <row r="567" spans="1:9" x14ac:dyDescent="0.25">
      <c r="A567" t="s">
        <v>29</v>
      </c>
      <c r="B567" t="s">
        <v>49</v>
      </c>
      <c r="C567">
        <v>56105.01</v>
      </c>
      <c r="D567">
        <f>ROUND((Table6[[#This Row],[Total Salary(USD)]]-N$1)/N$2,2)</f>
        <v>-0.15</v>
      </c>
      <c r="E567" t="str">
        <f>IF(Table6[[#This Row],[Z-Score]]&gt;3,"Yes","No")</f>
        <v>No</v>
      </c>
      <c r="F567">
        <f>AVERAGEIFS($C:C,$B:B,Table6[[#This Row],[Job Title]])</f>
        <v>62166.537115384606</v>
      </c>
      <c r="G567" cm="1">
        <f t="array" ref="G567">_xlfn.STDEV.P(_xlfn._xlws.FILTER($C:C,$B:B=Table6[[#This Row],[Job Title]]))</f>
        <v>39240.393697944899</v>
      </c>
      <c r="H567">
        <f>ROUND((Table6[[#This Row],[Total Salary(USD)]]-Table6[[#This Row],[Avg.of.cat]])/Table6[[#This Row],[std.of.cat]],2)</f>
        <v>-0.15</v>
      </c>
      <c r="I567" t="str">
        <f>IF(Table6[[#This Row],[Z-Score.cat]]&gt;3,"Yes","No")</f>
        <v>No</v>
      </c>
    </row>
    <row r="568" spans="1:9" x14ac:dyDescent="0.25">
      <c r="A568" t="s">
        <v>29</v>
      </c>
      <c r="B568" t="s">
        <v>36</v>
      </c>
      <c r="C568">
        <v>55869.58</v>
      </c>
      <c r="D568">
        <f>ROUND((Table6[[#This Row],[Total Salary(USD)]]-N$1)/N$2,2)</f>
        <v>-0.15</v>
      </c>
      <c r="E568" t="str">
        <f>IF(Table6[[#This Row],[Z-Score]]&gt;3,"Yes","No")</f>
        <v>No</v>
      </c>
      <c r="F568">
        <f>AVERAGEIFS($C:C,$B:B,Table6[[#This Row],[Job Title]])</f>
        <v>52255.146481481475</v>
      </c>
      <c r="G568" cm="1">
        <f t="array" ref="G568">_xlfn.STDEV.P(_xlfn._xlws.FILTER($C:C,$B:B=Table6[[#This Row],[Job Title]]))</f>
        <v>38139.477363146871</v>
      </c>
      <c r="H568">
        <f>ROUND((Table6[[#This Row],[Total Salary(USD)]]-Table6[[#This Row],[Avg.of.cat]])/Table6[[#This Row],[std.of.cat]],2)</f>
        <v>0.09</v>
      </c>
      <c r="I568" t="str">
        <f>IF(Table6[[#This Row],[Z-Score.cat]]&gt;3,"Yes","No")</f>
        <v>No</v>
      </c>
    </row>
    <row r="569" spans="1:9" x14ac:dyDescent="0.25">
      <c r="A569" t="s">
        <v>24</v>
      </c>
      <c r="B569" t="s">
        <v>41</v>
      </c>
      <c r="C569">
        <v>55764.73</v>
      </c>
      <c r="D569">
        <f>ROUND((Table6[[#This Row],[Total Salary(USD)]]-N$1)/N$2,2)</f>
        <v>-0.15</v>
      </c>
      <c r="E569" t="str">
        <f>IF(Table6[[#This Row],[Z-Score]]&gt;3,"Yes","No")</f>
        <v>No</v>
      </c>
      <c r="F569">
        <f>AVERAGEIFS($C:C,$B:B,Table6[[#This Row],[Job Title]])</f>
        <v>65399.128867924541</v>
      </c>
      <c r="G569" cm="1">
        <f t="array" ref="G569">_xlfn.STDEV.P(_xlfn._xlws.FILTER($C:C,$B:B=Table6[[#This Row],[Job Title]]))</f>
        <v>40003.028601815779</v>
      </c>
      <c r="H569">
        <f>ROUND((Table6[[#This Row],[Total Salary(USD)]]-Table6[[#This Row],[Avg.of.cat]])/Table6[[#This Row],[std.of.cat]],2)</f>
        <v>-0.24</v>
      </c>
      <c r="I569" t="str">
        <f>IF(Table6[[#This Row],[Z-Score.cat]]&gt;3,"Yes","No")</f>
        <v>No</v>
      </c>
    </row>
    <row r="570" spans="1:9" x14ac:dyDescent="0.25">
      <c r="A570" t="s">
        <v>28</v>
      </c>
      <c r="B570" t="s">
        <v>38</v>
      </c>
      <c r="C570">
        <v>55575.01</v>
      </c>
      <c r="D570">
        <f>ROUND((Table6[[#This Row],[Total Salary(USD)]]-N$1)/N$2,2)</f>
        <v>-0.15</v>
      </c>
      <c r="E570" t="str">
        <f>IF(Table6[[#This Row],[Z-Score]]&gt;3,"Yes","No")</f>
        <v>No</v>
      </c>
      <c r="F570">
        <f>AVERAGEIFS($C:C,$B:B,Table6[[#This Row],[Job Title]])</f>
        <v>65127.385277777808</v>
      </c>
      <c r="G570" cm="1">
        <f t="array" ref="G570">_xlfn.STDEV.P(_xlfn._xlws.FILTER($C:C,$B:B=Table6[[#This Row],[Job Title]]))</f>
        <v>42112.257457220956</v>
      </c>
      <c r="H570">
        <f>ROUND((Table6[[#This Row],[Total Salary(USD)]]-Table6[[#This Row],[Avg.of.cat]])/Table6[[#This Row],[std.of.cat]],2)</f>
        <v>-0.23</v>
      </c>
      <c r="I570" t="str">
        <f>IF(Table6[[#This Row],[Z-Score.cat]]&gt;3,"Yes","No")</f>
        <v>No</v>
      </c>
    </row>
    <row r="571" spans="1:9" x14ac:dyDescent="0.25">
      <c r="A571" t="s">
        <v>32</v>
      </c>
      <c r="B571" t="s">
        <v>42</v>
      </c>
      <c r="C571">
        <v>55564.31</v>
      </c>
      <c r="D571">
        <f>ROUND((Table6[[#This Row],[Total Salary(USD)]]-N$1)/N$2,2)</f>
        <v>-0.15</v>
      </c>
      <c r="E571" t="str">
        <f>IF(Table6[[#This Row],[Z-Score]]&gt;3,"Yes","No")</f>
        <v>No</v>
      </c>
      <c r="F571">
        <f>AVERAGEIFS($C:C,$B:B,Table6[[#This Row],[Job Title]])</f>
        <v>86666.62872727275</v>
      </c>
      <c r="G571" cm="1">
        <f t="array" ref="G571">_xlfn.STDEV.P(_xlfn._xlws.FILTER($C:C,$B:B=Table6[[#This Row],[Job Title]]))</f>
        <v>135209.06979805263</v>
      </c>
      <c r="H571">
        <f>ROUND((Table6[[#This Row],[Total Salary(USD)]]-Table6[[#This Row],[Avg.of.cat]])/Table6[[#This Row],[std.of.cat]],2)</f>
        <v>-0.23</v>
      </c>
      <c r="I571" t="str">
        <f>IF(Table6[[#This Row],[Z-Score.cat]]&gt;3,"Yes","No")</f>
        <v>No</v>
      </c>
    </row>
    <row r="572" spans="1:9" x14ac:dyDescent="0.25">
      <c r="A572" t="s">
        <v>29</v>
      </c>
      <c r="B572" t="s">
        <v>50</v>
      </c>
      <c r="C572">
        <v>55511.73</v>
      </c>
      <c r="D572">
        <f>ROUND((Table6[[#This Row],[Total Salary(USD)]]-N$1)/N$2,2)</f>
        <v>-0.15</v>
      </c>
      <c r="E572" t="str">
        <f>IF(Table6[[#This Row],[Z-Score]]&gt;3,"Yes","No")</f>
        <v>No</v>
      </c>
      <c r="F572">
        <f>AVERAGEIFS($C:C,$B:B,Table6[[#This Row],[Job Title]])</f>
        <v>49738.969361702148</v>
      </c>
      <c r="G572" cm="1">
        <f t="array" ref="G572">_xlfn.STDEV.P(_xlfn._xlws.FILTER($C:C,$B:B=Table6[[#This Row],[Job Title]]))</f>
        <v>40547.734104975425</v>
      </c>
      <c r="H572">
        <f>ROUND((Table6[[#This Row],[Total Salary(USD)]]-Table6[[#This Row],[Avg.of.cat]])/Table6[[#This Row],[std.of.cat]],2)</f>
        <v>0.14000000000000001</v>
      </c>
      <c r="I572" t="str">
        <f>IF(Table6[[#This Row],[Z-Score.cat]]&gt;3,"Yes","No")</f>
        <v>No</v>
      </c>
    </row>
    <row r="573" spans="1:9" x14ac:dyDescent="0.25">
      <c r="A573" t="s">
        <v>34</v>
      </c>
      <c r="B573" t="s">
        <v>40</v>
      </c>
      <c r="C573">
        <v>55333.08</v>
      </c>
      <c r="D573">
        <f>ROUND((Table6[[#This Row],[Total Salary(USD)]]-N$1)/N$2,2)</f>
        <v>-0.16</v>
      </c>
      <c r="E573" t="str">
        <f>IF(Table6[[#This Row],[Z-Score]]&gt;3,"Yes","No")</f>
        <v>No</v>
      </c>
      <c r="F573">
        <f>AVERAGEIFS($C:C,$B:B,Table6[[#This Row],[Job Title]])</f>
        <v>70425.948709677396</v>
      </c>
      <c r="G573" cm="1">
        <f t="array" ref="G573">_xlfn.STDEV.P(_xlfn._xlws.FILTER($C:C,$B:B=Table6[[#This Row],[Job Title]]))</f>
        <v>80642.671347175114</v>
      </c>
      <c r="H573">
        <f>ROUND((Table6[[#This Row],[Total Salary(USD)]]-Table6[[#This Row],[Avg.of.cat]])/Table6[[#This Row],[std.of.cat]],2)</f>
        <v>-0.19</v>
      </c>
      <c r="I573" t="str">
        <f>IF(Table6[[#This Row],[Z-Score.cat]]&gt;3,"Yes","No")</f>
        <v>No</v>
      </c>
    </row>
    <row r="574" spans="1:9" x14ac:dyDescent="0.25">
      <c r="A574" t="s">
        <v>32</v>
      </c>
      <c r="B574" t="s">
        <v>42</v>
      </c>
      <c r="C574">
        <v>55320.39</v>
      </c>
      <c r="D574">
        <f>ROUND((Table6[[#This Row],[Total Salary(USD)]]-N$1)/N$2,2)</f>
        <v>-0.16</v>
      </c>
      <c r="E574" t="str">
        <f>IF(Table6[[#This Row],[Z-Score]]&gt;3,"Yes","No")</f>
        <v>No</v>
      </c>
      <c r="F574">
        <f>AVERAGEIFS($C:C,$B:B,Table6[[#This Row],[Job Title]])</f>
        <v>86666.62872727275</v>
      </c>
      <c r="G574" cm="1">
        <f t="array" ref="G574">_xlfn.STDEV.P(_xlfn._xlws.FILTER($C:C,$B:B=Table6[[#This Row],[Job Title]]))</f>
        <v>135209.06979805263</v>
      </c>
      <c r="H574">
        <f>ROUND((Table6[[#This Row],[Total Salary(USD)]]-Table6[[#This Row],[Avg.of.cat]])/Table6[[#This Row],[std.of.cat]],2)</f>
        <v>-0.23</v>
      </c>
      <c r="I574" t="str">
        <f>IF(Table6[[#This Row],[Z-Score.cat]]&gt;3,"Yes","No")</f>
        <v>No</v>
      </c>
    </row>
    <row r="575" spans="1:9" x14ac:dyDescent="0.25">
      <c r="A575" t="s">
        <v>24</v>
      </c>
      <c r="B575" t="s">
        <v>44</v>
      </c>
      <c r="C575">
        <v>55312.22</v>
      </c>
      <c r="D575">
        <f>ROUND((Table6[[#This Row],[Total Salary(USD)]]-N$1)/N$2,2)</f>
        <v>-0.16</v>
      </c>
      <c r="E575" t="str">
        <f>IF(Table6[[#This Row],[Z-Score]]&gt;3,"Yes","No")</f>
        <v>No</v>
      </c>
      <c r="F575">
        <f>AVERAGEIFS($C:C,$B:B,Table6[[#This Row],[Job Title]])</f>
        <v>62337.948181818203</v>
      </c>
      <c r="G575" cm="1">
        <f t="array" ref="G575">_xlfn.STDEV.P(_xlfn._xlws.FILTER($C:C,$B:B=Table6[[#This Row],[Job Title]]))</f>
        <v>34255.651537002152</v>
      </c>
      <c r="H575">
        <f>ROUND((Table6[[#This Row],[Total Salary(USD)]]-Table6[[#This Row],[Avg.of.cat]])/Table6[[#This Row],[std.of.cat]],2)</f>
        <v>-0.21</v>
      </c>
      <c r="I575" t="str">
        <f>IF(Table6[[#This Row],[Z-Score.cat]]&gt;3,"Yes","No")</f>
        <v>No</v>
      </c>
    </row>
    <row r="576" spans="1:9" x14ac:dyDescent="0.25">
      <c r="A576" t="s">
        <v>23</v>
      </c>
      <c r="B576" t="s">
        <v>37</v>
      </c>
      <c r="C576">
        <v>55285</v>
      </c>
      <c r="D576">
        <f>ROUND((Table6[[#This Row],[Total Salary(USD)]]-N$1)/N$2,2)</f>
        <v>-0.16</v>
      </c>
      <c r="E576" t="str">
        <f>IF(Table6[[#This Row],[Z-Score]]&gt;3,"Yes","No")</f>
        <v>No</v>
      </c>
      <c r="F576">
        <f>AVERAGEIFS($C:C,$B:B,Table6[[#This Row],[Job Title]])</f>
        <v>78731.125344827582</v>
      </c>
      <c r="G576" cm="1">
        <f t="array" ref="G576">_xlfn.STDEV.P(_xlfn._xlws.FILTER($C:C,$B:B=Table6[[#This Row],[Job Title]]))</f>
        <v>32809.97896243685</v>
      </c>
      <c r="H576">
        <f>ROUND((Table6[[#This Row],[Total Salary(USD)]]-Table6[[#This Row],[Avg.of.cat]])/Table6[[#This Row],[std.of.cat]],2)</f>
        <v>-0.71</v>
      </c>
      <c r="I576" t="str">
        <f>IF(Table6[[#This Row],[Z-Score.cat]]&gt;3,"Yes","No")</f>
        <v>No</v>
      </c>
    </row>
    <row r="577" spans="1:9" x14ac:dyDescent="0.25">
      <c r="A577" t="s">
        <v>450</v>
      </c>
      <c r="B577" t="s">
        <v>53</v>
      </c>
      <c r="C577">
        <v>55253.34</v>
      </c>
      <c r="D577">
        <f>ROUND((Table6[[#This Row],[Total Salary(USD)]]-N$1)/N$2,2)</f>
        <v>-0.16</v>
      </c>
      <c r="E577" t="str">
        <f>IF(Table6[[#This Row],[Z-Score]]&gt;3,"Yes","No")</f>
        <v>No</v>
      </c>
      <c r="F577">
        <f>AVERAGEIFS($C:C,$B:B,Table6[[#This Row],[Job Title]])</f>
        <v>69993.488799999992</v>
      </c>
      <c r="G577" cm="1">
        <f t="array" ref="G577">_xlfn.STDEV.P(_xlfn._xlws.FILTER($C:C,$B:B=Table6[[#This Row],[Job Title]]))</f>
        <v>44344.922507977746</v>
      </c>
      <c r="H577">
        <f>ROUND((Table6[[#This Row],[Total Salary(USD)]]-Table6[[#This Row],[Avg.of.cat]])/Table6[[#This Row],[std.of.cat]],2)</f>
        <v>-0.33</v>
      </c>
      <c r="I577" t="str">
        <f>IF(Table6[[#This Row],[Z-Score.cat]]&gt;3,"Yes","No")</f>
        <v>No</v>
      </c>
    </row>
    <row r="578" spans="1:9" x14ac:dyDescent="0.25">
      <c r="A578" t="s">
        <v>24</v>
      </c>
      <c r="B578" t="s">
        <v>41</v>
      </c>
      <c r="C578">
        <v>54853.22</v>
      </c>
      <c r="D578">
        <f>ROUND((Table6[[#This Row],[Total Salary(USD)]]-N$1)/N$2,2)</f>
        <v>-0.16</v>
      </c>
      <c r="E578" t="str">
        <f>IF(Table6[[#This Row],[Z-Score]]&gt;3,"Yes","No")</f>
        <v>No</v>
      </c>
      <c r="F578">
        <f>AVERAGEIFS($C:C,$B:B,Table6[[#This Row],[Job Title]])</f>
        <v>65399.128867924541</v>
      </c>
      <c r="G578" cm="1">
        <f t="array" ref="G578">_xlfn.STDEV.P(_xlfn._xlws.FILTER($C:C,$B:B=Table6[[#This Row],[Job Title]]))</f>
        <v>40003.028601815779</v>
      </c>
      <c r="H578">
        <f>ROUND((Table6[[#This Row],[Total Salary(USD)]]-Table6[[#This Row],[Avg.of.cat]])/Table6[[#This Row],[std.of.cat]],2)</f>
        <v>-0.26</v>
      </c>
      <c r="I578" t="str">
        <f>IF(Table6[[#This Row],[Z-Score.cat]]&gt;3,"Yes","No")</f>
        <v>No</v>
      </c>
    </row>
    <row r="579" spans="1:9" x14ac:dyDescent="0.25">
      <c r="A579" t="s">
        <v>29</v>
      </c>
      <c r="B579" t="s">
        <v>44</v>
      </c>
      <c r="C579">
        <v>54646.99</v>
      </c>
      <c r="D579">
        <f>ROUND((Table6[[#This Row],[Total Salary(USD)]]-N$1)/N$2,2)</f>
        <v>-0.17</v>
      </c>
      <c r="E579" t="str">
        <f>IF(Table6[[#This Row],[Z-Score]]&gt;3,"Yes","No")</f>
        <v>No</v>
      </c>
      <c r="F579">
        <f>AVERAGEIFS($C:C,$B:B,Table6[[#This Row],[Job Title]])</f>
        <v>62337.948181818203</v>
      </c>
      <c r="G579" cm="1">
        <f t="array" ref="G579">_xlfn.STDEV.P(_xlfn._xlws.FILTER($C:C,$B:B=Table6[[#This Row],[Job Title]]))</f>
        <v>34255.651537002152</v>
      </c>
      <c r="H579">
        <f>ROUND((Table6[[#This Row],[Total Salary(USD)]]-Table6[[#This Row],[Avg.of.cat]])/Table6[[#This Row],[std.of.cat]],2)</f>
        <v>-0.22</v>
      </c>
      <c r="I579" t="str">
        <f>IF(Table6[[#This Row],[Z-Score.cat]]&gt;3,"Yes","No")</f>
        <v>No</v>
      </c>
    </row>
    <row r="580" spans="1:9" x14ac:dyDescent="0.25">
      <c r="A580" t="s">
        <v>35</v>
      </c>
      <c r="B580" t="s">
        <v>42</v>
      </c>
      <c r="C580">
        <v>54623.56</v>
      </c>
      <c r="D580">
        <f>ROUND((Table6[[#This Row],[Total Salary(USD)]]-N$1)/N$2,2)</f>
        <v>-0.17</v>
      </c>
      <c r="E580" t="str">
        <f>IF(Table6[[#This Row],[Z-Score]]&gt;3,"Yes","No")</f>
        <v>No</v>
      </c>
      <c r="F580">
        <f>AVERAGEIFS($C:C,$B:B,Table6[[#This Row],[Job Title]])</f>
        <v>86666.62872727275</v>
      </c>
      <c r="G580" cm="1">
        <f t="array" ref="G580">_xlfn.STDEV.P(_xlfn._xlws.FILTER($C:C,$B:B=Table6[[#This Row],[Job Title]]))</f>
        <v>135209.06979805263</v>
      </c>
      <c r="H580">
        <f>ROUND((Table6[[#This Row],[Total Salary(USD)]]-Table6[[#This Row],[Avg.of.cat]])/Table6[[#This Row],[std.of.cat]],2)</f>
        <v>-0.24</v>
      </c>
      <c r="I580" t="str">
        <f>IF(Table6[[#This Row],[Z-Score.cat]]&gt;3,"Yes","No")</f>
        <v>No</v>
      </c>
    </row>
    <row r="581" spans="1:9" x14ac:dyDescent="0.25">
      <c r="A581" t="s">
        <v>31</v>
      </c>
      <c r="B581" t="s">
        <v>42</v>
      </c>
      <c r="C581">
        <v>54607.16</v>
      </c>
      <c r="D581">
        <f>ROUND((Table6[[#This Row],[Total Salary(USD)]]-N$1)/N$2,2)</f>
        <v>-0.17</v>
      </c>
      <c r="E581" t="str">
        <f>IF(Table6[[#This Row],[Z-Score]]&gt;3,"Yes","No")</f>
        <v>No</v>
      </c>
      <c r="F581">
        <f>AVERAGEIFS($C:C,$B:B,Table6[[#This Row],[Job Title]])</f>
        <v>86666.62872727275</v>
      </c>
      <c r="G581" cm="1">
        <f t="array" ref="G581">_xlfn.STDEV.P(_xlfn._xlws.FILTER($C:C,$B:B=Table6[[#This Row],[Job Title]]))</f>
        <v>135209.06979805263</v>
      </c>
      <c r="H581">
        <f>ROUND((Table6[[#This Row],[Total Salary(USD)]]-Table6[[#This Row],[Avg.of.cat]])/Table6[[#This Row],[std.of.cat]],2)</f>
        <v>-0.24</v>
      </c>
      <c r="I581" t="str">
        <f>IF(Table6[[#This Row],[Z-Score.cat]]&gt;3,"Yes","No")</f>
        <v>No</v>
      </c>
    </row>
    <row r="582" spans="1:9" x14ac:dyDescent="0.25">
      <c r="A582" t="s">
        <v>26</v>
      </c>
      <c r="B582" t="s">
        <v>37</v>
      </c>
      <c r="C582">
        <v>54449.440000000002</v>
      </c>
      <c r="D582">
        <f>ROUND((Table6[[#This Row],[Total Salary(USD)]]-N$1)/N$2,2)</f>
        <v>-0.17</v>
      </c>
      <c r="E582" t="str">
        <f>IF(Table6[[#This Row],[Z-Score]]&gt;3,"Yes","No")</f>
        <v>No</v>
      </c>
      <c r="F582">
        <f>AVERAGEIFS($C:C,$B:B,Table6[[#This Row],[Job Title]])</f>
        <v>78731.125344827582</v>
      </c>
      <c r="G582" cm="1">
        <f t="array" ref="G582">_xlfn.STDEV.P(_xlfn._xlws.FILTER($C:C,$B:B=Table6[[#This Row],[Job Title]]))</f>
        <v>32809.97896243685</v>
      </c>
      <c r="H582">
        <f>ROUND((Table6[[#This Row],[Total Salary(USD)]]-Table6[[#This Row],[Avg.of.cat]])/Table6[[#This Row],[std.of.cat]],2)</f>
        <v>-0.74</v>
      </c>
      <c r="I582" t="str">
        <f>IF(Table6[[#This Row],[Z-Score.cat]]&gt;3,"Yes","No")</f>
        <v>No</v>
      </c>
    </row>
    <row r="583" spans="1:9" x14ac:dyDescent="0.25">
      <c r="A583" t="s">
        <v>35</v>
      </c>
      <c r="B583" t="s">
        <v>43</v>
      </c>
      <c r="C583">
        <v>54374.1</v>
      </c>
      <c r="D583">
        <f>ROUND((Table6[[#This Row],[Total Salary(USD)]]-N$1)/N$2,2)</f>
        <v>-0.17</v>
      </c>
      <c r="E583" t="str">
        <f>IF(Table6[[#This Row],[Z-Score]]&gt;3,"Yes","No")</f>
        <v>No</v>
      </c>
      <c r="F583">
        <f>AVERAGEIFS($C:C,$B:B,Table6[[#This Row],[Job Title]])</f>
        <v>71777.519047619062</v>
      </c>
      <c r="G583" cm="1">
        <f t="array" ref="G583">_xlfn.STDEV.P(_xlfn._xlws.FILTER($C:C,$B:B=Table6[[#This Row],[Job Title]]))</f>
        <v>51860.030158538255</v>
      </c>
      <c r="H583">
        <f>ROUND((Table6[[#This Row],[Total Salary(USD)]]-Table6[[#This Row],[Avg.of.cat]])/Table6[[#This Row],[std.of.cat]],2)</f>
        <v>-0.34</v>
      </c>
      <c r="I583" t="str">
        <f>IF(Table6[[#This Row],[Z-Score.cat]]&gt;3,"Yes","No")</f>
        <v>No</v>
      </c>
    </row>
    <row r="584" spans="1:9" x14ac:dyDescent="0.25">
      <c r="A584" t="s">
        <v>23</v>
      </c>
      <c r="B584" t="s">
        <v>49</v>
      </c>
      <c r="C584">
        <v>54347</v>
      </c>
      <c r="D584">
        <f>ROUND((Table6[[#This Row],[Total Salary(USD)]]-N$1)/N$2,2)</f>
        <v>-0.17</v>
      </c>
      <c r="E584" t="str">
        <f>IF(Table6[[#This Row],[Z-Score]]&gt;3,"Yes","No")</f>
        <v>No</v>
      </c>
      <c r="F584">
        <f>AVERAGEIFS($C:C,$B:B,Table6[[#This Row],[Job Title]])</f>
        <v>62166.537115384606</v>
      </c>
      <c r="G584" cm="1">
        <f t="array" ref="G584">_xlfn.STDEV.P(_xlfn._xlws.FILTER($C:C,$B:B=Table6[[#This Row],[Job Title]]))</f>
        <v>39240.393697944899</v>
      </c>
      <c r="H584">
        <f>ROUND((Table6[[#This Row],[Total Salary(USD)]]-Table6[[#This Row],[Avg.of.cat]])/Table6[[#This Row],[std.of.cat]],2)</f>
        <v>-0.2</v>
      </c>
      <c r="I584" t="str">
        <f>IF(Table6[[#This Row],[Z-Score.cat]]&gt;3,"Yes","No")</f>
        <v>No</v>
      </c>
    </row>
    <row r="585" spans="1:9" x14ac:dyDescent="0.25">
      <c r="A585" t="s">
        <v>35</v>
      </c>
      <c r="B585" t="s">
        <v>40</v>
      </c>
      <c r="C585">
        <v>54130</v>
      </c>
      <c r="D585">
        <f>ROUND((Table6[[#This Row],[Total Salary(USD)]]-N$1)/N$2,2)</f>
        <v>-0.17</v>
      </c>
      <c r="E585" t="str">
        <f>IF(Table6[[#This Row],[Z-Score]]&gt;3,"Yes","No")</f>
        <v>No</v>
      </c>
      <c r="F585">
        <f>AVERAGEIFS($C:C,$B:B,Table6[[#This Row],[Job Title]])</f>
        <v>70425.948709677396</v>
      </c>
      <c r="G585" cm="1">
        <f t="array" ref="G585">_xlfn.STDEV.P(_xlfn._xlws.FILTER($C:C,$B:B=Table6[[#This Row],[Job Title]]))</f>
        <v>80642.671347175114</v>
      </c>
      <c r="H585">
        <f>ROUND((Table6[[#This Row],[Total Salary(USD)]]-Table6[[#This Row],[Avg.of.cat]])/Table6[[#This Row],[std.of.cat]],2)</f>
        <v>-0.2</v>
      </c>
      <c r="I585" t="str">
        <f>IF(Table6[[#This Row],[Z-Score.cat]]&gt;3,"Yes","No")</f>
        <v>No</v>
      </c>
    </row>
    <row r="586" spans="1:9" x14ac:dyDescent="0.25">
      <c r="A586" t="s">
        <v>31</v>
      </c>
      <c r="B586" t="s">
        <v>50</v>
      </c>
      <c r="C586">
        <v>54080.63</v>
      </c>
      <c r="D586">
        <f>ROUND((Table6[[#This Row],[Total Salary(USD)]]-N$1)/N$2,2)</f>
        <v>-0.17</v>
      </c>
      <c r="E586" t="str">
        <f>IF(Table6[[#This Row],[Z-Score]]&gt;3,"Yes","No")</f>
        <v>No</v>
      </c>
      <c r="F586">
        <f>AVERAGEIFS($C:C,$B:B,Table6[[#This Row],[Job Title]])</f>
        <v>49738.969361702148</v>
      </c>
      <c r="G586" cm="1">
        <f t="array" ref="G586">_xlfn.STDEV.P(_xlfn._xlws.FILTER($C:C,$B:B=Table6[[#This Row],[Job Title]]))</f>
        <v>40547.734104975425</v>
      </c>
      <c r="H586">
        <f>ROUND((Table6[[#This Row],[Total Salary(USD)]]-Table6[[#This Row],[Avg.of.cat]])/Table6[[#This Row],[std.of.cat]],2)</f>
        <v>0.11</v>
      </c>
      <c r="I586" t="str">
        <f>IF(Table6[[#This Row],[Z-Score.cat]]&gt;3,"Yes","No")</f>
        <v>No</v>
      </c>
    </row>
    <row r="587" spans="1:9" x14ac:dyDescent="0.25">
      <c r="A587" t="s">
        <v>23</v>
      </c>
      <c r="B587" t="s">
        <v>44</v>
      </c>
      <c r="C587">
        <v>53797.64</v>
      </c>
      <c r="D587">
        <f>ROUND((Table6[[#This Row],[Total Salary(USD)]]-N$1)/N$2,2)</f>
        <v>-0.18</v>
      </c>
      <c r="E587" t="str">
        <f>IF(Table6[[#This Row],[Z-Score]]&gt;3,"Yes","No")</f>
        <v>No</v>
      </c>
      <c r="F587">
        <f>AVERAGEIFS($C:C,$B:B,Table6[[#This Row],[Job Title]])</f>
        <v>62337.948181818203</v>
      </c>
      <c r="G587" cm="1">
        <f t="array" ref="G587">_xlfn.STDEV.P(_xlfn._xlws.FILTER($C:C,$B:B=Table6[[#This Row],[Job Title]]))</f>
        <v>34255.651537002152</v>
      </c>
      <c r="H587">
        <f>ROUND((Table6[[#This Row],[Total Salary(USD)]]-Table6[[#This Row],[Avg.of.cat]])/Table6[[#This Row],[std.of.cat]],2)</f>
        <v>-0.25</v>
      </c>
      <c r="I587" t="str">
        <f>IF(Table6[[#This Row],[Z-Score.cat]]&gt;3,"Yes","No")</f>
        <v>No</v>
      </c>
    </row>
    <row r="588" spans="1:9" x14ac:dyDescent="0.25">
      <c r="A588" t="s">
        <v>24</v>
      </c>
      <c r="B588" t="s">
        <v>53</v>
      </c>
      <c r="C588">
        <v>53729.05</v>
      </c>
      <c r="D588">
        <f>ROUND((Table6[[#This Row],[Total Salary(USD)]]-N$1)/N$2,2)</f>
        <v>-0.18</v>
      </c>
      <c r="E588" t="str">
        <f>IF(Table6[[#This Row],[Z-Score]]&gt;3,"Yes","No")</f>
        <v>No</v>
      </c>
      <c r="F588">
        <f>AVERAGEIFS($C:C,$B:B,Table6[[#This Row],[Job Title]])</f>
        <v>69993.488799999992</v>
      </c>
      <c r="G588" cm="1">
        <f t="array" ref="G588">_xlfn.STDEV.P(_xlfn._xlws.FILTER($C:C,$B:B=Table6[[#This Row],[Job Title]]))</f>
        <v>44344.922507977746</v>
      </c>
      <c r="H588">
        <f>ROUND((Table6[[#This Row],[Total Salary(USD)]]-Table6[[#This Row],[Avg.of.cat]])/Table6[[#This Row],[std.of.cat]],2)</f>
        <v>-0.37</v>
      </c>
      <c r="I588" t="str">
        <f>IF(Table6[[#This Row],[Z-Score.cat]]&gt;3,"Yes","No")</f>
        <v>No</v>
      </c>
    </row>
    <row r="589" spans="1:9" x14ac:dyDescent="0.25">
      <c r="A589" t="s">
        <v>29</v>
      </c>
      <c r="B589" t="s">
        <v>38</v>
      </c>
      <c r="C589">
        <v>53534</v>
      </c>
      <c r="D589">
        <f>ROUND((Table6[[#This Row],[Total Salary(USD)]]-N$1)/N$2,2)</f>
        <v>-0.18</v>
      </c>
      <c r="E589" t="str">
        <f>IF(Table6[[#This Row],[Z-Score]]&gt;3,"Yes","No")</f>
        <v>No</v>
      </c>
      <c r="F589">
        <f>AVERAGEIFS($C:C,$B:B,Table6[[#This Row],[Job Title]])</f>
        <v>65127.385277777808</v>
      </c>
      <c r="G589" cm="1">
        <f t="array" ref="G589">_xlfn.STDEV.P(_xlfn._xlws.FILTER($C:C,$B:B=Table6[[#This Row],[Job Title]]))</f>
        <v>42112.257457220956</v>
      </c>
      <c r="H589">
        <f>ROUND((Table6[[#This Row],[Total Salary(USD)]]-Table6[[#This Row],[Avg.of.cat]])/Table6[[#This Row],[std.of.cat]],2)</f>
        <v>-0.28000000000000003</v>
      </c>
      <c r="I589" t="str">
        <f>IF(Table6[[#This Row],[Z-Score.cat]]&gt;3,"Yes","No")</f>
        <v>No</v>
      </c>
    </row>
    <row r="590" spans="1:9" x14ac:dyDescent="0.25">
      <c r="A590" t="s">
        <v>34</v>
      </c>
      <c r="B590" t="s">
        <v>36</v>
      </c>
      <c r="C590">
        <v>53407.03</v>
      </c>
      <c r="D590">
        <f>ROUND((Table6[[#This Row],[Total Salary(USD)]]-N$1)/N$2,2)</f>
        <v>-0.18</v>
      </c>
      <c r="E590" t="str">
        <f>IF(Table6[[#This Row],[Z-Score]]&gt;3,"Yes","No")</f>
        <v>No</v>
      </c>
      <c r="F590">
        <f>AVERAGEIFS($C:C,$B:B,Table6[[#This Row],[Job Title]])</f>
        <v>52255.146481481475</v>
      </c>
      <c r="G590" cm="1">
        <f t="array" ref="G590">_xlfn.STDEV.P(_xlfn._xlws.FILTER($C:C,$B:B=Table6[[#This Row],[Job Title]]))</f>
        <v>38139.477363146871</v>
      </c>
      <c r="H590">
        <f>ROUND((Table6[[#This Row],[Total Salary(USD)]]-Table6[[#This Row],[Avg.of.cat]])/Table6[[#This Row],[std.of.cat]],2)</f>
        <v>0.03</v>
      </c>
      <c r="I590" t="str">
        <f>IF(Table6[[#This Row],[Z-Score.cat]]&gt;3,"Yes","No")</f>
        <v>No</v>
      </c>
    </row>
    <row r="591" spans="1:9" x14ac:dyDescent="0.25">
      <c r="A591" t="s">
        <v>34</v>
      </c>
      <c r="B591" t="s">
        <v>37</v>
      </c>
      <c r="C591">
        <v>53222.97</v>
      </c>
      <c r="D591">
        <f>ROUND((Table6[[#This Row],[Total Salary(USD)]]-N$1)/N$2,2)</f>
        <v>-0.19</v>
      </c>
      <c r="E591" t="str">
        <f>IF(Table6[[#This Row],[Z-Score]]&gt;3,"Yes","No")</f>
        <v>No</v>
      </c>
      <c r="F591">
        <f>AVERAGEIFS($C:C,$B:B,Table6[[#This Row],[Job Title]])</f>
        <v>78731.125344827582</v>
      </c>
      <c r="G591" cm="1">
        <f t="array" ref="G591">_xlfn.STDEV.P(_xlfn._xlws.FILTER($C:C,$B:B=Table6[[#This Row],[Job Title]]))</f>
        <v>32809.97896243685</v>
      </c>
      <c r="H591">
        <f>ROUND((Table6[[#This Row],[Total Salary(USD)]]-Table6[[#This Row],[Avg.of.cat]])/Table6[[#This Row],[std.of.cat]],2)</f>
        <v>-0.78</v>
      </c>
      <c r="I591" t="str">
        <f>IF(Table6[[#This Row],[Z-Score.cat]]&gt;3,"Yes","No")</f>
        <v>No</v>
      </c>
    </row>
    <row r="592" spans="1:9" x14ac:dyDescent="0.25">
      <c r="A592" t="s">
        <v>26</v>
      </c>
      <c r="B592" t="s">
        <v>39</v>
      </c>
      <c r="C592">
        <v>53113</v>
      </c>
      <c r="D592">
        <f>ROUND((Table6[[#This Row],[Total Salary(USD)]]-N$1)/N$2,2)</f>
        <v>-0.19</v>
      </c>
      <c r="E592" t="str">
        <f>IF(Table6[[#This Row],[Z-Score]]&gt;3,"Yes","No")</f>
        <v>No</v>
      </c>
      <c r="F592">
        <f>AVERAGEIFS($C:C,$B:B,Table6[[#This Row],[Job Title]])</f>
        <v>93413.391929824589</v>
      </c>
      <c r="G592" cm="1">
        <f t="array" ref="G592">_xlfn.STDEV.P(_xlfn._xlws.FILTER($C:C,$B:B=Table6[[#This Row],[Job Title]]))</f>
        <v>198179.10237346042</v>
      </c>
      <c r="H592">
        <f>ROUND((Table6[[#This Row],[Total Salary(USD)]]-Table6[[#This Row],[Avg.of.cat]])/Table6[[#This Row],[std.of.cat]],2)</f>
        <v>-0.2</v>
      </c>
      <c r="I592" t="str">
        <f>IF(Table6[[#This Row],[Z-Score.cat]]&gt;3,"Yes","No")</f>
        <v>No</v>
      </c>
    </row>
    <row r="593" spans="1:9" x14ac:dyDescent="0.25">
      <c r="A593" t="s">
        <v>35</v>
      </c>
      <c r="B593" t="s">
        <v>53</v>
      </c>
      <c r="C593">
        <v>53026</v>
      </c>
      <c r="D593">
        <f>ROUND((Table6[[#This Row],[Total Salary(USD)]]-N$1)/N$2,2)</f>
        <v>-0.19</v>
      </c>
      <c r="E593" t="str">
        <f>IF(Table6[[#This Row],[Z-Score]]&gt;3,"Yes","No")</f>
        <v>No</v>
      </c>
      <c r="F593">
        <f>AVERAGEIFS($C:C,$B:B,Table6[[#This Row],[Job Title]])</f>
        <v>69993.488799999992</v>
      </c>
      <c r="G593" cm="1">
        <f t="array" ref="G593">_xlfn.STDEV.P(_xlfn._xlws.FILTER($C:C,$B:B=Table6[[#This Row],[Job Title]]))</f>
        <v>44344.922507977746</v>
      </c>
      <c r="H593">
        <f>ROUND((Table6[[#This Row],[Total Salary(USD)]]-Table6[[#This Row],[Avg.of.cat]])/Table6[[#This Row],[std.of.cat]],2)</f>
        <v>-0.38</v>
      </c>
      <c r="I593" t="str">
        <f>IF(Table6[[#This Row],[Z-Score.cat]]&gt;3,"Yes","No")</f>
        <v>No</v>
      </c>
    </row>
    <row r="594" spans="1:9" x14ac:dyDescent="0.25">
      <c r="A594" t="s">
        <v>31</v>
      </c>
      <c r="B594" t="s">
        <v>42</v>
      </c>
      <c r="C594">
        <v>52985.27</v>
      </c>
      <c r="D594">
        <f>ROUND((Table6[[#This Row],[Total Salary(USD)]]-N$1)/N$2,2)</f>
        <v>-0.19</v>
      </c>
      <c r="E594" t="str">
        <f>IF(Table6[[#This Row],[Z-Score]]&gt;3,"Yes","No")</f>
        <v>No</v>
      </c>
      <c r="F594">
        <f>AVERAGEIFS($C:C,$B:B,Table6[[#This Row],[Job Title]])</f>
        <v>86666.62872727275</v>
      </c>
      <c r="G594" cm="1">
        <f t="array" ref="G594">_xlfn.STDEV.P(_xlfn._xlws.FILTER($C:C,$B:B=Table6[[#This Row],[Job Title]]))</f>
        <v>135209.06979805263</v>
      </c>
      <c r="H594">
        <f>ROUND((Table6[[#This Row],[Total Salary(USD)]]-Table6[[#This Row],[Avg.of.cat]])/Table6[[#This Row],[std.of.cat]],2)</f>
        <v>-0.25</v>
      </c>
      <c r="I594" t="str">
        <f>IF(Table6[[#This Row],[Z-Score.cat]]&gt;3,"Yes","No")</f>
        <v>No</v>
      </c>
    </row>
    <row r="595" spans="1:9" x14ac:dyDescent="0.25">
      <c r="A595" t="s">
        <v>35</v>
      </c>
      <c r="B595" t="s">
        <v>44</v>
      </c>
      <c r="C595">
        <v>52869.77</v>
      </c>
      <c r="D595">
        <f>ROUND((Table6[[#This Row],[Total Salary(USD)]]-N$1)/N$2,2)</f>
        <v>-0.19</v>
      </c>
      <c r="E595" t="str">
        <f>IF(Table6[[#This Row],[Z-Score]]&gt;3,"Yes","No")</f>
        <v>No</v>
      </c>
      <c r="F595">
        <f>AVERAGEIFS($C:C,$B:B,Table6[[#This Row],[Job Title]])</f>
        <v>62337.948181818203</v>
      </c>
      <c r="G595" cm="1">
        <f t="array" ref="G595">_xlfn.STDEV.P(_xlfn._xlws.FILTER($C:C,$B:B=Table6[[#This Row],[Job Title]]))</f>
        <v>34255.651537002152</v>
      </c>
      <c r="H595">
        <f>ROUND((Table6[[#This Row],[Total Salary(USD)]]-Table6[[#This Row],[Avg.of.cat]])/Table6[[#This Row],[std.of.cat]],2)</f>
        <v>-0.28000000000000003</v>
      </c>
      <c r="I595" t="str">
        <f>IF(Table6[[#This Row],[Z-Score.cat]]&gt;3,"Yes","No")</f>
        <v>No</v>
      </c>
    </row>
    <row r="596" spans="1:9" x14ac:dyDescent="0.25">
      <c r="A596" t="s">
        <v>35</v>
      </c>
      <c r="B596" t="s">
        <v>46</v>
      </c>
      <c r="C596">
        <v>52779.44</v>
      </c>
      <c r="D596">
        <f>ROUND((Table6[[#This Row],[Total Salary(USD)]]-N$1)/N$2,2)</f>
        <v>-0.19</v>
      </c>
      <c r="E596" t="str">
        <f>IF(Table6[[#This Row],[Z-Score]]&gt;3,"Yes","No")</f>
        <v>No</v>
      </c>
      <c r="F596">
        <f>AVERAGEIFS($C:C,$B:B,Table6[[#This Row],[Job Title]])</f>
        <v>61811.275918367355</v>
      </c>
      <c r="G596" cm="1">
        <f t="array" ref="G596">_xlfn.STDEV.P(_xlfn._xlws.FILTER($C:C,$B:B=Table6[[#This Row],[Job Title]]))</f>
        <v>44215.594954867083</v>
      </c>
      <c r="H596">
        <f>ROUND((Table6[[#This Row],[Total Salary(USD)]]-Table6[[#This Row],[Avg.of.cat]])/Table6[[#This Row],[std.of.cat]],2)</f>
        <v>-0.2</v>
      </c>
      <c r="I596" t="str">
        <f>IF(Table6[[#This Row],[Z-Score.cat]]&gt;3,"Yes","No")</f>
        <v>No</v>
      </c>
    </row>
    <row r="597" spans="1:9" x14ac:dyDescent="0.25">
      <c r="A597" t="s">
        <v>24</v>
      </c>
      <c r="B597" t="s">
        <v>53</v>
      </c>
      <c r="C597">
        <v>52763.45</v>
      </c>
      <c r="D597">
        <f>ROUND((Table6[[#This Row],[Total Salary(USD)]]-N$1)/N$2,2)</f>
        <v>-0.19</v>
      </c>
      <c r="E597" t="str">
        <f>IF(Table6[[#This Row],[Z-Score]]&gt;3,"Yes","No")</f>
        <v>No</v>
      </c>
      <c r="F597">
        <f>AVERAGEIFS($C:C,$B:B,Table6[[#This Row],[Job Title]])</f>
        <v>69993.488799999992</v>
      </c>
      <c r="G597" cm="1">
        <f t="array" ref="G597">_xlfn.STDEV.P(_xlfn._xlws.FILTER($C:C,$B:B=Table6[[#This Row],[Job Title]]))</f>
        <v>44344.922507977746</v>
      </c>
      <c r="H597">
        <f>ROUND((Table6[[#This Row],[Total Salary(USD)]]-Table6[[#This Row],[Avg.of.cat]])/Table6[[#This Row],[std.of.cat]],2)</f>
        <v>-0.39</v>
      </c>
      <c r="I597" t="str">
        <f>IF(Table6[[#This Row],[Z-Score.cat]]&gt;3,"Yes","No")</f>
        <v>No</v>
      </c>
    </row>
    <row r="598" spans="1:9" x14ac:dyDescent="0.25">
      <c r="A598" t="s">
        <v>35</v>
      </c>
      <c r="B598" t="s">
        <v>50</v>
      </c>
      <c r="C598">
        <v>52751.82</v>
      </c>
      <c r="D598">
        <f>ROUND((Table6[[#This Row],[Total Salary(USD)]]-N$1)/N$2,2)</f>
        <v>-0.19</v>
      </c>
      <c r="E598" t="str">
        <f>IF(Table6[[#This Row],[Z-Score]]&gt;3,"Yes","No")</f>
        <v>No</v>
      </c>
      <c r="F598">
        <f>AVERAGEIFS($C:C,$B:B,Table6[[#This Row],[Job Title]])</f>
        <v>49738.969361702148</v>
      </c>
      <c r="G598" cm="1">
        <f t="array" ref="G598">_xlfn.STDEV.P(_xlfn._xlws.FILTER($C:C,$B:B=Table6[[#This Row],[Job Title]]))</f>
        <v>40547.734104975425</v>
      </c>
      <c r="H598">
        <f>ROUND((Table6[[#This Row],[Total Salary(USD)]]-Table6[[#This Row],[Avg.of.cat]])/Table6[[#This Row],[std.of.cat]],2)</f>
        <v>7.0000000000000007E-2</v>
      </c>
      <c r="I598" t="str">
        <f>IF(Table6[[#This Row],[Z-Score.cat]]&gt;3,"Yes","No")</f>
        <v>No</v>
      </c>
    </row>
    <row r="599" spans="1:9" x14ac:dyDescent="0.25">
      <c r="A599" t="s">
        <v>34</v>
      </c>
      <c r="B599" t="s">
        <v>40</v>
      </c>
      <c r="C599">
        <v>52747.05</v>
      </c>
      <c r="D599">
        <f>ROUND((Table6[[#This Row],[Total Salary(USD)]]-N$1)/N$2,2)</f>
        <v>-0.19</v>
      </c>
      <c r="E599" t="str">
        <f>IF(Table6[[#This Row],[Z-Score]]&gt;3,"Yes","No")</f>
        <v>No</v>
      </c>
      <c r="F599">
        <f>AVERAGEIFS($C:C,$B:B,Table6[[#This Row],[Job Title]])</f>
        <v>70425.948709677396</v>
      </c>
      <c r="G599" cm="1">
        <f t="array" ref="G599">_xlfn.STDEV.P(_xlfn._xlws.FILTER($C:C,$B:B=Table6[[#This Row],[Job Title]]))</f>
        <v>80642.671347175114</v>
      </c>
      <c r="H599">
        <f>ROUND((Table6[[#This Row],[Total Salary(USD)]]-Table6[[#This Row],[Avg.of.cat]])/Table6[[#This Row],[std.of.cat]],2)</f>
        <v>-0.22</v>
      </c>
      <c r="I599" t="str">
        <f>IF(Table6[[#This Row],[Z-Score.cat]]&gt;3,"Yes","No")</f>
        <v>No</v>
      </c>
    </row>
    <row r="600" spans="1:9" x14ac:dyDescent="0.25">
      <c r="A600" t="s">
        <v>26</v>
      </c>
      <c r="B600" t="s">
        <v>47</v>
      </c>
      <c r="C600">
        <v>52694.15</v>
      </c>
      <c r="D600">
        <f>ROUND((Table6[[#This Row],[Total Salary(USD)]]-N$1)/N$2,2)</f>
        <v>-0.19</v>
      </c>
      <c r="E600" t="str">
        <f>IF(Table6[[#This Row],[Z-Score]]&gt;3,"Yes","No")</f>
        <v>No</v>
      </c>
      <c r="F600">
        <f>AVERAGEIFS($C:C,$B:B,Table6[[#This Row],[Job Title]])</f>
        <v>71674.793260869556</v>
      </c>
      <c r="G600" cm="1">
        <f t="array" ref="G600">_xlfn.STDEV.P(_xlfn._xlws.FILTER($C:C,$B:B=Table6[[#This Row],[Job Title]]))</f>
        <v>46259.752744471494</v>
      </c>
      <c r="H600">
        <f>ROUND((Table6[[#This Row],[Total Salary(USD)]]-Table6[[#This Row],[Avg.of.cat]])/Table6[[#This Row],[std.of.cat]],2)</f>
        <v>-0.41</v>
      </c>
      <c r="I600" t="str">
        <f>IF(Table6[[#This Row],[Z-Score.cat]]&gt;3,"Yes","No")</f>
        <v>No</v>
      </c>
    </row>
    <row r="601" spans="1:9" x14ac:dyDescent="0.25">
      <c r="A601" t="s">
        <v>35</v>
      </c>
      <c r="B601" t="s">
        <v>38</v>
      </c>
      <c r="C601">
        <v>52658.44</v>
      </c>
      <c r="D601">
        <f>ROUND((Table6[[#This Row],[Total Salary(USD)]]-N$1)/N$2,2)</f>
        <v>-0.19</v>
      </c>
      <c r="E601" t="str">
        <f>IF(Table6[[#This Row],[Z-Score]]&gt;3,"Yes","No")</f>
        <v>No</v>
      </c>
      <c r="F601">
        <f>AVERAGEIFS($C:C,$B:B,Table6[[#This Row],[Job Title]])</f>
        <v>65127.385277777808</v>
      </c>
      <c r="G601" cm="1">
        <f t="array" ref="G601">_xlfn.STDEV.P(_xlfn._xlws.FILTER($C:C,$B:B=Table6[[#This Row],[Job Title]]))</f>
        <v>42112.257457220956</v>
      </c>
      <c r="H601">
        <f>ROUND((Table6[[#This Row],[Total Salary(USD)]]-Table6[[#This Row],[Avg.of.cat]])/Table6[[#This Row],[std.of.cat]],2)</f>
        <v>-0.3</v>
      </c>
      <c r="I601" t="str">
        <f>IF(Table6[[#This Row],[Z-Score.cat]]&gt;3,"Yes","No")</f>
        <v>No</v>
      </c>
    </row>
    <row r="602" spans="1:9" x14ac:dyDescent="0.25">
      <c r="A602" t="s">
        <v>24</v>
      </c>
      <c r="B602" t="s">
        <v>44</v>
      </c>
      <c r="C602">
        <v>52362.62</v>
      </c>
      <c r="D602">
        <f>ROUND((Table6[[#This Row],[Total Salary(USD)]]-N$1)/N$2,2)</f>
        <v>-0.2</v>
      </c>
      <c r="E602" t="str">
        <f>IF(Table6[[#This Row],[Z-Score]]&gt;3,"Yes","No")</f>
        <v>No</v>
      </c>
      <c r="F602">
        <f>AVERAGEIFS($C:C,$B:B,Table6[[#This Row],[Job Title]])</f>
        <v>62337.948181818203</v>
      </c>
      <c r="G602" cm="1">
        <f t="array" ref="G602">_xlfn.STDEV.P(_xlfn._xlws.FILTER($C:C,$B:B=Table6[[#This Row],[Job Title]]))</f>
        <v>34255.651537002152</v>
      </c>
      <c r="H602">
        <f>ROUND((Table6[[#This Row],[Total Salary(USD)]]-Table6[[#This Row],[Avg.of.cat]])/Table6[[#This Row],[std.of.cat]],2)</f>
        <v>-0.28999999999999998</v>
      </c>
      <c r="I602" t="str">
        <f>IF(Table6[[#This Row],[Z-Score.cat]]&gt;3,"Yes","No")</f>
        <v>No</v>
      </c>
    </row>
    <row r="603" spans="1:9" x14ac:dyDescent="0.25">
      <c r="A603" t="s">
        <v>35</v>
      </c>
      <c r="B603" t="s">
        <v>38</v>
      </c>
      <c r="C603">
        <v>52131.53</v>
      </c>
      <c r="D603">
        <f>ROUND((Table6[[#This Row],[Total Salary(USD)]]-N$1)/N$2,2)</f>
        <v>-0.2</v>
      </c>
      <c r="E603" t="str">
        <f>IF(Table6[[#This Row],[Z-Score]]&gt;3,"Yes","No")</f>
        <v>No</v>
      </c>
      <c r="F603">
        <f>AVERAGEIFS($C:C,$B:B,Table6[[#This Row],[Job Title]])</f>
        <v>65127.385277777808</v>
      </c>
      <c r="G603" cm="1">
        <f t="array" ref="G603">_xlfn.STDEV.P(_xlfn._xlws.FILTER($C:C,$B:B=Table6[[#This Row],[Job Title]]))</f>
        <v>42112.257457220956</v>
      </c>
      <c r="H603">
        <f>ROUND((Table6[[#This Row],[Total Salary(USD)]]-Table6[[#This Row],[Avg.of.cat]])/Table6[[#This Row],[std.of.cat]],2)</f>
        <v>-0.31</v>
      </c>
      <c r="I603" t="str">
        <f>IF(Table6[[#This Row],[Z-Score.cat]]&gt;3,"Yes","No")</f>
        <v>No</v>
      </c>
    </row>
    <row r="604" spans="1:9" x14ac:dyDescent="0.25">
      <c r="A604" t="s">
        <v>35</v>
      </c>
      <c r="B604" t="s">
        <v>48</v>
      </c>
      <c r="C604">
        <v>52079</v>
      </c>
      <c r="D604">
        <f>ROUND((Table6[[#This Row],[Total Salary(USD)]]-N$1)/N$2,2)</f>
        <v>-0.2</v>
      </c>
      <c r="E604" t="str">
        <f>IF(Table6[[#This Row],[Z-Score]]&gt;3,"Yes","No")</f>
        <v>No</v>
      </c>
      <c r="F604">
        <f>AVERAGEIFS($C:C,$B:B,Table6[[#This Row],[Job Title]])</f>
        <v>75741.152545454534</v>
      </c>
      <c r="G604" cm="1">
        <f t="array" ref="G604">_xlfn.STDEV.P(_xlfn._xlws.FILTER($C:C,$B:B=Table6[[#This Row],[Job Title]]))</f>
        <v>43291.3791044912</v>
      </c>
      <c r="H604">
        <f>ROUND((Table6[[#This Row],[Total Salary(USD)]]-Table6[[#This Row],[Avg.of.cat]])/Table6[[#This Row],[std.of.cat]],2)</f>
        <v>-0.55000000000000004</v>
      </c>
      <c r="I604" t="str">
        <f>IF(Table6[[#This Row],[Z-Score.cat]]&gt;3,"Yes","No")</f>
        <v>No</v>
      </c>
    </row>
    <row r="605" spans="1:9" x14ac:dyDescent="0.25">
      <c r="A605" t="s">
        <v>31</v>
      </c>
      <c r="B605" t="s">
        <v>48</v>
      </c>
      <c r="C605">
        <v>51125.120000000003</v>
      </c>
      <c r="D605">
        <f>ROUND((Table6[[#This Row],[Total Salary(USD)]]-N$1)/N$2,2)</f>
        <v>-0.21</v>
      </c>
      <c r="E605" t="str">
        <f>IF(Table6[[#This Row],[Z-Score]]&gt;3,"Yes","No")</f>
        <v>No</v>
      </c>
      <c r="F605">
        <f>AVERAGEIFS($C:C,$B:B,Table6[[#This Row],[Job Title]])</f>
        <v>75741.152545454534</v>
      </c>
      <c r="G605" cm="1">
        <f t="array" ref="G605">_xlfn.STDEV.P(_xlfn._xlws.FILTER($C:C,$B:B=Table6[[#This Row],[Job Title]]))</f>
        <v>43291.3791044912</v>
      </c>
      <c r="H605">
        <f>ROUND((Table6[[#This Row],[Total Salary(USD)]]-Table6[[#This Row],[Avg.of.cat]])/Table6[[#This Row],[std.of.cat]],2)</f>
        <v>-0.56999999999999995</v>
      </c>
      <c r="I605" t="str">
        <f>IF(Table6[[#This Row],[Z-Score.cat]]&gt;3,"Yes","No")</f>
        <v>No</v>
      </c>
    </row>
    <row r="606" spans="1:9" x14ac:dyDescent="0.25">
      <c r="A606" t="s">
        <v>32</v>
      </c>
      <c r="B606" t="s">
        <v>38</v>
      </c>
      <c r="C606">
        <v>51026.22</v>
      </c>
      <c r="D606">
        <f>ROUND((Table6[[#This Row],[Total Salary(USD)]]-N$1)/N$2,2)</f>
        <v>-0.22</v>
      </c>
      <c r="E606" t="str">
        <f>IF(Table6[[#This Row],[Z-Score]]&gt;3,"Yes","No")</f>
        <v>No</v>
      </c>
      <c r="F606">
        <f>AVERAGEIFS($C:C,$B:B,Table6[[#This Row],[Job Title]])</f>
        <v>65127.385277777808</v>
      </c>
      <c r="G606" cm="1">
        <f t="array" ref="G606">_xlfn.STDEV.P(_xlfn._xlws.FILTER($C:C,$B:B=Table6[[#This Row],[Job Title]]))</f>
        <v>42112.257457220956</v>
      </c>
      <c r="H606">
        <f>ROUND((Table6[[#This Row],[Total Salary(USD)]]-Table6[[#This Row],[Avg.of.cat]])/Table6[[#This Row],[std.of.cat]],2)</f>
        <v>-0.33</v>
      </c>
      <c r="I606" t="str">
        <f>IF(Table6[[#This Row],[Z-Score.cat]]&gt;3,"Yes","No")</f>
        <v>No</v>
      </c>
    </row>
    <row r="607" spans="1:9" x14ac:dyDescent="0.25">
      <c r="A607" t="s">
        <v>26</v>
      </c>
      <c r="B607" t="s">
        <v>44</v>
      </c>
      <c r="C607">
        <v>50812.01</v>
      </c>
      <c r="D607">
        <f>ROUND((Table6[[#This Row],[Total Salary(USD)]]-N$1)/N$2,2)</f>
        <v>-0.22</v>
      </c>
      <c r="E607" t="str">
        <f>IF(Table6[[#This Row],[Z-Score]]&gt;3,"Yes","No")</f>
        <v>No</v>
      </c>
      <c r="F607">
        <f>AVERAGEIFS($C:C,$B:B,Table6[[#This Row],[Job Title]])</f>
        <v>62337.948181818203</v>
      </c>
      <c r="G607" cm="1">
        <f t="array" ref="G607">_xlfn.STDEV.P(_xlfn._xlws.FILTER($C:C,$B:B=Table6[[#This Row],[Job Title]]))</f>
        <v>34255.651537002152</v>
      </c>
      <c r="H607">
        <f>ROUND((Table6[[#This Row],[Total Salary(USD)]]-Table6[[#This Row],[Avg.of.cat]])/Table6[[#This Row],[std.of.cat]],2)</f>
        <v>-0.34</v>
      </c>
      <c r="I607" t="str">
        <f>IF(Table6[[#This Row],[Z-Score.cat]]&gt;3,"Yes","No")</f>
        <v>No</v>
      </c>
    </row>
    <row r="608" spans="1:9" x14ac:dyDescent="0.25">
      <c r="A608" t="s">
        <v>26</v>
      </c>
      <c r="B608" t="s">
        <v>36</v>
      </c>
      <c r="C608">
        <v>50774.96</v>
      </c>
      <c r="D608">
        <f>ROUND((Table6[[#This Row],[Total Salary(USD)]]-N$1)/N$2,2)</f>
        <v>-0.22</v>
      </c>
      <c r="E608" t="str">
        <f>IF(Table6[[#This Row],[Z-Score]]&gt;3,"Yes","No")</f>
        <v>No</v>
      </c>
      <c r="F608">
        <f>AVERAGEIFS($C:C,$B:B,Table6[[#This Row],[Job Title]])</f>
        <v>52255.146481481475</v>
      </c>
      <c r="G608" cm="1">
        <f t="array" ref="G608">_xlfn.STDEV.P(_xlfn._xlws.FILTER($C:C,$B:B=Table6[[#This Row],[Job Title]]))</f>
        <v>38139.477363146871</v>
      </c>
      <c r="H608">
        <f>ROUND((Table6[[#This Row],[Total Salary(USD)]]-Table6[[#This Row],[Avg.of.cat]])/Table6[[#This Row],[std.of.cat]],2)</f>
        <v>-0.04</v>
      </c>
      <c r="I608" t="str">
        <f>IF(Table6[[#This Row],[Z-Score.cat]]&gt;3,"Yes","No")</f>
        <v>No</v>
      </c>
    </row>
    <row r="609" spans="1:9" x14ac:dyDescent="0.25">
      <c r="A609" t="s">
        <v>28</v>
      </c>
      <c r="B609" t="s">
        <v>50</v>
      </c>
      <c r="C609">
        <v>50605.21</v>
      </c>
      <c r="D609">
        <f>ROUND((Table6[[#This Row],[Total Salary(USD)]]-N$1)/N$2,2)</f>
        <v>-0.22</v>
      </c>
      <c r="E609" t="str">
        <f>IF(Table6[[#This Row],[Z-Score]]&gt;3,"Yes","No")</f>
        <v>No</v>
      </c>
      <c r="F609">
        <f>AVERAGEIFS($C:C,$B:B,Table6[[#This Row],[Job Title]])</f>
        <v>49738.969361702148</v>
      </c>
      <c r="G609" cm="1">
        <f t="array" ref="G609">_xlfn.STDEV.P(_xlfn._xlws.FILTER($C:C,$B:B=Table6[[#This Row],[Job Title]]))</f>
        <v>40547.734104975425</v>
      </c>
      <c r="H609">
        <f>ROUND((Table6[[#This Row],[Total Salary(USD)]]-Table6[[#This Row],[Avg.of.cat]])/Table6[[#This Row],[std.of.cat]],2)</f>
        <v>0.02</v>
      </c>
      <c r="I609" t="str">
        <f>IF(Table6[[#This Row],[Z-Score.cat]]&gt;3,"Yes","No")</f>
        <v>No</v>
      </c>
    </row>
    <row r="610" spans="1:9" x14ac:dyDescent="0.25">
      <c r="A610" t="s">
        <v>35</v>
      </c>
      <c r="B610" t="s">
        <v>48</v>
      </c>
      <c r="C610">
        <v>50526.63</v>
      </c>
      <c r="D610">
        <f>ROUND((Table6[[#This Row],[Total Salary(USD)]]-N$1)/N$2,2)</f>
        <v>-0.22</v>
      </c>
      <c r="E610" t="str">
        <f>IF(Table6[[#This Row],[Z-Score]]&gt;3,"Yes","No")</f>
        <v>No</v>
      </c>
      <c r="F610">
        <f>AVERAGEIFS($C:C,$B:B,Table6[[#This Row],[Job Title]])</f>
        <v>75741.152545454534</v>
      </c>
      <c r="G610" cm="1">
        <f t="array" ref="G610">_xlfn.STDEV.P(_xlfn._xlws.FILTER($C:C,$B:B=Table6[[#This Row],[Job Title]]))</f>
        <v>43291.3791044912</v>
      </c>
      <c r="H610">
        <f>ROUND((Table6[[#This Row],[Total Salary(USD)]]-Table6[[#This Row],[Avg.of.cat]])/Table6[[#This Row],[std.of.cat]],2)</f>
        <v>-0.57999999999999996</v>
      </c>
      <c r="I610" t="str">
        <f>IF(Table6[[#This Row],[Z-Score.cat]]&gt;3,"Yes","No")</f>
        <v>No</v>
      </c>
    </row>
    <row r="611" spans="1:9" x14ac:dyDescent="0.25">
      <c r="A611" t="s">
        <v>24</v>
      </c>
      <c r="B611" t="s">
        <v>38</v>
      </c>
      <c r="C611">
        <v>50521.05</v>
      </c>
      <c r="D611">
        <f>ROUND((Table6[[#This Row],[Total Salary(USD)]]-N$1)/N$2,2)</f>
        <v>-0.22</v>
      </c>
      <c r="E611" t="str">
        <f>IF(Table6[[#This Row],[Z-Score]]&gt;3,"Yes","No")</f>
        <v>No</v>
      </c>
      <c r="F611">
        <f>AVERAGEIFS($C:C,$B:B,Table6[[#This Row],[Job Title]])</f>
        <v>65127.385277777808</v>
      </c>
      <c r="G611" cm="1">
        <f t="array" ref="G611">_xlfn.STDEV.P(_xlfn._xlws.FILTER($C:C,$B:B=Table6[[#This Row],[Job Title]]))</f>
        <v>42112.257457220956</v>
      </c>
      <c r="H611">
        <f>ROUND((Table6[[#This Row],[Total Salary(USD)]]-Table6[[#This Row],[Avg.of.cat]])/Table6[[#This Row],[std.of.cat]],2)</f>
        <v>-0.35</v>
      </c>
      <c r="I611" t="str">
        <f>IF(Table6[[#This Row],[Z-Score.cat]]&gt;3,"Yes","No")</f>
        <v>No</v>
      </c>
    </row>
    <row r="612" spans="1:9" x14ac:dyDescent="0.25">
      <c r="A612" t="s">
        <v>29</v>
      </c>
      <c r="B612" t="s">
        <v>52</v>
      </c>
      <c r="C612">
        <v>50494.64</v>
      </c>
      <c r="D612">
        <f>ROUND((Table6[[#This Row],[Total Salary(USD)]]-N$1)/N$2,2)</f>
        <v>-0.22</v>
      </c>
      <c r="E612" t="str">
        <f>IF(Table6[[#This Row],[Z-Score]]&gt;3,"Yes","No")</f>
        <v>No</v>
      </c>
      <c r="F612">
        <f>AVERAGEIFS($C:C,$B:B,Table6[[#This Row],[Job Title]])</f>
        <v>64468.089137931056</v>
      </c>
      <c r="G612" cm="1">
        <f t="array" ref="G612">_xlfn.STDEV.P(_xlfn._xlws.FILTER($C:C,$B:B=Table6[[#This Row],[Job Title]]))</f>
        <v>46017.966728855456</v>
      </c>
      <c r="H612">
        <f>ROUND((Table6[[#This Row],[Total Salary(USD)]]-Table6[[#This Row],[Avg.of.cat]])/Table6[[#This Row],[std.of.cat]],2)</f>
        <v>-0.3</v>
      </c>
      <c r="I612" t="str">
        <f>IF(Table6[[#This Row],[Z-Score.cat]]&gt;3,"Yes","No")</f>
        <v>No</v>
      </c>
    </row>
    <row r="613" spans="1:9" x14ac:dyDescent="0.25">
      <c r="A613" t="s">
        <v>23</v>
      </c>
      <c r="B613" t="s">
        <v>39</v>
      </c>
      <c r="C613">
        <v>50335.61</v>
      </c>
      <c r="D613">
        <f>ROUND((Table6[[#This Row],[Total Salary(USD)]]-N$1)/N$2,2)</f>
        <v>-0.23</v>
      </c>
      <c r="E613" t="str">
        <f>IF(Table6[[#This Row],[Z-Score]]&gt;3,"Yes","No")</f>
        <v>No</v>
      </c>
      <c r="F613">
        <f>AVERAGEIFS($C:C,$B:B,Table6[[#This Row],[Job Title]])</f>
        <v>93413.391929824589</v>
      </c>
      <c r="G613" cm="1">
        <f t="array" ref="G613">_xlfn.STDEV.P(_xlfn._xlws.FILTER($C:C,$B:B=Table6[[#This Row],[Job Title]]))</f>
        <v>198179.10237346042</v>
      </c>
      <c r="H613">
        <f>ROUND((Table6[[#This Row],[Total Salary(USD)]]-Table6[[#This Row],[Avg.of.cat]])/Table6[[#This Row],[std.of.cat]],2)</f>
        <v>-0.22</v>
      </c>
      <c r="I613" t="str">
        <f>IF(Table6[[#This Row],[Z-Score.cat]]&gt;3,"Yes","No")</f>
        <v>No</v>
      </c>
    </row>
    <row r="614" spans="1:9" x14ac:dyDescent="0.25">
      <c r="A614" t="s">
        <v>35</v>
      </c>
      <c r="B614" t="s">
        <v>38</v>
      </c>
      <c r="C614">
        <v>49935</v>
      </c>
      <c r="D614">
        <f>ROUND((Table6[[#This Row],[Total Salary(USD)]]-N$1)/N$2,2)</f>
        <v>-0.23</v>
      </c>
      <c r="E614" t="str">
        <f>IF(Table6[[#This Row],[Z-Score]]&gt;3,"Yes","No")</f>
        <v>No</v>
      </c>
      <c r="F614">
        <f>AVERAGEIFS($C:C,$B:B,Table6[[#This Row],[Job Title]])</f>
        <v>65127.385277777808</v>
      </c>
      <c r="G614" cm="1">
        <f t="array" ref="G614">_xlfn.STDEV.P(_xlfn._xlws.FILTER($C:C,$B:B=Table6[[#This Row],[Job Title]]))</f>
        <v>42112.257457220956</v>
      </c>
      <c r="H614">
        <f>ROUND((Table6[[#This Row],[Total Salary(USD)]]-Table6[[#This Row],[Avg.of.cat]])/Table6[[#This Row],[std.of.cat]],2)</f>
        <v>-0.36</v>
      </c>
      <c r="I614" t="str">
        <f>IF(Table6[[#This Row],[Z-Score.cat]]&gt;3,"Yes","No")</f>
        <v>No</v>
      </c>
    </row>
    <row r="615" spans="1:9" x14ac:dyDescent="0.25">
      <c r="A615" t="s">
        <v>26</v>
      </c>
      <c r="B615" t="s">
        <v>36</v>
      </c>
      <c r="C615">
        <v>49885.01</v>
      </c>
      <c r="D615">
        <f>ROUND((Table6[[#This Row],[Total Salary(USD)]]-N$1)/N$2,2)</f>
        <v>-0.23</v>
      </c>
      <c r="E615" t="str">
        <f>IF(Table6[[#This Row],[Z-Score]]&gt;3,"Yes","No")</f>
        <v>No</v>
      </c>
      <c r="F615">
        <f>AVERAGEIFS($C:C,$B:B,Table6[[#This Row],[Job Title]])</f>
        <v>52255.146481481475</v>
      </c>
      <c r="G615" cm="1">
        <f t="array" ref="G615">_xlfn.STDEV.P(_xlfn._xlws.FILTER($C:C,$B:B=Table6[[#This Row],[Job Title]]))</f>
        <v>38139.477363146871</v>
      </c>
      <c r="H615">
        <f>ROUND((Table6[[#This Row],[Total Salary(USD)]]-Table6[[#This Row],[Avg.of.cat]])/Table6[[#This Row],[std.of.cat]],2)</f>
        <v>-0.06</v>
      </c>
      <c r="I615" t="str">
        <f>IF(Table6[[#This Row],[Z-Score.cat]]&gt;3,"Yes","No")</f>
        <v>No</v>
      </c>
    </row>
    <row r="616" spans="1:9" x14ac:dyDescent="0.25">
      <c r="A616" t="s">
        <v>29</v>
      </c>
      <c r="B616" t="s">
        <v>41</v>
      </c>
      <c r="C616">
        <v>49443.360000000001</v>
      </c>
      <c r="D616">
        <f>ROUND((Table6[[#This Row],[Total Salary(USD)]]-N$1)/N$2,2)</f>
        <v>-0.24</v>
      </c>
      <c r="E616" t="str">
        <f>IF(Table6[[#This Row],[Z-Score]]&gt;3,"Yes","No")</f>
        <v>No</v>
      </c>
      <c r="F616">
        <f>AVERAGEIFS($C:C,$B:B,Table6[[#This Row],[Job Title]])</f>
        <v>65399.128867924541</v>
      </c>
      <c r="G616" cm="1">
        <f t="array" ref="G616">_xlfn.STDEV.P(_xlfn._xlws.FILTER($C:C,$B:B=Table6[[#This Row],[Job Title]]))</f>
        <v>40003.028601815779</v>
      </c>
      <c r="H616">
        <f>ROUND((Table6[[#This Row],[Total Salary(USD)]]-Table6[[#This Row],[Avg.of.cat]])/Table6[[#This Row],[std.of.cat]],2)</f>
        <v>-0.4</v>
      </c>
      <c r="I616" t="str">
        <f>IF(Table6[[#This Row],[Z-Score.cat]]&gt;3,"Yes","No")</f>
        <v>No</v>
      </c>
    </row>
    <row r="617" spans="1:9" x14ac:dyDescent="0.25">
      <c r="A617" t="s">
        <v>26</v>
      </c>
      <c r="B617" t="s">
        <v>36</v>
      </c>
      <c r="C617">
        <v>48754.79</v>
      </c>
      <c r="D617">
        <f>ROUND((Table6[[#This Row],[Total Salary(USD)]]-N$1)/N$2,2)</f>
        <v>-0.25</v>
      </c>
      <c r="E617" t="str">
        <f>IF(Table6[[#This Row],[Z-Score]]&gt;3,"Yes","No")</f>
        <v>No</v>
      </c>
      <c r="F617">
        <f>AVERAGEIFS($C:C,$B:B,Table6[[#This Row],[Job Title]])</f>
        <v>52255.146481481475</v>
      </c>
      <c r="G617" cm="1">
        <f t="array" ref="G617">_xlfn.STDEV.P(_xlfn._xlws.FILTER($C:C,$B:B=Table6[[#This Row],[Job Title]]))</f>
        <v>38139.477363146871</v>
      </c>
      <c r="H617">
        <f>ROUND((Table6[[#This Row],[Total Salary(USD)]]-Table6[[#This Row],[Avg.of.cat]])/Table6[[#This Row],[std.of.cat]],2)</f>
        <v>-0.09</v>
      </c>
      <c r="I617" t="str">
        <f>IF(Table6[[#This Row],[Z-Score.cat]]&gt;3,"Yes","No")</f>
        <v>No</v>
      </c>
    </row>
    <row r="618" spans="1:9" x14ac:dyDescent="0.25">
      <c r="A618" t="s">
        <v>28</v>
      </c>
      <c r="B618" t="s">
        <v>49</v>
      </c>
      <c r="C618">
        <v>48678.16</v>
      </c>
      <c r="D618">
        <f>ROUND((Table6[[#This Row],[Total Salary(USD)]]-N$1)/N$2,2)</f>
        <v>-0.25</v>
      </c>
      <c r="E618" t="str">
        <f>IF(Table6[[#This Row],[Z-Score]]&gt;3,"Yes","No")</f>
        <v>No</v>
      </c>
      <c r="F618">
        <f>AVERAGEIFS($C:C,$B:B,Table6[[#This Row],[Job Title]])</f>
        <v>62166.537115384606</v>
      </c>
      <c r="G618" cm="1">
        <f t="array" ref="G618">_xlfn.STDEV.P(_xlfn._xlws.FILTER($C:C,$B:B=Table6[[#This Row],[Job Title]]))</f>
        <v>39240.393697944899</v>
      </c>
      <c r="H618">
        <f>ROUND((Table6[[#This Row],[Total Salary(USD)]]-Table6[[#This Row],[Avg.of.cat]])/Table6[[#This Row],[std.of.cat]],2)</f>
        <v>-0.34</v>
      </c>
      <c r="I618" t="str">
        <f>IF(Table6[[#This Row],[Z-Score.cat]]&gt;3,"Yes","No")</f>
        <v>No</v>
      </c>
    </row>
    <row r="619" spans="1:9" x14ac:dyDescent="0.25">
      <c r="A619" t="s">
        <v>26</v>
      </c>
      <c r="B619" t="s">
        <v>44</v>
      </c>
      <c r="C619">
        <v>48562.46</v>
      </c>
      <c r="D619">
        <f>ROUND((Table6[[#This Row],[Total Salary(USD)]]-N$1)/N$2,2)</f>
        <v>-0.25</v>
      </c>
      <c r="E619" t="str">
        <f>IF(Table6[[#This Row],[Z-Score]]&gt;3,"Yes","No")</f>
        <v>No</v>
      </c>
      <c r="F619">
        <f>AVERAGEIFS($C:C,$B:B,Table6[[#This Row],[Job Title]])</f>
        <v>62337.948181818203</v>
      </c>
      <c r="G619" cm="1">
        <f t="array" ref="G619">_xlfn.STDEV.P(_xlfn._xlws.FILTER($C:C,$B:B=Table6[[#This Row],[Job Title]]))</f>
        <v>34255.651537002152</v>
      </c>
      <c r="H619">
        <f>ROUND((Table6[[#This Row],[Total Salary(USD)]]-Table6[[#This Row],[Avg.of.cat]])/Table6[[#This Row],[std.of.cat]],2)</f>
        <v>-0.4</v>
      </c>
      <c r="I619" t="str">
        <f>IF(Table6[[#This Row],[Z-Score.cat]]&gt;3,"Yes","No")</f>
        <v>No</v>
      </c>
    </row>
    <row r="620" spans="1:9" x14ac:dyDescent="0.25">
      <c r="A620" t="s">
        <v>23</v>
      </c>
      <c r="B620" t="s">
        <v>38</v>
      </c>
      <c r="C620">
        <v>48244.480000000003</v>
      </c>
      <c r="D620">
        <f>ROUND((Table6[[#This Row],[Total Salary(USD)]]-N$1)/N$2,2)</f>
        <v>-0.25</v>
      </c>
      <c r="E620" t="str">
        <f>IF(Table6[[#This Row],[Z-Score]]&gt;3,"Yes","No")</f>
        <v>No</v>
      </c>
      <c r="F620">
        <f>AVERAGEIFS($C:C,$B:B,Table6[[#This Row],[Job Title]])</f>
        <v>65127.385277777808</v>
      </c>
      <c r="G620" cm="1">
        <f t="array" ref="G620">_xlfn.STDEV.P(_xlfn._xlws.FILTER($C:C,$B:B=Table6[[#This Row],[Job Title]]))</f>
        <v>42112.257457220956</v>
      </c>
      <c r="H620">
        <f>ROUND((Table6[[#This Row],[Total Salary(USD)]]-Table6[[#This Row],[Avg.of.cat]])/Table6[[#This Row],[std.of.cat]],2)</f>
        <v>-0.4</v>
      </c>
      <c r="I620" t="str">
        <f>IF(Table6[[#This Row],[Z-Score.cat]]&gt;3,"Yes","No")</f>
        <v>No</v>
      </c>
    </row>
    <row r="621" spans="1:9" x14ac:dyDescent="0.25">
      <c r="A621" t="s">
        <v>35</v>
      </c>
      <c r="B621" t="s">
        <v>43</v>
      </c>
      <c r="C621">
        <v>48184.3</v>
      </c>
      <c r="D621">
        <f>ROUND((Table6[[#This Row],[Total Salary(USD)]]-N$1)/N$2,2)</f>
        <v>-0.26</v>
      </c>
      <c r="E621" t="str">
        <f>IF(Table6[[#This Row],[Z-Score]]&gt;3,"Yes","No")</f>
        <v>No</v>
      </c>
      <c r="F621">
        <f>AVERAGEIFS($C:C,$B:B,Table6[[#This Row],[Job Title]])</f>
        <v>71777.519047619062</v>
      </c>
      <c r="G621" cm="1">
        <f t="array" ref="G621">_xlfn.STDEV.P(_xlfn._xlws.FILTER($C:C,$B:B=Table6[[#This Row],[Job Title]]))</f>
        <v>51860.030158538255</v>
      </c>
      <c r="H621">
        <f>ROUND((Table6[[#This Row],[Total Salary(USD)]]-Table6[[#This Row],[Avg.of.cat]])/Table6[[#This Row],[std.of.cat]],2)</f>
        <v>-0.45</v>
      </c>
      <c r="I621" t="str">
        <f>IF(Table6[[#This Row],[Z-Score.cat]]&gt;3,"Yes","No")</f>
        <v>No</v>
      </c>
    </row>
    <row r="622" spans="1:9" x14ac:dyDescent="0.25">
      <c r="A622" t="s">
        <v>28</v>
      </c>
      <c r="B622" t="s">
        <v>52</v>
      </c>
      <c r="C622">
        <v>48053.48</v>
      </c>
      <c r="D622">
        <f>ROUND((Table6[[#This Row],[Total Salary(USD)]]-N$1)/N$2,2)</f>
        <v>-0.26</v>
      </c>
      <c r="E622" t="str">
        <f>IF(Table6[[#This Row],[Z-Score]]&gt;3,"Yes","No")</f>
        <v>No</v>
      </c>
      <c r="F622">
        <f>AVERAGEIFS($C:C,$B:B,Table6[[#This Row],[Job Title]])</f>
        <v>64468.089137931056</v>
      </c>
      <c r="G622" cm="1">
        <f t="array" ref="G622">_xlfn.STDEV.P(_xlfn._xlws.FILTER($C:C,$B:B=Table6[[#This Row],[Job Title]]))</f>
        <v>46017.966728855456</v>
      </c>
      <c r="H622">
        <f>ROUND((Table6[[#This Row],[Total Salary(USD)]]-Table6[[#This Row],[Avg.of.cat]])/Table6[[#This Row],[std.of.cat]],2)</f>
        <v>-0.36</v>
      </c>
      <c r="I622" t="str">
        <f>IF(Table6[[#This Row],[Z-Score.cat]]&gt;3,"Yes","No")</f>
        <v>No</v>
      </c>
    </row>
    <row r="623" spans="1:9" x14ac:dyDescent="0.25">
      <c r="A623" t="s">
        <v>31</v>
      </c>
      <c r="B623" t="s">
        <v>42</v>
      </c>
      <c r="C623">
        <v>47947.71</v>
      </c>
      <c r="D623">
        <f>ROUND((Table6[[#This Row],[Total Salary(USD)]]-N$1)/N$2,2)</f>
        <v>-0.26</v>
      </c>
      <c r="E623" t="str">
        <f>IF(Table6[[#This Row],[Z-Score]]&gt;3,"Yes","No")</f>
        <v>No</v>
      </c>
      <c r="F623">
        <f>AVERAGEIFS($C:C,$B:B,Table6[[#This Row],[Job Title]])</f>
        <v>86666.62872727275</v>
      </c>
      <c r="G623" cm="1">
        <f t="array" ref="G623">_xlfn.STDEV.P(_xlfn._xlws.FILTER($C:C,$B:B=Table6[[#This Row],[Job Title]]))</f>
        <v>135209.06979805263</v>
      </c>
      <c r="H623">
        <f>ROUND((Table6[[#This Row],[Total Salary(USD)]]-Table6[[#This Row],[Avg.of.cat]])/Table6[[#This Row],[std.of.cat]],2)</f>
        <v>-0.28999999999999998</v>
      </c>
      <c r="I623" t="str">
        <f>IF(Table6[[#This Row],[Z-Score.cat]]&gt;3,"Yes","No")</f>
        <v>No</v>
      </c>
    </row>
    <row r="624" spans="1:9" x14ac:dyDescent="0.25">
      <c r="A624" t="s">
        <v>32</v>
      </c>
      <c r="B624" t="s">
        <v>53</v>
      </c>
      <c r="C624">
        <v>47880.79</v>
      </c>
      <c r="D624">
        <f>ROUND((Table6[[#This Row],[Total Salary(USD)]]-N$1)/N$2,2)</f>
        <v>-0.26</v>
      </c>
      <c r="E624" t="str">
        <f>IF(Table6[[#This Row],[Z-Score]]&gt;3,"Yes","No")</f>
        <v>No</v>
      </c>
      <c r="F624">
        <f>AVERAGEIFS($C:C,$B:B,Table6[[#This Row],[Job Title]])</f>
        <v>69993.488799999992</v>
      </c>
      <c r="G624" cm="1">
        <f t="array" ref="G624">_xlfn.STDEV.P(_xlfn._xlws.FILTER($C:C,$B:B=Table6[[#This Row],[Job Title]]))</f>
        <v>44344.922507977746</v>
      </c>
      <c r="H624">
        <f>ROUND((Table6[[#This Row],[Total Salary(USD)]]-Table6[[#This Row],[Avg.of.cat]])/Table6[[#This Row],[std.of.cat]],2)</f>
        <v>-0.5</v>
      </c>
      <c r="I624" t="str">
        <f>IF(Table6[[#This Row],[Z-Score.cat]]&gt;3,"Yes","No")</f>
        <v>No</v>
      </c>
    </row>
    <row r="625" spans="1:9" x14ac:dyDescent="0.25">
      <c r="A625" t="s">
        <v>35</v>
      </c>
      <c r="B625" t="s">
        <v>52</v>
      </c>
      <c r="C625">
        <v>47630</v>
      </c>
      <c r="D625">
        <f>ROUND((Table6[[#This Row],[Total Salary(USD)]]-N$1)/N$2,2)</f>
        <v>-0.26</v>
      </c>
      <c r="E625" t="str">
        <f>IF(Table6[[#This Row],[Z-Score]]&gt;3,"Yes","No")</f>
        <v>No</v>
      </c>
      <c r="F625">
        <f>AVERAGEIFS($C:C,$B:B,Table6[[#This Row],[Job Title]])</f>
        <v>64468.089137931056</v>
      </c>
      <c r="G625" cm="1">
        <f t="array" ref="G625">_xlfn.STDEV.P(_xlfn._xlws.FILTER($C:C,$B:B=Table6[[#This Row],[Job Title]]))</f>
        <v>46017.966728855456</v>
      </c>
      <c r="H625">
        <f>ROUND((Table6[[#This Row],[Total Salary(USD)]]-Table6[[#This Row],[Avg.of.cat]])/Table6[[#This Row],[std.of.cat]],2)</f>
        <v>-0.37</v>
      </c>
      <c r="I625" t="str">
        <f>IF(Table6[[#This Row],[Z-Score.cat]]&gt;3,"Yes","No")</f>
        <v>No</v>
      </c>
    </row>
    <row r="626" spans="1:9" x14ac:dyDescent="0.25">
      <c r="A626" t="s">
        <v>35</v>
      </c>
      <c r="B626" t="s">
        <v>44</v>
      </c>
      <c r="C626">
        <v>47610.41</v>
      </c>
      <c r="D626">
        <f>ROUND((Table6[[#This Row],[Total Salary(USD)]]-N$1)/N$2,2)</f>
        <v>-0.26</v>
      </c>
      <c r="E626" t="str">
        <f>IF(Table6[[#This Row],[Z-Score]]&gt;3,"Yes","No")</f>
        <v>No</v>
      </c>
      <c r="F626">
        <f>AVERAGEIFS($C:C,$B:B,Table6[[#This Row],[Job Title]])</f>
        <v>62337.948181818203</v>
      </c>
      <c r="G626" cm="1">
        <f t="array" ref="G626">_xlfn.STDEV.P(_xlfn._xlws.FILTER($C:C,$B:B=Table6[[#This Row],[Job Title]]))</f>
        <v>34255.651537002152</v>
      </c>
      <c r="H626">
        <f>ROUND((Table6[[#This Row],[Total Salary(USD)]]-Table6[[#This Row],[Avg.of.cat]])/Table6[[#This Row],[std.of.cat]],2)</f>
        <v>-0.43</v>
      </c>
      <c r="I626" t="str">
        <f>IF(Table6[[#This Row],[Z-Score.cat]]&gt;3,"Yes","No")</f>
        <v>No</v>
      </c>
    </row>
    <row r="627" spans="1:9" x14ac:dyDescent="0.25">
      <c r="A627" t="s">
        <v>34</v>
      </c>
      <c r="B627" t="s">
        <v>52</v>
      </c>
      <c r="C627">
        <v>47591.81</v>
      </c>
      <c r="D627">
        <f>ROUND((Table6[[#This Row],[Total Salary(USD)]]-N$1)/N$2,2)</f>
        <v>-0.26</v>
      </c>
      <c r="E627" t="str">
        <f>IF(Table6[[#This Row],[Z-Score]]&gt;3,"Yes","No")</f>
        <v>No</v>
      </c>
      <c r="F627">
        <f>AVERAGEIFS($C:C,$B:B,Table6[[#This Row],[Job Title]])</f>
        <v>64468.089137931056</v>
      </c>
      <c r="G627" cm="1">
        <f t="array" ref="G627">_xlfn.STDEV.P(_xlfn._xlws.FILTER($C:C,$B:B=Table6[[#This Row],[Job Title]]))</f>
        <v>46017.966728855456</v>
      </c>
      <c r="H627">
        <f>ROUND((Table6[[#This Row],[Total Salary(USD)]]-Table6[[#This Row],[Avg.of.cat]])/Table6[[#This Row],[std.of.cat]],2)</f>
        <v>-0.37</v>
      </c>
      <c r="I627" t="str">
        <f>IF(Table6[[#This Row],[Z-Score.cat]]&gt;3,"Yes","No")</f>
        <v>No</v>
      </c>
    </row>
    <row r="628" spans="1:9" x14ac:dyDescent="0.25">
      <c r="A628" t="s">
        <v>23</v>
      </c>
      <c r="B628" t="s">
        <v>39</v>
      </c>
      <c r="C628">
        <v>47581.86</v>
      </c>
      <c r="D628">
        <f>ROUND((Table6[[#This Row],[Total Salary(USD)]]-N$1)/N$2,2)</f>
        <v>-0.26</v>
      </c>
      <c r="E628" t="str">
        <f>IF(Table6[[#This Row],[Z-Score]]&gt;3,"Yes","No")</f>
        <v>No</v>
      </c>
      <c r="F628">
        <f>AVERAGEIFS($C:C,$B:B,Table6[[#This Row],[Job Title]])</f>
        <v>93413.391929824589</v>
      </c>
      <c r="G628" cm="1">
        <f t="array" ref="G628">_xlfn.STDEV.P(_xlfn._xlws.FILTER($C:C,$B:B=Table6[[#This Row],[Job Title]]))</f>
        <v>198179.10237346042</v>
      </c>
      <c r="H628">
        <f>ROUND((Table6[[#This Row],[Total Salary(USD)]]-Table6[[#This Row],[Avg.of.cat]])/Table6[[#This Row],[std.of.cat]],2)</f>
        <v>-0.23</v>
      </c>
      <c r="I628" t="str">
        <f>IF(Table6[[#This Row],[Z-Score.cat]]&gt;3,"Yes","No")</f>
        <v>No</v>
      </c>
    </row>
    <row r="629" spans="1:9" x14ac:dyDescent="0.25">
      <c r="A629" t="s">
        <v>35</v>
      </c>
      <c r="B629" t="s">
        <v>36</v>
      </c>
      <c r="C629">
        <v>47444.88</v>
      </c>
      <c r="D629">
        <f>ROUND((Table6[[#This Row],[Total Salary(USD)]]-N$1)/N$2,2)</f>
        <v>-0.27</v>
      </c>
      <c r="E629" t="str">
        <f>IF(Table6[[#This Row],[Z-Score]]&gt;3,"Yes","No")</f>
        <v>No</v>
      </c>
      <c r="F629">
        <f>AVERAGEIFS($C:C,$B:B,Table6[[#This Row],[Job Title]])</f>
        <v>52255.146481481475</v>
      </c>
      <c r="G629" cm="1">
        <f t="array" ref="G629">_xlfn.STDEV.P(_xlfn._xlws.FILTER($C:C,$B:B=Table6[[#This Row],[Job Title]]))</f>
        <v>38139.477363146871</v>
      </c>
      <c r="H629">
        <f>ROUND((Table6[[#This Row],[Total Salary(USD)]]-Table6[[#This Row],[Avg.of.cat]])/Table6[[#This Row],[std.of.cat]],2)</f>
        <v>-0.13</v>
      </c>
      <c r="I629" t="str">
        <f>IF(Table6[[#This Row],[Z-Score.cat]]&gt;3,"Yes","No")</f>
        <v>No</v>
      </c>
    </row>
    <row r="630" spans="1:9" x14ac:dyDescent="0.25">
      <c r="A630" t="s">
        <v>32</v>
      </c>
      <c r="B630" t="s">
        <v>38</v>
      </c>
      <c r="C630">
        <v>47153.41</v>
      </c>
      <c r="D630">
        <f>ROUND((Table6[[#This Row],[Total Salary(USD)]]-N$1)/N$2,2)</f>
        <v>-0.27</v>
      </c>
      <c r="E630" t="str">
        <f>IF(Table6[[#This Row],[Z-Score]]&gt;3,"Yes","No")</f>
        <v>No</v>
      </c>
      <c r="F630">
        <f>AVERAGEIFS($C:C,$B:B,Table6[[#This Row],[Job Title]])</f>
        <v>65127.385277777808</v>
      </c>
      <c r="G630" cm="1">
        <f t="array" ref="G630">_xlfn.STDEV.P(_xlfn._xlws.FILTER($C:C,$B:B=Table6[[#This Row],[Job Title]]))</f>
        <v>42112.257457220956</v>
      </c>
      <c r="H630">
        <f>ROUND((Table6[[#This Row],[Total Salary(USD)]]-Table6[[#This Row],[Avg.of.cat]])/Table6[[#This Row],[std.of.cat]],2)</f>
        <v>-0.43</v>
      </c>
      <c r="I630" t="str">
        <f>IF(Table6[[#This Row],[Z-Score.cat]]&gt;3,"Yes","No")</f>
        <v>No</v>
      </c>
    </row>
    <row r="631" spans="1:9" x14ac:dyDescent="0.25">
      <c r="A631" t="s">
        <v>31</v>
      </c>
      <c r="B631" t="s">
        <v>39</v>
      </c>
      <c r="C631">
        <v>47138.19</v>
      </c>
      <c r="D631">
        <f>ROUND((Table6[[#This Row],[Total Salary(USD)]]-N$1)/N$2,2)</f>
        <v>-0.27</v>
      </c>
      <c r="E631" t="str">
        <f>IF(Table6[[#This Row],[Z-Score]]&gt;3,"Yes","No")</f>
        <v>No</v>
      </c>
      <c r="F631">
        <f>AVERAGEIFS($C:C,$B:B,Table6[[#This Row],[Job Title]])</f>
        <v>93413.391929824589</v>
      </c>
      <c r="G631" cm="1">
        <f t="array" ref="G631">_xlfn.STDEV.P(_xlfn._xlws.FILTER($C:C,$B:B=Table6[[#This Row],[Job Title]]))</f>
        <v>198179.10237346042</v>
      </c>
      <c r="H631">
        <f>ROUND((Table6[[#This Row],[Total Salary(USD)]]-Table6[[#This Row],[Avg.of.cat]])/Table6[[#This Row],[std.of.cat]],2)</f>
        <v>-0.23</v>
      </c>
      <c r="I631" t="str">
        <f>IF(Table6[[#This Row],[Z-Score.cat]]&gt;3,"Yes","No")</f>
        <v>No</v>
      </c>
    </row>
    <row r="632" spans="1:9" x14ac:dyDescent="0.25">
      <c r="A632" t="s">
        <v>24</v>
      </c>
      <c r="B632" t="s">
        <v>38</v>
      </c>
      <c r="C632">
        <v>47052.02</v>
      </c>
      <c r="D632">
        <f>ROUND((Table6[[#This Row],[Total Salary(USD)]]-N$1)/N$2,2)</f>
        <v>-0.27</v>
      </c>
      <c r="E632" t="str">
        <f>IF(Table6[[#This Row],[Z-Score]]&gt;3,"Yes","No")</f>
        <v>No</v>
      </c>
      <c r="F632">
        <f>AVERAGEIFS($C:C,$B:B,Table6[[#This Row],[Job Title]])</f>
        <v>65127.385277777808</v>
      </c>
      <c r="G632" cm="1">
        <f t="array" ref="G632">_xlfn.STDEV.P(_xlfn._xlws.FILTER($C:C,$B:B=Table6[[#This Row],[Job Title]]))</f>
        <v>42112.257457220956</v>
      </c>
      <c r="H632">
        <f>ROUND((Table6[[#This Row],[Total Salary(USD)]]-Table6[[#This Row],[Avg.of.cat]])/Table6[[#This Row],[std.of.cat]],2)</f>
        <v>-0.43</v>
      </c>
      <c r="I632" t="str">
        <f>IF(Table6[[#This Row],[Z-Score.cat]]&gt;3,"Yes","No")</f>
        <v>No</v>
      </c>
    </row>
    <row r="633" spans="1:9" x14ac:dyDescent="0.25">
      <c r="A633" t="s">
        <v>23</v>
      </c>
      <c r="B633" t="s">
        <v>49</v>
      </c>
      <c r="C633">
        <v>46979.86</v>
      </c>
      <c r="D633">
        <f>ROUND((Table6[[#This Row],[Total Salary(USD)]]-N$1)/N$2,2)</f>
        <v>-0.27</v>
      </c>
      <c r="E633" t="str">
        <f>IF(Table6[[#This Row],[Z-Score]]&gt;3,"Yes","No")</f>
        <v>No</v>
      </c>
      <c r="F633">
        <f>AVERAGEIFS($C:C,$B:B,Table6[[#This Row],[Job Title]])</f>
        <v>62166.537115384606</v>
      </c>
      <c r="G633" cm="1">
        <f t="array" ref="G633">_xlfn.STDEV.P(_xlfn._xlws.FILTER($C:C,$B:B=Table6[[#This Row],[Job Title]]))</f>
        <v>39240.393697944899</v>
      </c>
      <c r="H633">
        <f>ROUND((Table6[[#This Row],[Total Salary(USD)]]-Table6[[#This Row],[Avg.of.cat]])/Table6[[#This Row],[std.of.cat]],2)</f>
        <v>-0.39</v>
      </c>
      <c r="I633" t="str">
        <f>IF(Table6[[#This Row],[Z-Score.cat]]&gt;3,"Yes","No")</f>
        <v>No</v>
      </c>
    </row>
    <row r="634" spans="1:9" x14ac:dyDescent="0.25">
      <c r="A634" t="s">
        <v>35</v>
      </c>
      <c r="B634" t="s">
        <v>38</v>
      </c>
      <c r="C634">
        <v>46960.800000000003</v>
      </c>
      <c r="D634">
        <f>ROUND((Table6[[#This Row],[Total Salary(USD)]]-N$1)/N$2,2)</f>
        <v>-0.27</v>
      </c>
      <c r="E634" t="str">
        <f>IF(Table6[[#This Row],[Z-Score]]&gt;3,"Yes","No")</f>
        <v>No</v>
      </c>
      <c r="F634">
        <f>AVERAGEIFS($C:C,$B:B,Table6[[#This Row],[Job Title]])</f>
        <v>65127.385277777808</v>
      </c>
      <c r="G634" cm="1">
        <f t="array" ref="G634">_xlfn.STDEV.P(_xlfn._xlws.FILTER($C:C,$B:B=Table6[[#This Row],[Job Title]]))</f>
        <v>42112.257457220956</v>
      </c>
      <c r="H634">
        <f>ROUND((Table6[[#This Row],[Total Salary(USD)]]-Table6[[#This Row],[Avg.of.cat]])/Table6[[#This Row],[std.of.cat]],2)</f>
        <v>-0.43</v>
      </c>
      <c r="I634" t="str">
        <f>IF(Table6[[#This Row],[Z-Score.cat]]&gt;3,"Yes","No")</f>
        <v>No</v>
      </c>
    </row>
    <row r="635" spans="1:9" x14ac:dyDescent="0.25">
      <c r="A635" t="s">
        <v>35</v>
      </c>
      <c r="B635" t="s">
        <v>51</v>
      </c>
      <c r="C635">
        <v>46583.67</v>
      </c>
      <c r="D635">
        <f>ROUND((Table6[[#This Row],[Total Salary(USD)]]-N$1)/N$2,2)</f>
        <v>-0.28000000000000003</v>
      </c>
      <c r="E635" t="str">
        <f>IF(Table6[[#This Row],[Z-Score]]&gt;3,"Yes","No")</f>
        <v>No</v>
      </c>
      <c r="F635">
        <f>AVERAGEIFS($C:C,$B:B,Table6[[#This Row],[Job Title]])</f>
        <v>62458.608421052631</v>
      </c>
      <c r="G635" cm="1">
        <f t="array" ref="G635">_xlfn.STDEV.P(_xlfn._xlws.FILTER($C:C,$B:B=Table6[[#This Row],[Job Title]]))</f>
        <v>46662.569180449202</v>
      </c>
      <c r="H635">
        <f>ROUND((Table6[[#This Row],[Total Salary(USD)]]-Table6[[#This Row],[Avg.of.cat]])/Table6[[#This Row],[std.of.cat]],2)</f>
        <v>-0.34</v>
      </c>
      <c r="I635" t="str">
        <f>IF(Table6[[#This Row],[Z-Score.cat]]&gt;3,"Yes","No")</f>
        <v>No</v>
      </c>
    </row>
    <row r="636" spans="1:9" x14ac:dyDescent="0.25">
      <c r="A636" t="s">
        <v>35</v>
      </c>
      <c r="B636" t="s">
        <v>40</v>
      </c>
      <c r="C636">
        <v>46581.87</v>
      </c>
      <c r="D636">
        <f>ROUND((Table6[[#This Row],[Total Salary(USD)]]-N$1)/N$2,2)</f>
        <v>-0.28000000000000003</v>
      </c>
      <c r="E636" t="str">
        <f>IF(Table6[[#This Row],[Z-Score]]&gt;3,"Yes","No")</f>
        <v>No</v>
      </c>
      <c r="F636">
        <f>AVERAGEIFS($C:C,$B:B,Table6[[#This Row],[Job Title]])</f>
        <v>70425.948709677396</v>
      </c>
      <c r="G636" cm="1">
        <f t="array" ref="G636">_xlfn.STDEV.P(_xlfn._xlws.FILTER($C:C,$B:B=Table6[[#This Row],[Job Title]]))</f>
        <v>80642.671347175114</v>
      </c>
      <c r="H636">
        <f>ROUND((Table6[[#This Row],[Total Salary(USD)]]-Table6[[#This Row],[Avg.of.cat]])/Table6[[#This Row],[std.of.cat]],2)</f>
        <v>-0.3</v>
      </c>
      <c r="I636" t="str">
        <f>IF(Table6[[#This Row],[Z-Score.cat]]&gt;3,"Yes","No")</f>
        <v>No</v>
      </c>
    </row>
    <row r="637" spans="1:9" x14ac:dyDescent="0.25">
      <c r="A637" t="s">
        <v>26</v>
      </c>
      <c r="B637" t="s">
        <v>44</v>
      </c>
      <c r="C637">
        <v>46439.99</v>
      </c>
      <c r="D637">
        <f>ROUND((Table6[[#This Row],[Total Salary(USD)]]-N$1)/N$2,2)</f>
        <v>-0.28000000000000003</v>
      </c>
      <c r="E637" t="str">
        <f>IF(Table6[[#This Row],[Z-Score]]&gt;3,"Yes","No")</f>
        <v>No</v>
      </c>
      <c r="F637">
        <f>AVERAGEIFS($C:C,$B:B,Table6[[#This Row],[Job Title]])</f>
        <v>62337.948181818203</v>
      </c>
      <c r="G637" cm="1">
        <f t="array" ref="G637">_xlfn.STDEV.P(_xlfn._xlws.FILTER($C:C,$B:B=Table6[[#This Row],[Job Title]]))</f>
        <v>34255.651537002152</v>
      </c>
      <c r="H637">
        <f>ROUND((Table6[[#This Row],[Total Salary(USD)]]-Table6[[#This Row],[Avg.of.cat]])/Table6[[#This Row],[std.of.cat]],2)</f>
        <v>-0.46</v>
      </c>
      <c r="I637" t="str">
        <f>IF(Table6[[#This Row],[Z-Score.cat]]&gt;3,"Yes","No")</f>
        <v>No</v>
      </c>
    </row>
    <row r="638" spans="1:9" x14ac:dyDescent="0.25">
      <c r="A638" t="s">
        <v>24</v>
      </c>
      <c r="B638" t="s">
        <v>42</v>
      </c>
      <c r="C638">
        <v>46432.57</v>
      </c>
      <c r="D638">
        <f>ROUND((Table6[[#This Row],[Total Salary(USD)]]-N$1)/N$2,2)</f>
        <v>-0.28000000000000003</v>
      </c>
      <c r="E638" t="str">
        <f>IF(Table6[[#This Row],[Z-Score]]&gt;3,"Yes","No")</f>
        <v>No</v>
      </c>
      <c r="F638">
        <f>AVERAGEIFS($C:C,$B:B,Table6[[#This Row],[Job Title]])</f>
        <v>86666.62872727275</v>
      </c>
      <c r="G638" cm="1">
        <f t="array" ref="G638">_xlfn.STDEV.P(_xlfn._xlws.FILTER($C:C,$B:B=Table6[[#This Row],[Job Title]]))</f>
        <v>135209.06979805263</v>
      </c>
      <c r="H638">
        <f>ROUND((Table6[[#This Row],[Total Salary(USD)]]-Table6[[#This Row],[Avg.of.cat]])/Table6[[#This Row],[std.of.cat]],2)</f>
        <v>-0.3</v>
      </c>
      <c r="I638" t="str">
        <f>IF(Table6[[#This Row],[Z-Score.cat]]&gt;3,"Yes","No")</f>
        <v>No</v>
      </c>
    </row>
    <row r="639" spans="1:9" x14ac:dyDescent="0.25">
      <c r="A639" t="s">
        <v>35</v>
      </c>
      <c r="B639" t="s">
        <v>38</v>
      </c>
      <c r="C639">
        <v>46235.96</v>
      </c>
      <c r="D639">
        <f>ROUND((Table6[[#This Row],[Total Salary(USD)]]-N$1)/N$2,2)</f>
        <v>-0.28000000000000003</v>
      </c>
      <c r="E639" t="str">
        <f>IF(Table6[[#This Row],[Z-Score]]&gt;3,"Yes","No")</f>
        <v>No</v>
      </c>
      <c r="F639">
        <f>AVERAGEIFS($C:C,$B:B,Table6[[#This Row],[Job Title]])</f>
        <v>65127.385277777808</v>
      </c>
      <c r="G639" cm="1">
        <f t="array" ref="G639">_xlfn.STDEV.P(_xlfn._xlws.FILTER($C:C,$B:B=Table6[[#This Row],[Job Title]]))</f>
        <v>42112.257457220956</v>
      </c>
      <c r="H639">
        <f>ROUND((Table6[[#This Row],[Total Salary(USD)]]-Table6[[#This Row],[Avg.of.cat]])/Table6[[#This Row],[std.of.cat]],2)</f>
        <v>-0.45</v>
      </c>
      <c r="I639" t="str">
        <f>IF(Table6[[#This Row],[Z-Score.cat]]&gt;3,"Yes","No")</f>
        <v>No</v>
      </c>
    </row>
    <row r="640" spans="1:9" x14ac:dyDescent="0.25">
      <c r="A640" t="s">
        <v>35</v>
      </c>
      <c r="B640" t="s">
        <v>46</v>
      </c>
      <c r="C640">
        <v>45877.91</v>
      </c>
      <c r="D640">
        <f>ROUND((Table6[[#This Row],[Total Salary(USD)]]-N$1)/N$2,2)</f>
        <v>-0.28999999999999998</v>
      </c>
      <c r="E640" t="str">
        <f>IF(Table6[[#This Row],[Z-Score]]&gt;3,"Yes","No")</f>
        <v>No</v>
      </c>
      <c r="F640">
        <f>AVERAGEIFS($C:C,$B:B,Table6[[#This Row],[Job Title]])</f>
        <v>61811.275918367355</v>
      </c>
      <c r="G640" cm="1">
        <f t="array" ref="G640">_xlfn.STDEV.P(_xlfn._xlws.FILTER($C:C,$B:B=Table6[[#This Row],[Job Title]]))</f>
        <v>44215.594954867083</v>
      </c>
      <c r="H640">
        <f>ROUND((Table6[[#This Row],[Total Salary(USD)]]-Table6[[#This Row],[Avg.of.cat]])/Table6[[#This Row],[std.of.cat]],2)</f>
        <v>-0.36</v>
      </c>
      <c r="I640" t="str">
        <f>IF(Table6[[#This Row],[Z-Score.cat]]&gt;3,"Yes","No")</f>
        <v>No</v>
      </c>
    </row>
    <row r="641" spans="1:9" x14ac:dyDescent="0.25">
      <c r="A641" t="s">
        <v>35</v>
      </c>
      <c r="B641" t="s">
        <v>42</v>
      </c>
      <c r="C641">
        <v>45865.45</v>
      </c>
      <c r="D641">
        <f>ROUND((Table6[[#This Row],[Total Salary(USD)]]-N$1)/N$2,2)</f>
        <v>-0.28999999999999998</v>
      </c>
      <c r="E641" t="str">
        <f>IF(Table6[[#This Row],[Z-Score]]&gt;3,"Yes","No")</f>
        <v>No</v>
      </c>
      <c r="F641">
        <f>AVERAGEIFS($C:C,$B:B,Table6[[#This Row],[Job Title]])</f>
        <v>86666.62872727275</v>
      </c>
      <c r="G641" cm="1">
        <f t="array" ref="G641">_xlfn.STDEV.P(_xlfn._xlws.FILTER($C:C,$B:B=Table6[[#This Row],[Job Title]]))</f>
        <v>135209.06979805263</v>
      </c>
      <c r="H641">
        <f>ROUND((Table6[[#This Row],[Total Salary(USD)]]-Table6[[#This Row],[Avg.of.cat]])/Table6[[#This Row],[std.of.cat]],2)</f>
        <v>-0.3</v>
      </c>
      <c r="I641" t="str">
        <f>IF(Table6[[#This Row],[Z-Score.cat]]&gt;3,"Yes","No")</f>
        <v>No</v>
      </c>
    </row>
    <row r="642" spans="1:9" x14ac:dyDescent="0.25">
      <c r="A642" t="s">
        <v>35</v>
      </c>
      <c r="B642" t="s">
        <v>37</v>
      </c>
      <c r="C642">
        <v>45835.12</v>
      </c>
      <c r="D642">
        <f>ROUND((Table6[[#This Row],[Total Salary(USD)]]-N$1)/N$2,2)</f>
        <v>-0.28999999999999998</v>
      </c>
      <c r="E642" t="str">
        <f>IF(Table6[[#This Row],[Z-Score]]&gt;3,"Yes","No")</f>
        <v>No</v>
      </c>
      <c r="F642">
        <f>AVERAGEIFS($C:C,$B:B,Table6[[#This Row],[Job Title]])</f>
        <v>78731.125344827582</v>
      </c>
      <c r="G642" cm="1">
        <f t="array" ref="G642">_xlfn.STDEV.P(_xlfn._xlws.FILTER($C:C,$B:B=Table6[[#This Row],[Job Title]]))</f>
        <v>32809.97896243685</v>
      </c>
      <c r="H642">
        <f>ROUND((Table6[[#This Row],[Total Salary(USD)]]-Table6[[#This Row],[Avg.of.cat]])/Table6[[#This Row],[std.of.cat]],2)</f>
        <v>-1</v>
      </c>
      <c r="I642" t="str">
        <f>IF(Table6[[#This Row],[Z-Score.cat]]&gt;3,"Yes","No")</f>
        <v>No</v>
      </c>
    </row>
    <row r="643" spans="1:9" x14ac:dyDescent="0.25">
      <c r="A643" t="s">
        <v>28</v>
      </c>
      <c r="B643" t="s">
        <v>38</v>
      </c>
      <c r="C643">
        <v>45833.63</v>
      </c>
      <c r="D643">
        <f>ROUND((Table6[[#This Row],[Total Salary(USD)]]-N$1)/N$2,2)</f>
        <v>-0.28999999999999998</v>
      </c>
      <c r="E643" t="str">
        <f>IF(Table6[[#This Row],[Z-Score]]&gt;3,"Yes","No")</f>
        <v>No</v>
      </c>
      <c r="F643">
        <f>AVERAGEIFS($C:C,$B:B,Table6[[#This Row],[Job Title]])</f>
        <v>65127.385277777808</v>
      </c>
      <c r="G643" cm="1">
        <f t="array" ref="G643">_xlfn.STDEV.P(_xlfn._xlws.FILTER($C:C,$B:B=Table6[[#This Row],[Job Title]]))</f>
        <v>42112.257457220956</v>
      </c>
      <c r="H643">
        <f>ROUND((Table6[[#This Row],[Total Salary(USD)]]-Table6[[#This Row],[Avg.of.cat]])/Table6[[#This Row],[std.of.cat]],2)</f>
        <v>-0.46</v>
      </c>
      <c r="I643" t="str">
        <f>IF(Table6[[#This Row],[Z-Score.cat]]&gt;3,"Yes","No")</f>
        <v>No</v>
      </c>
    </row>
    <row r="644" spans="1:9" x14ac:dyDescent="0.25">
      <c r="A644" t="s">
        <v>31</v>
      </c>
      <c r="B644" t="s">
        <v>48</v>
      </c>
      <c r="C644">
        <v>45723.14</v>
      </c>
      <c r="D644">
        <f>ROUND((Table6[[#This Row],[Total Salary(USD)]]-N$1)/N$2,2)</f>
        <v>-0.28999999999999998</v>
      </c>
      <c r="E644" t="str">
        <f>IF(Table6[[#This Row],[Z-Score]]&gt;3,"Yes","No")</f>
        <v>No</v>
      </c>
      <c r="F644">
        <f>AVERAGEIFS($C:C,$B:B,Table6[[#This Row],[Job Title]])</f>
        <v>75741.152545454534</v>
      </c>
      <c r="G644" cm="1">
        <f t="array" ref="G644">_xlfn.STDEV.P(_xlfn._xlws.FILTER($C:C,$B:B=Table6[[#This Row],[Job Title]]))</f>
        <v>43291.3791044912</v>
      </c>
      <c r="H644">
        <f>ROUND((Table6[[#This Row],[Total Salary(USD)]]-Table6[[#This Row],[Avg.of.cat]])/Table6[[#This Row],[std.of.cat]],2)</f>
        <v>-0.69</v>
      </c>
      <c r="I644" t="str">
        <f>IF(Table6[[#This Row],[Z-Score.cat]]&gt;3,"Yes","No")</f>
        <v>No</v>
      </c>
    </row>
    <row r="645" spans="1:9" x14ac:dyDescent="0.25">
      <c r="A645" t="s">
        <v>29</v>
      </c>
      <c r="B645" t="s">
        <v>38</v>
      </c>
      <c r="C645">
        <v>45712</v>
      </c>
      <c r="D645">
        <f>ROUND((Table6[[#This Row],[Total Salary(USD)]]-N$1)/N$2,2)</f>
        <v>-0.28999999999999998</v>
      </c>
      <c r="E645" t="str">
        <f>IF(Table6[[#This Row],[Z-Score]]&gt;3,"Yes","No")</f>
        <v>No</v>
      </c>
      <c r="F645">
        <f>AVERAGEIFS($C:C,$B:B,Table6[[#This Row],[Job Title]])</f>
        <v>65127.385277777808</v>
      </c>
      <c r="G645" cm="1">
        <f t="array" ref="G645">_xlfn.STDEV.P(_xlfn._xlws.FILTER($C:C,$B:B=Table6[[#This Row],[Job Title]]))</f>
        <v>42112.257457220956</v>
      </c>
      <c r="H645">
        <f>ROUND((Table6[[#This Row],[Total Salary(USD)]]-Table6[[#This Row],[Avg.of.cat]])/Table6[[#This Row],[std.of.cat]],2)</f>
        <v>-0.46</v>
      </c>
      <c r="I645" t="str">
        <f>IF(Table6[[#This Row],[Z-Score.cat]]&gt;3,"Yes","No")</f>
        <v>No</v>
      </c>
    </row>
    <row r="646" spans="1:9" x14ac:dyDescent="0.25">
      <c r="A646" t="s">
        <v>34</v>
      </c>
      <c r="B646" t="s">
        <v>46</v>
      </c>
      <c r="C646">
        <v>45692.47</v>
      </c>
      <c r="D646">
        <f>ROUND((Table6[[#This Row],[Total Salary(USD)]]-N$1)/N$2,2)</f>
        <v>-0.28999999999999998</v>
      </c>
      <c r="E646" t="str">
        <f>IF(Table6[[#This Row],[Z-Score]]&gt;3,"Yes","No")</f>
        <v>No</v>
      </c>
      <c r="F646">
        <f>AVERAGEIFS($C:C,$B:B,Table6[[#This Row],[Job Title]])</f>
        <v>61811.275918367355</v>
      </c>
      <c r="G646" cm="1">
        <f t="array" ref="G646">_xlfn.STDEV.P(_xlfn._xlws.FILTER($C:C,$B:B=Table6[[#This Row],[Job Title]]))</f>
        <v>44215.594954867083</v>
      </c>
      <c r="H646">
        <f>ROUND((Table6[[#This Row],[Total Salary(USD)]]-Table6[[#This Row],[Avg.of.cat]])/Table6[[#This Row],[std.of.cat]],2)</f>
        <v>-0.36</v>
      </c>
      <c r="I646" t="str">
        <f>IF(Table6[[#This Row],[Z-Score.cat]]&gt;3,"Yes","No")</f>
        <v>No</v>
      </c>
    </row>
    <row r="647" spans="1:9" x14ac:dyDescent="0.25">
      <c r="A647" t="s">
        <v>28</v>
      </c>
      <c r="B647" t="s">
        <v>38</v>
      </c>
      <c r="C647">
        <v>45099.06</v>
      </c>
      <c r="D647">
        <f>ROUND((Table6[[#This Row],[Total Salary(USD)]]-N$1)/N$2,2)</f>
        <v>-0.3</v>
      </c>
      <c r="E647" t="str">
        <f>IF(Table6[[#This Row],[Z-Score]]&gt;3,"Yes","No")</f>
        <v>No</v>
      </c>
      <c r="F647">
        <f>AVERAGEIFS($C:C,$B:B,Table6[[#This Row],[Job Title]])</f>
        <v>65127.385277777808</v>
      </c>
      <c r="G647" cm="1">
        <f t="array" ref="G647">_xlfn.STDEV.P(_xlfn._xlws.FILTER($C:C,$B:B=Table6[[#This Row],[Job Title]]))</f>
        <v>42112.257457220956</v>
      </c>
      <c r="H647">
        <f>ROUND((Table6[[#This Row],[Total Salary(USD)]]-Table6[[#This Row],[Avg.of.cat]])/Table6[[#This Row],[std.of.cat]],2)</f>
        <v>-0.48</v>
      </c>
      <c r="I647" t="str">
        <f>IF(Table6[[#This Row],[Z-Score.cat]]&gt;3,"Yes","No")</f>
        <v>No</v>
      </c>
    </row>
    <row r="648" spans="1:9" x14ac:dyDescent="0.25">
      <c r="A648" t="s">
        <v>28</v>
      </c>
      <c r="B648" t="s">
        <v>36</v>
      </c>
      <c r="C648">
        <v>44962.77</v>
      </c>
      <c r="D648">
        <f>ROUND((Table6[[#This Row],[Total Salary(USD)]]-N$1)/N$2,2)</f>
        <v>-0.3</v>
      </c>
      <c r="E648" t="str">
        <f>IF(Table6[[#This Row],[Z-Score]]&gt;3,"Yes","No")</f>
        <v>No</v>
      </c>
      <c r="F648">
        <f>AVERAGEIFS($C:C,$B:B,Table6[[#This Row],[Job Title]])</f>
        <v>52255.146481481475</v>
      </c>
      <c r="G648" cm="1">
        <f t="array" ref="G648">_xlfn.STDEV.P(_xlfn._xlws.FILTER($C:C,$B:B=Table6[[#This Row],[Job Title]]))</f>
        <v>38139.477363146871</v>
      </c>
      <c r="H648">
        <f>ROUND((Table6[[#This Row],[Total Salary(USD)]]-Table6[[#This Row],[Avg.of.cat]])/Table6[[#This Row],[std.of.cat]],2)</f>
        <v>-0.19</v>
      </c>
      <c r="I648" t="str">
        <f>IF(Table6[[#This Row],[Z-Score.cat]]&gt;3,"Yes","No")</f>
        <v>No</v>
      </c>
    </row>
    <row r="649" spans="1:9" x14ac:dyDescent="0.25">
      <c r="A649" t="s">
        <v>26</v>
      </c>
      <c r="B649" t="s">
        <v>38</v>
      </c>
      <c r="C649">
        <v>44873.279999999999</v>
      </c>
      <c r="D649">
        <f>ROUND((Table6[[#This Row],[Total Salary(USD)]]-N$1)/N$2,2)</f>
        <v>-0.3</v>
      </c>
      <c r="E649" t="str">
        <f>IF(Table6[[#This Row],[Z-Score]]&gt;3,"Yes","No")</f>
        <v>No</v>
      </c>
      <c r="F649">
        <f>AVERAGEIFS($C:C,$B:B,Table6[[#This Row],[Job Title]])</f>
        <v>65127.385277777808</v>
      </c>
      <c r="G649" cm="1">
        <f t="array" ref="G649">_xlfn.STDEV.P(_xlfn._xlws.FILTER($C:C,$B:B=Table6[[#This Row],[Job Title]]))</f>
        <v>42112.257457220956</v>
      </c>
      <c r="H649">
        <f>ROUND((Table6[[#This Row],[Total Salary(USD)]]-Table6[[#This Row],[Avg.of.cat]])/Table6[[#This Row],[std.of.cat]],2)</f>
        <v>-0.48</v>
      </c>
      <c r="I649" t="str">
        <f>IF(Table6[[#This Row],[Z-Score.cat]]&gt;3,"Yes","No")</f>
        <v>No</v>
      </c>
    </row>
    <row r="650" spans="1:9" x14ac:dyDescent="0.25">
      <c r="A650" t="s">
        <v>31</v>
      </c>
      <c r="B650" t="s">
        <v>38</v>
      </c>
      <c r="C650">
        <v>44797.93</v>
      </c>
      <c r="D650">
        <f>ROUND((Table6[[#This Row],[Total Salary(USD)]]-N$1)/N$2,2)</f>
        <v>-0.3</v>
      </c>
      <c r="E650" t="str">
        <f>IF(Table6[[#This Row],[Z-Score]]&gt;3,"Yes","No")</f>
        <v>No</v>
      </c>
      <c r="F650">
        <f>AVERAGEIFS($C:C,$B:B,Table6[[#This Row],[Job Title]])</f>
        <v>65127.385277777808</v>
      </c>
      <c r="G650" cm="1">
        <f t="array" ref="G650">_xlfn.STDEV.P(_xlfn._xlws.FILTER($C:C,$B:B=Table6[[#This Row],[Job Title]]))</f>
        <v>42112.257457220956</v>
      </c>
      <c r="H650">
        <f>ROUND((Table6[[#This Row],[Total Salary(USD)]]-Table6[[#This Row],[Avg.of.cat]])/Table6[[#This Row],[std.of.cat]],2)</f>
        <v>-0.48</v>
      </c>
      <c r="I650" t="str">
        <f>IF(Table6[[#This Row],[Z-Score.cat]]&gt;3,"Yes","No")</f>
        <v>No</v>
      </c>
    </row>
    <row r="651" spans="1:9" x14ac:dyDescent="0.25">
      <c r="A651" t="s">
        <v>26</v>
      </c>
      <c r="B651" t="s">
        <v>49</v>
      </c>
      <c r="C651">
        <v>44372</v>
      </c>
      <c r="D651">
        <f>ROUND((Table6[[#This Row],[Total Salary(USD)]]-N$1)/N$2,2)</f>
        <v>-0.31</v>
      </c>
      <c r="E651" t="str">
        <f>IF(Table6[[#This Row],[Z-Score]]&gt;3,"Yes","No")</f>
        <v>No</v>
      </c>
      <c r="F651">
        <f>AVERAGEIFS($C:C,$B:B,Table6[[#This Row],[Job Title]])</f>
        <v>62166.537115384606</v>
      </c>
      <c r="G651" cm="1">
        <f t="array" ref="G651">_xlfn.STDEV.P(_xlfn._xlws.FILTER($C:C,$B:B=Table6[[#This Row],[Job Title]]))</f>
        <v>39240.393697944899</v>
      </c>
      <c r="H651">
        <f>ROUND((Table6[[#This Row],[Total Salary(USD)]]-Table6[[#This Row],[Avg.of.cat]])/Table6[[#This Row],[std.of.cat]],2)</f>
        <v>-0.45</v>
      </c>
      <c r="I651" t="str">
        <f>IF(Table6[[#This Row],[Z-Score.cat]]&gt;3,"Yes","No")</f>
        <v>No</v>
      </c>
    </row>
    <row r="652" spans="1:9" x14ac:dyDescent="0.25">
      <c r="A652" t="s">
        <v>26</v>
      </c>
      <c r="B652" t="s">
        <v>49</v>
      </c>
      <c r="C652">
        <v>44306.66</v>
      </c>
      <c r="D652">
        <f>ROUND((Table6[[#This Row],[Total Salary(USD)]]-N$1)/N$2,2)</f>
        <v>-0.31</v>
      </c>
      <c r="E652" t="str">
        <f>IF(Table6[[#This Row],[Z-Score]]&gt;3,"Yes","No")</f>
        <v>No</v>
      </c>
      <c r="F652">
        <f>AVERAGEIFS($C:C,$B:B,Table6[[#This Row],[Job Title]])</f>
        <v>62166.537115384606</v>
      </c>
      <c r="G652" cm="1">
        <f t="array" ref="G652">_xlfn.STDEV.P(_xlfn._xlws.FILTER($C:C,$B:B=Table6[[#This Row],[Job Title]]))</f>
        <v>39240.393697944899</v>
      </c>
      <c r="H652">
        <f>ROUND((Table6[[#This Row],[Total Salary(USD)]]-Table6[[#This Row],[Avg.of.cat]])/Table6[[#This Row],[std.of.cat]],2)</f>
        <v>-0.46</v>
      </c>
      <c r="I652" t="str">
        <f>IF(Table6[[#This Row],[Z-Score.cat]]&gt;3,"Yes","No")</f>
        <v>No</v>
      </c>
    </row>
    <row r="653" spans="1:9" x14ac:dyDescent="0.25">
      <c r="A653" t="s">
        <v>29</v>
      </c>
      <c r="B653" t="s">
        <v>46</v>
      </c>
      <c r="C653">
        <v>44278.559999999998</v>
      </c>
      <c r="D653">
        <f>ROUND((Table6[[#This Row],[Total Salary(USD)]]-N$1)/N$2,2)</f>
        <v>-0.31</v>
      </c>
      <c r="E653" t="str">
        <f>IF(Table6[[#This Row],[Z-Score]]&gt;3,"Yes","No")</f>
        <v>No</v>
      </c>
      <c r="F653">
        <f>AVERAGEIFS($C:C,$B:B,Table6[[#This Row],[Job Title]])</f>
        <v>61811.275918367355</v>
      </c>
      <c r="G653" cm="1">
        <f t="array" ref="G653">_xlfn.STDEV.P(_xlfn._xlws.FILTER($C:C,$B:B=Table6[[#This Row],[Job Title]]))</f>
        <v>44215.594954867083</v>
      </c>
      <c r="H653">
        <f>ROUND((Table6[[#This Row],[Total Salary(USD)]]-Table6[[#This Row],[Avg.of.cat]])/Table6[[#This Row],[std.of.cat]],2)</f>
        <v>-0.4</v>
      </c>
      <c r="I653" t="str">
        <f>IF(Table6[[#This Row],[Z-Score.cat]]&gt;3,"Yes","No")</f>
        <v>No</v>
      </c>
    </row>
    <row r="654" spans="1:9" x14ac:dyDescent="0.25">
      <c r="A654" t="s">
        <v>26</v>
      </c>
      <c r="B654" t="s">
        <v>36</v>
      </c>
      <c r="C654">
        <v>44149.7</v>
      </c>
      <c r="D654">
        <f>ROUND((Table6[[#This Row],[Total Salary(USD)]]-N$1)/N$2,2)</f>
        <v>-0.31</v>
      </c>
      <c r="E654" t="str">
        <f>IF(Table6[[#This Row],[Z-Score]]&gt;3,"Yes","No")</f>
        <v>No</v>
      </c>
      <c r="F654">
        <f>AVERAGEIFS($C:C,$B:B,Table6[[#This Row],[Job Title]])</f>
        <v>52255.146481481475</v>
      </c>
      <c r="G654" cm="1">
        <f t="array" ref="G654">_xlfn.STDEV.P(_xlfn._xlws.FILTER($C:C,$B:B=Table6[[#This Row],[Job Title]]))</f>
        <v>38139.477363146871</v>
      </c>
      <c r="H654">
        <f>ROUND((Table6[[#This Row],[Total Salary(USD)]]-Table6[[#This Row],[Avg.of.cat]])/Table6[[#This Row],[std.of.cat]],2)</f>
        <v>-0.21</v>
      </c>
      <c r="I654" t="str">
        <f>IF(Table6[[#This Row],[Z-Score.cat]]&gt;3,"Yes","No")</f>
        <v>No</v>
      </c>
    </row>
    <row r="655" spans="1:9" x14ac:dyDescent="0.25">
      <c r="A655" t="s">
        <v>26</v>
      </c>
      <c r="B655" t="s">
        <v>51</v>
      </c>
      <c r="C655">
        <v>44037.19</v>
      </c>
      <c r="D655">
        <f>ROUND((Table6[[#This Row],[Total Salary(USD)]]-N$1)/N$2,2)</f>
        <v>-0.31</v>
      </c>
      <c r="E655" t="str">
        <f>IF(Table6[[#This Row],[Z-Score]]&gt;3,"Yes","No")</f>
        <v>No</v>
      </c>
      <c r="F655">
        <f>AVERAGEIFS($C:C,$B:B,Table6[[#This Row],[Job Title]])</f>
        <v>62458.608421052631</v>
      </c>
      <c r="G655" cm="1">
        <f t="array" ref="G655">_xlfn.STDEV.P(_xlfn._xlws.FILTER($C:C,$B:B=Table6[[#This Row],[Job Title]]))</f>
        <v>46662.569180449202</v>
      </c>
      <c r="H655">
        <f>ROUND((Table6[[#This Row],[Total Salary(USD)]]-Table6[[#This Row],[Avg.of.cat]])/Table6[[#This Row],[std.of.cat]],2)</f>
        <v>-0.39</v>
      </c>
      <c r="I655" t="str">
        <f>IF(Table6[[#This Row],[Z-Score.cat]]&gt;3,"Yes","No")</f>
        <v>No</v>
      </c>
    </row>
    <row r="656" spans="1:9" x14ac:dyDescent="0.25">
      <c r="A656" t="s">
        <v>23</v>
      </c>
      <c r="B656" t="s">
        <v>37</v>
      </c>
      <c r="C656">
        <v>43978.58</v>
      </c>
      <c r="D656">
        <f>ROUND((Table6[[#This Row],[Total Salary(USD)]]-N$1)/N$2,2)</f>
        <v>-0.31</v>
      </c>
      <c r="E656" t="str">
        <f>IF(Table6[[#This Row],[Z-Score]]&gt;3,"Yes","No")</f>
        <v>No</v>
      </c>
      <c r="F656">
        <f>AVERAGEIFS($C:C,$B:B,Table6[[#This Row],[Job Title]])</f>
        <v>78731.125344827582</v>
      </c>
      <c r="G656" cm="1">
        <f t="array" ref="G656">_xlfn.STDEV.P(_xlfn._xlws.FILTER($C:C,$B:B=Table6[[#This Row],[Job Title]]))</f>
        <v>32809.97896243685</v>
      </c>
      <c r="H656">
        <f>ROUND((Table6[[#This Row],[Total Salary(USD)]]-Table6[[#This Row],[Avg.of.cat]])/Table6[[#This Row],[std.of.cat]],2)</f>
        <v>-1.06</v>
      </c>
      <c r="I656" t="str">
        <f>IF(Table6[[#This Row],[Z-Score.cat]]&gt;3,"Yes","No")</f>
        <v>No</v>
      </c>
    </row>
    <row r="657" spans="1:9" x14ac:dyDescent="0.25">
      <c r="A657" t="s">
        <v>26</v>
      </c>
      <c r="B657" t="s">
        <v>44</v>
      </c>
      <c r="C657">
        <v>43964.58</v>
      </c>
      <c r="D657">
        <f>ROUND((Table6[[#This Row],[Total Salary(USD)]]-N$1)/N$2,2)</f>
        <v>-0.31</v>
      </c>
      <c r="E657" t="str">
        <f>IF(Table6[[#This Row],[Z-Score]]&gt;3,"Yes","No")</f>
        <v>No</v>
      </c>
      <c r="F657">
        <f>AVERAGEIFS($C:C,$B:B,Table6[[#This Row],[Job Title]])</f>
        <v>62337.948181818203</v>
      </c>
      <c r="G657" cm="1">
        <f t="array" ref="G657">_xlfn.STDEV.P(_xlfn._xlws.FILTER($C:C,$B:B=Table6[[#This Row],[Job Title]]))</f>
        <v>34255.651537002152</v>
      </c>
      <c r="H657">
        <f>ROUND((Table6[[#This Row],[Total Salary(USD)]]-Table6[[#This Row],[Avg.of.cat]])/Table6[[#This Row],[std.of.cat]],2)</f>
        <v>-0.54</v>
      </c>
      <c r="I657" t="str">
        <f>IF(Table6[[#This Row],[Z-Score.cat]]&gt;3,"Yes","No")</f>
        <v>No</v>
      </c>
    </row>
    <row r="658" spans="1:9" x14ac:dyDescent="0.25">
      <c r="A658" t="s">
        <v>35</v>
      </c>
      <c r="B658" t="s">
        <v>52</v>
      </c>
      <c r="C658">
        <v>43893.65</v>
      </c>
      <c r="D658">
        <f>ROUND((Table6[[#This Row],[Total Salary(USD)]]-N$1)/N$2,2)</f>
        <v>-0.31</v>
      </c>
      <c r="E658" t="str">
        <f>IF(Table6[[#This Row],[Z-Score]]&gt;3,"Yes","No")</f>
        <v>No</v>
      </c>
      <c r="F658">
        <f>AVERAGEIFS($C:C,$B:B,Table6[[#This Row],[Job Title]])</f>
        <v>64468.089137931056</v>
      </c>
      <c r="G658" cm="1">
        <f t="array" ref="G658">_xlfn.STDEV.P(_xlfn._xlws.FILTER($C:C,$B:B=Table6[[#This Row],[Job Title]]))</f>
        <v>46017.966728855456</v>
      </c>
      <c r="H658">
        <f>ROUND((Table6[[#This Row],[Total Salary(USD)]]-Table6[[#This Row],[Avg.of.cat]])/Table6[[#This Row],[std.of.cat]],2)</f>
        <v>-0.45</v>
      </c>
      <c r="I658" t="str">
        <f>IF(Table6[[#This Row],[Z-Score.cat]]&gt;3,"Yes","No")</f>
        <v>No</v>
      </c>
    </row>
    <row r="659" spans="1:9" x14ac:dyDescent="0.25">
      <c r="A659" t="s">
        <v>26</v>
      </c>
      <c r="B659" t="s">
        <v>41</v>
      </c>
      <c r="C659">
        <v>43821.33</v>
      </c>
      <c r="D659">
        <f>ROUND((Table6[[#This Row],[Total Salary(USD)]]-N$1)/N$2,2)</f>
        <v>-0.32</v>
      </c>
      <c r="E659" t="str">
        <f>IF(Table6[[#This Row],[Z-Score]]&gt;3,"Yes","No")</f>
        <v>No</v>
      </c>
      <c r="F659">
        <f>AVERAGEIFS($C:C,$B:B,Table6[[#This Row],[Job Title]])</f>
        <v>65399.128867924541</v>
      </c>
      <c r="G659" cm="1">
        <f t="array" ref="G659">_xlfn.STDEV.P(_xlfn._xlws.FILTER($C:C,$B:B=Table6[[#This Row],[Job Title]]))</f>
        <v>40003.028601815779</v>
      </c>
      <c r="H659">
        <f>ROUND((Table6[[#This Row],[Total Salary(USD)]]-Table6[[#This Row],[Avg.of.cat]])/Table6[[#This Row],[std.of.cat]],2)</f>
        <v>-0.54</v>
      </c>
      <c r="I659" t="str">
        <f>IF(Table6[[#This Row],[Z-Score.cat]]&gt;3,"Yes","No")</f>
        <v>No</v>
      </c>
    </row>
    <row r="660" spans="1:9" x14ac:dyDescent="0.25">
      <c r="A660" t="s">
        <v>34</v>
      </c>
      <c r="B660" t="s">
        <v>40</v>
      </c>
      <c r="C660">
        <v>43665</v>
      </c>
      <c r="D660">
        <f>ROUND((Table6[[#This Row],[Total Salary(USD)]]-N$1)/N$2,2)</f>
        <v>-0.32</v>
      </c>
      <c r="E660" t="str">
        <f>IF(Table6[[#This Row],[Z-Score]]&gt;3,"Yes","No")</f>
        <v>No</v>
      </c>
      <c r="F660">
        <f>AVERAGEIFS($C:C,$B:B,Table6[[#This Row],[Job Title]])</f>
        <v>70425.948709677396</v>
      </c>
      <c r="G660" cm="1">
        <f t="array" ref="G660">_xlfn.STDEV.P(_xlfn._xlws.FILTER($C:C,$B:B=Table6[[#This Row],[Job Title]]))</f>
        <v>80642.671347175114</v>
      </c>
      <c r="H660">
        <f>ROUND((Table6[[#This Row],[Total Salary(USD)]]-Table6[[#This Row],[Avg.of.cat]])/Table6[[#This Row],[std.of.cat]],2)</f>
        <v>-0.33</v>
      </c>
      <c r="I660" t="str">
        <f>IF(Table6[[#This Row],[Z-Score.cat]]&gt;3,"Yes","No")</f>
        <v>No</v>
      </c>
    </row>
    <row r="661" spans="1:9" x14ac:dyDescent="0.25">
      <c r="A661" t="s">
        <v>450</v>
      </c>
      <c r="B661" t="s">
        <v>43</v>
      </c>
      <c r="C661">
        <v>43613.4</v>
      </c>
      <c r="D661">
        <f>ROUND((Table6[[#This Row],[Total Salary(USD)]]-N$1)/N$2,2)</f>
        <v>-0.32</v>
      </c>
      <c r="E661" t="str">
        <f>IF(Table6[[#This Row],[Z-Score]]&gt;3,"Yes","No")</f>
        <v>No</v>
      </c>
      <c r="F661">
        <f>AVERAGEIFS($C:C,$B:B,Table6[[#This Row],[Job Title]])</f>
        <v>71777.519047619062</v>
      </c>
      <c r="G661" cm="1">
        <f t="array" ref="G661">_xlfn.STDEV.P(_xlfn._xlws.FILTER($C:C,$B:B=Table6[[#This Row],[Job Title]]))</f>
        <v>51860.030158538255</v>
      </c>
      <c r="H661">
        <f>ROUND((Table6[[#This Row],[Total Salary(USD)]]-Table6[[#This Row],[Avg.of.cat]])/Table6[[#This Row],[std.of.cat]],2)</f>
        <v>-0.54</v>
      </c>
      <c r="I661" t="str">
        <f>IF(Table6[[#This Row],[Z-Score.cat]]&gt;3,"Yes","No")</f>
        <v>No</v>
      </c>
    </row>
    <row r="662" spans="1:9" x14ac:dyDescent="0.25">
      <c r="A662" t="s">
        <v>26</v>
      </c>
      <c r="B662" t="s">
        <v>39</v>
      </c>
      <c r="C662">
        <v>43520.31</v>
      </c>
      <c r="D662">
        <f>ROUND((Table6[[#This Row],[Total Salary(USD)]]-N$1)/N$2,2)</f>
        <v>-0.32</v>
      </c>
      <c r="E662" t="str">
        <f>IF(Table6[[#This Row],[Z-Score]]&gt;3,"Yes","No")</f>
        <v>No</v>
      </c>
      <c r="F662">
        <f>AVERAGEIFS($C:C,$B:B,Table6[[#This Row],[Job Title]])</f>
        <v>93413.391929824589</v>
      </c>
      <c r="G662" cm="1">
        <f t="array" ref="G662">_xlfn.STDEV.P(_xlfn._xlws.FILTER($C:C,$B:B=Table6[[#This Row],[Job Title]]))</f>
        <v>198179.10237346042</v>
      </c>
      <c r="H662">
        <f>ROUND((Table6[[#This Row],[Total Salary(USD)]]-Table6[[#This Row],[Avg.of.cat]])/Table6[[#This Row],[std.of.cat]],2)</f>
        <v>-0.25</v>
      </c>
      <c r="I662" t="str">
        <f>IF(Table6[[#This Row],[Z-Score.cat]]&gt;3,"Yes","No")</f>
        <v>No</v>
      </c>
    </row>
    <row r="663" spans="1:9" x14ac:dyDescent="0.25">
      <c r="A663" t="s">
        <v>32</v>
      </c>
      <c r="B663" t="s">
        <v>38</v>
      </c>
      <c r="C663">
        <v>43364.92</v>
      </c>
      <c r="D663">
        <f>ROUND((Table6[[#This Row],[Total Salary(USD)]]-N$1)/N$2,2)</f>
        <v>-0.32</v>
      </c>
      <c r="E663" t="str">
        <f>IF(Table6[[#This Row],[Z-Score]]&gt;3,"Yes","No")</f>
        <v>No</v>
      </c>
      <c r="F663">
        <f>AVERAGEIFS($C:C,$B:B,Table6[[#This Row],[Job Title]])</f>
        <v>65127.385277777808</v>
      </c>
      <c r="G663" cm="1">
        <f t="array" ref="G663">_xlfn.STDEV.P(_xlfn._xlws.FILTER($C:C,$B:B=Table6[[#This Row],[Job Title]]))</f>
        <v>42112.257457220956</v>
      </c>
      <c r="H663">
        <f>ROUND((Table6[[#This Row],[Total Salary(USD)]]-Table6[[#This Row],[Avg.of.cat]])/Table6[[#This Row],[std.of.cat]],2)</f>
        <v>-0.52</v>
      </c>
      <c r="I663" t="str">
        <f>IF(Table6[[#This Row],[Z-Score.cat]]&gt;3,"Yes","No")</f>
        <v>No</v>
      </c>
    </row>
    <row r="664" spans="1:9" x14ac:dyDescent="0.25">
      <c r="A664" t="s">
        <v>29</v>
      </c>
      <c r="B664" t="s">
        <v>47</v>
      </c>
      <c r="C664">
        <v>43295.42</v>
      </c>
      <c r="D664">
        <f>ROUND((Table6[[#This Row],[Total Salary(USD)]]-N$1)/N$2,2)</f>
        <v>-0.32</v>
      </c>
      <c r="E664" t="str">
        <f>IF(Table6[[#This Row],[Z-Score]]&gt;3,"Yes","No")</f>
        <v>No</v>
      </c>
      <c r="F664">
        <f>AVERAGEIFS($C:C,$B:B,Table6[[#This Row],[Job Title]])</f>
        <v>71674.793260869556</v>
      </c>
      <c r="G664" cm="1">
        <f t="array" ref="G664">_xlfn.STDEV.P(_xlfn._xlws.FILTER($C:C,$B:B=Table6[[#This Row],[Job Title]]))</f>
        <v>46259.752744471494</v>
      </c>
      <c r="H664">
        <f>ROUND((Table6[[#This Row],[Total Salary(USD)]]-Table6[[#This Row],[Avg.of.cat]])/Table6[[#This Row],[std.of.cat]],2)</f>
        <v>-0.61</v>
      </c>
      <c r="I664" t="str">
        <f>IF(Table6[[#This Row],[Z-Score.cat]]&gt;3,"Yes","No")</f>
        <v>No</v>
      </c>
    </row>
    <row r="665" spans="1:9" x14ac:dyDescent="0.25">
      <c r="A665" t="s">
        <v>24</v>
      </c>
      <c r="B665" t="s">
        <v>51</v>
      </c>
      <c r="C665">
        <v>43089.37</v>
      </c>
      <c r="D665">
        <f>ROUND((Table6[[#This Row],[Total Salary(USD)]]-N$1)/N$2,2)</f>
        <v>-0.33</v>
      </c>
      <c r="E665" t="str">
        <f>IF(Table6[[#This Row],[Z-Score]]&gt;3,"Yes","No")</f>
        <v>No</v>
      </c>
      <c r="F665">
        <f>AVERAGEIFS($C:C,$B:B,Table6[[#This Row],[Job Title]])</f>
        <v>62458.608421052631</v>
      </c>
      <c r="G665" cm="1">
        <f t="array" ref="G665">_xlfn.STDEV.P(_xlfn._xlws.FILTER($C:C,$B:B=Table6[[#This Row],[Job Title]]))</f>
        <v>46662.569180449202</v>
      </c>
      <c r="H665">
        <f>ROUND((Table6[[#This Row],[Total Salary(USD)]]-Table6[[#This Row],[Avg.of.cat]])/Table6[[#This Row],[std.of.cat]],2)</f>
        <v>-0.42</v>
      </c>
      <c r="I665" t="str">
        <f>IF(Table6[[#This Row],[Z-Score.cat]]&gt;3,"Yes","No")</f>
        <v>No</v>
      </c>
    </row>
    <row r="666" spans="1:9" x14ac:dyDescent="0.25">
      <c r="A666" t="s">
        <v>28</v>
      </c>
      <c r="B666" t="s">
        <v>36</v>
      </c>
      <c r="C666">
        <v>42689</v>
      </c>
      <c r="D666">
        <f>ROUND((Table6[[#This Row],[Total Salary(USD)]]-N$1)/N$2,2)</f>
        <v>-0.33</v>
      </c>
      <c r="E666" t="str">
        <f>IF(Table6[[#This Row],[Z-Score]]&gt;3,"Yes","No")</f>
        <v>No</v>
      </c>
      <c r="F666">
        <f>AVERAGEIFS($C:C,$B:B,Table6[[#This Row],[Job Title]])</f>
        <v>52255.146481481475</v>
      </c>
      <c r="G666" cm="1">
        <f t="array" ref="G666">_xlfn.STDEV.P(_xlfn._xlws.FILTER($C:C,$B:B=Table6[[#This Row],[Job Title]]))</f>
        <v>38139.477363146871</v>
      </c>
      <c r="H666">
        <f>ROUND((Table6[[#This Row],[Total Salary(USD)]]-Table6[[#This Row],[Avg.of.cat]])/Table6[[#This Row],[std.of.cat]],2)</f>
        <v>-0.25</v>
      </c>
      <c r="I666" t="str">
        <f>IF(Table6[[#This Row],[Z-Score.cat]]&gt;3,"Yes","No")</f>
        <v>No</v>
      </c>
    </row>
    <row r="667" spans="1:9" x14ac:dyDescent="0.25">
      <c r="A667" t="s">
        <v>29</v>
      </c>
      <c r="B667" t="s">
        <v>43</v>
      </c>
      <c r="C667">
        <v>42576.36</v>
      </c>
      <c r="D667">
        <f>ROUND((Table6[[#This Row],[Total Salary(USD)]]-N$1)/N$2,2)</f>
        <v>-0.33</v>
      </c>
      <c r="E667" t="str">
        <f>IF(Table6[[#This Row],[Z-Score]]&gt;3,"Yes","No")</f>
        <v>No</v>
      </c>
      <c r="F667">
        <f>AVERAGEIFS($C:C,$B:B,Table6[[#This Row],[Job Title]])</f>
        <v>71777.519047619062</v>
      </c>
      <c r="G667" cm="1">
        <f t="array" ref="G667">_xlfn.STDEV.P(_xlfn._xlws.FILTER($C:C,$B:B=Table6[[#This Row],[Job Title]]))</f>
        <v>51860.030158538255</v>
      </c>
      <c r="H667">
        <f>ROUND((Table6[[#This Row],[Total Salary(USD)]]-Table6[[#This Row],[Avg.of.cat]])/Table6[[#This Row],[std.of.cat]],2)</f>
        <v>-0.56000000000000005</v>
      </c>
      <c r="I667" t="str">
        <f>IF(Table6[[#This Row],[Z-Score.cat]]&gt;3,"Yes","No")</f>
        <v>No</v>
      </c>
    </row>
    <row r="668" spans="1:9" x14ac:dyDescent="0.25">
      <c r="A668" t="s">
        <v>24</v>
      </c>
      <c r="B668" t="s">
        <v>38</v>
      </c>
      <c r="C668">
        <v>42517.02</v>
      </c>
      <c r="D668">
        <f>ROUND((Table6[[#This Row],[Total Salary(USD)]]-N$1)/N$2,2)</f>
        <v>-0.33</v>
      </c>
      <c r="E668" t="str">
        <f>IF(Table6[[#This Row],[Z-Score]]&gt;3,"Yes","No")</f>
        <v>No</v>
      </c>
      <c r="F668">
        <f>AVERAGEIFS($C:C,$B:B,Table6[[#This Row],[Job Title]])</f>
        <v>65127.385277777808</v>
      </c>
      <c r="G668" cm="1">
        <f t="array" ref="G668">_xlfn.STDEV.P(_xlfn._xlws.FILTER($C:C,$B:B=Table6[[#This Row],[Job Title]]))</f>
        <v>42112.257457220956</v>
      </c>
      <c r="H668">
        <f>ROUND((Table6[[#This Row],[Total Salary(USD)]]-Table6[[#This Row],[Avg.of.cat]])/Table6[[#This Row],[std.of.cat]],2)</f>
        <v>-0.54</v>
      </c>
      <c r="I668" t="str">
        <f>IF(Table6[[#This Row],[Z-Score.cat]]&gt;3,"Yes","No")</f>
        <v>No</v>
      </c>
    </row>
    <row r="669" spans="1:9" x14ac:dyDescent="0.25">
      <c r="A669" t="s">
        <v>23</v>
      </c>
      <c r="B669" t="s">
        <v>47</v>
      </c>
      <c r="C669">
        <v>42517</v>
      </c>
      <c r="D669">
        <f>ROUND((Table6[[#This Row],[Total Salary(USD)]]-N$1)/N$2,2)</f>
        <v>-0.33</v>
      </c>
      <c r="E669" t="str">
        <f>IF(Table6[[#This Row],[Z-Score]]&gt;3,"Yes","No")</f>
        <v>No</v>
      </c>
      <c r="F669">
        <f>AVERAGEIFS($C:C,$B:B,Table6[[#This Row],[Job Title]])</f>
        <v>71674.793260869556</v>
      </c>
      <c r="G669" cm="1">
        <f t="array" ref="G669">_xlfn.STDEV.P(_xlfn._xlws.FILTER($C:C,$B:B=Table6[[#This Row],[Job Title]]))</f>
        <v>46259.752744471494</v>
      </c>
      <c r="H669">
        <f>ROUND((Table6[[#This Row],[Total Salary(USD)]]-Table6[[#This Row],[Avg.of.cat]])/Table6[[#This Row],[std.of.cat]],2)</f>
        <v>-0.63</v>
      </c>
      <c r="I669" t="str">
        <f>IF(Table6[[#This Row],[Z-Score.cat]]&gt;3,"Yes","No")</f>
        <v>No</v>
      </c>
    </row>
    <row r="670" spans="1:9" x14ac:dyDescent="0.25">
      <c r="A670" t="s">
        <v>26</v>
      </c>
      <c r="B670" t="s">
        <v>47</v>
      </c>
      <c r="C670">
        <v>42175.53</v>
      </c>
      <c r="D670">
        <f>ROUND((Table6[[#This Row],[Total Salary(USD)]]-N$1)/N$2,2)</f>
        <v>-0.34</v>
      </c>
      <c r="E670" t="str">
        <f>IF(Table6[[#This Row],[Z-Score]]&gt;3,"Yes","No")</f>
        <v>No</v>
      </c>
      <c r="F670">
        <f>AVERAGEIFS($C:C,$B:B,Table6[[#This Row],[Job Title]])</f>
        <v>71674.793260869556</v>
      </c>
      <c r="G670" cm="1">
        <f t="array" ref="G670">_xlfn.STDEV.P(_xlfn._xlws.FILTER($C:C,$B:B=Table6[[#This Row],[Job Title]]))</f>
        <v>46259.752744471494</v>
      </c>
      <c r="H670">
        <f>ROUND((Table6[[#This Row],[Total Salary(USD)]]-Table6[[#This Row],[Avg.of.cat]])/Table6[[#This Row],[std.of.cat]],2)</f>
        <v>-0.64</v>
      </c>
      <c r="I670" t="str">
        <f>IF(Table6[[#This Row],[Z-Score.cat]]&gt;3,"Yes","No")</f>
        <v>No</v>
      </c>
    </row>
    <row r="671" spans="1:9" x14ac:dyDescent="0.25">
      <c r="A671" t="s">
        <v>35</v>
      </c>
      <c r="B671" t="s">
        <v>48</v>
      </c>
      <c r="C671">
        <v>41946.58</v>
      </c>
      <c r="D671">
        <f>ROUND((Table6[[#This Row],[Total Salary(USD)]]-N$1)/N$2,2)</f>
        <v>-0.34</v>
      </c>
      <c r="E671" t="str">
        <f>IF(Table6[[#This Row],[Z-Score]]&gt;3,"Yes","No")</f>
        <v>No</v>
      </c>
      <c r="F671">
        <f>AVERAGEIFS($C:C,$B:B,Table6[[#This Row],[Job Title]])</f>
        <v>75741.152545454534</v>
      </c>
      <c r="G671" cm="1">
        <f t="array" ref="G671">_xlfn.STDEV.P(_xlfn._xlws.FILTER($C:C,$B:B=Table6[[#This Row],[Job Title]]))</f>
        <v>43291.3791044912</v>
      </c>
      <c r="H671">
        <f>ROUND((Table6[[#This Row],[Total Salary(USD)]]-Table6[[#This Row],[Avg.of.cat]])/Table6[[#This Row],[std.of.cat]],2)</f>
        <v>-0.78</v>
      </c>
      <c r="I671" t="str">
        <f>IF(Table6[[#This Row],[Z-Score.cat]]&gt;3,"Yes","No")</f>
        <v>No</v>
      </c>
    </row>
    <row r="672" spans="1:9" x14ac:dyDescent="0.25">
      <c r="A672" t="s">
        <v>35</v>
      </c>
      <c r="B672" t="s">
        <v>48</v>
      </c>
      <c r="C672">
        <v>41775.4</v>
      </c>
      <c r="D672">
        <f>ROUND((Table6[[#This Row],[Total Salary(USD)]]-N$1)/N$2,2)</f>
        <v>-0.34</v>
      </c>
      <c r="E672" t="str">
        <f>IF(Table6[[#This Row],[Z-Score]]&gt;3,"Yes","No")</f>
        <v>No</v>
      </c>
      <c r="F672">
        <f>AVERAGEIFS($C:C,$B:B,Table6[[#This Row],[Job Title]])</f>
        <v>75741.152545454534</v>
      </c>
      <c r="G672" cm="1">
        <f t="array" ref="G672">_xlfn.STDEV.P(_xlfn._xlws.FILTER($C:C,$B:B=Table6[[#This Row],[Job Title]]))</f>
        <v>43291.3791044912</v>
      </c>
      <c r="H672">
        <f>ROUND((Table6[[#This Row],[Total Salary(USD)]]-Table6[[#This Row],[Avg.of.cat]])/Table6[[#This Row],[std.of.cat]],2)</f>
        <v>-0.78</v>
      </c>
      <c r="I672" t="str">
        <f>IF(Table6[[#This Row],[Z-Score.cat]]&gt;3,"Yes","No")</f>
        <v>No</v>
      </c>
    </row>
    <row r="673" spans="1:9" x14ac:dyDescent="0.25">
      <c r="A673" t="s">
        <v>28</v>
      </c>
      <c r="B673" t="s">
        <v>36</v>
      </c>
      <c r="C673">
        <v>41754.720000000001</v>
      </c>
      <c r="D673">
        <f>ROUND((Table6[[#This Row],[Total Salary(USD)]]-N$1)/N$2,2)</f>
        <v>-0.34</v>
      </c>
      <c r="E673" t="str">
        <f>IF(Table6[[#This Row],[Z-Score]]&gt;3,"Yes","No")</f>
        <v>No</v>
      </c>
      <c r="F673">
        <f>AVERAGEIFS($C:C,$B:B,Table6[[#This Row],[Job Title]])</f>
        <v>52255.146481481475</v>
      </c>
      <c r="G673" cm="1">
        <f t="array" ref="G673">_xlfn.STDEV.P(_xlfn._xlws.FILTER($C:C,$B:B=Table6[[#This Row],[Job Title]]))</f>
        <v>38139.477363146871</v>
      </c>
      <c r="H673">
        <f>ROUND((Table6[[#This Row],[Total Salary(USD)]]-Table6[[#This Row],[Avg.of.cat]])/Table6[[#This Row],[std.of.cat]],2)</f>
        <v>-0.28000000000000003</v>
      </c>
      <c r="I673" t="str">
        <f>IF(Table6[[#This Row],[Z-Score.cat]]&gt;3,"Yes","No")</f>
        <v>No</v>
      </c>
    </row>
    <row r="674" spans="1:9" x14ac:dyDescent="0.25">
      <c r="A674" t="s">
        <v>35</v>
      </c>
      <c r="B674" t="s">
        <v>50</v>
      </c>
      <c r="C674">
        <v>41711.21</v>
      </c>
      <c r="D674">
        <f>ROUND((Table6[[#This Row],[Total Salary(USD)]]-N$1)/N$2,2)</f>
        <v>-0.34</v>
      </c>
      <c r="E674" t="str">
        <f>IF(Table6[[#This Row],[Z-Score]]&gt;3,"Yes","No")</f>
        <v>No</v>
      </c>
      <c r="F674">
        <f>AVERAGEIFS($C:C,$B:B,Table6[[#This Row],[Job Title]])</f>
        <v>49738.969361702148</v>
      </c>
      <c r="G674" cm="1">
        <f t="array" ref="G674">_xlfn.STDEV.P(_xlfn._xlws.FILTER($C:C,$B:B=Table6[[#This Row],[Job Title]]))</f>
        <v>40547.734104975425</v>
      </c>
      <c r="H674">
        <f>ROUND((Table6[[#This Row],[Total Salary(USD)]]-Table6[[#This Row],[Avg.of.cat]])/Table6[[#This Row],[std.of.cat]],2)</f>
        <v>-0.2</v>
      </c>
      <c r="I674" t="str">
        <f>IF(Table6[[#This Row],[Z-Score.cat]]&gt;3,"Yes","No")</f>
        <v>No</v>
      </c>
    </row>
    <row r="675" spans="1:9" x14ac:dyDescent="0.25">
      <c r="A675" t="s">
        <v>26</v>
      </c>
      <c r="B675" t="s">
        <v>50</v>
      </c>
      <c r="C675">
        <v>41629.19</v>
      </c>
      <c r="D675">
        <f>ROUND((Table6[[#This Row],[Total Salary(USD)]]-N$1)/N$2,2)</f>
        <v>-0.35</v>
      </c>
      <c r="E675" t="str">
        <f>IF(Table6[[#This Row],[Z-Score]]&gt;3,"Yes","No")</f>
        <v>No</v>
      </c>
      <c r="F675">
        <f>AVERAGEIFS($C:C,$B:B,Table6[[#This Row],[Job Title]])</f>
        <v>49738.969361702148</v>
      </c>
      <c r="G675" cm="1">
        <f t="array" ref="G675">_xlfn.STDEV.P(_xlfn._xlws.FILTER($C:C,$B:B=Table6[[#This Row],[Job Title]]))</f>
        <v>40547.734104975425</v>
      </c>
      <c r="H675">
        <f>ROUND((Table6[[#This Row],[Total Salary(USD)]]-Table6[[#This Row],[Avg.of.cat]])/Table6[[#This Row],[std.of.cat]],2)</f>
        <v>-0.2</v>
      </c>
      <c r="I675" t="str">
        <f>IF(Table6[[#This Row],[Z-Score.cat]]&gt;3,"Yes","No")</f>
        <v>No</v>
      </c>
    </row>
    <row r="676" spans="1:9" x14ac:dyDescent="0.25">
      <c r="A676" t="s">
        <v>35</v>
      </c>
      <c r="B676" t="s">
        <v>49</v>
      </c>
      <c r="C676">
        <v>41611.07</v>
      </c>
      <c r="D676">
        <f>ROUND((Table6[[#This Row],[Total Salary(USD)]]-N$1)/N$2,2)</f>
        <v>-0.35</v>
      </c>
      <c r="E676" t="str">
        <f>IF(Table6[[#This Row],[Z-Score]]&gt;3,"Yes","No")</f>
        <v>No</v>
      </c>
      <c r="F676">
        <f>AVERAGEIFS($C:C,$B:B,Table6[[#This Row],[Job Title]])</f>
        <v>62166.537115384606</v>
      </c>
      <c r="G676" cm="1">
        <f t="array" ref="G676">_xlfn.STDEV.P(_xlfn._xlws.FILTER($C:C,$B:B=Table6[[#This Row],[Job Title]]))</f>
        <v>39240.393697944899</v>
      </c>
      <c r="H676">
        <f>ROUND((Table6[[#This Row],[Total Salary(USD)]]-Table6[[#This Row],[Avg.of.cat]])/Table6[[#This Row],[std.of.cat]],2)</f>
        <v>-0.52</v>
      </c>
      <c r="I676" t="str">
        <f>IF(Table6[[#This Row],[Z-Score.cat]]&gt;3,"Yes","No")</f>
        <v>No</v>
      </c>
    </row>
    <row r="677" spans="1:9" x14ac:dyDescent="0.25">
      <c r="A677" t="s">
        <v>35</v>
      </c>
      <c r="B677" t="s">
        <v>46</v>
      </c>
      <c r="C677">
        <v>41034.79</v>
      </c>
      <c r="D677">
        <f>ROUND((Table6[[#This Row],[Total Salary(USD)]]-N$1)/N$2,2)</f>
        <v>-0.35</v>
      </c>
      <c r="E677" t="str">
        <f>IF(Table6[[#This Row],[Z-Score]]&gt;3,"Yes","No")</f>
        <v>No</v>
      </c>
      <c r="F677">
        <f>AVERAGEIFS($C:C,$B:B,Table6[[#This Row],[Job Title]])</f>
        <v>61811.275918367355</v>
      </c>
      <c r="G677" cm="1">
        <f t="array" ref="G677">_xlfn.STDEV.P(_xlfn._xlws.FILTER($C:C,$B:B=Table6[[#This Row],[Job Title]]))</f>
        <v>44215.594954867083</v>
      </c>
      <c r="H677">
        <f>ROUND((Table6[[#This Row],[Total Salary(USD)]]-Table6[[#This Row],[Avg.of.cat]])/Table6[[#This Row],[std.of.cat]],2)</f>
        <v>-0.47</v>
      </c>
      <c r="I677" t="str">
        <f>IF(Table6[[#This Row],[Z-Score.cat]]&gt;3,"Yes","No")</f>
        <v>No</v>
      </c>
    </row>
    <row r="678" spans="1:9" x14ac:dyDescent="0.25">
      <c r="A678" t="s">
        <v>23</v>
      </c>
      <c r="B678" t="s">
        <v>47</v>
      </c>
      <c r="C678">
        <v>40983.01</v>
      </c>
      <c r="D678">
        <f>ROUND((Table6[[#This Row],[Total Salary(USD)]]-N$1)/N$2,2)</f>
        <v>-0.35</v>
      </c>
      <c r="E678" t="str">
        <f>IF(Table6[[#This Row],[Z-Score]]&gt;3,"Yes","No")</f>
        <v>No</v>
      </c>
      <c r="F678">
        <f>AVERAGEIFS($C:C,$B:B,Table6[[#This Row],[Job Title]])</f>
        <v>71674.793260869556</v>
      </c>
      <c r="G678" cm="1">
        <f t="array" ref="G678">_xlfn.STDEV.P(_xlfn._xlws.FILTER($C:C,$B:B=Table6[[#This Row],[Job Title]]))</f>
        <v>46259.752744471494</v>
      </c>
      <c r="H678">
        <f>ROUND((Table6[[#This Row],[Total Salary(USD)]]-Table6[[#This Row],[Avg.of.cat]])/Table6[[#This Row],[std.of.cat]],2)</f>
        <v>-0.66</v>
      </c>
      <c r="I678" t="str">
        <f>IF(Table6[[#This Row],[Z-Score.cat]]&gt;3,"Yes","No")</f>
        <v>No</v>
      </c>
    </row>
    <row r="679" spans="1:9" x14ac:dyDescent="0.25">
      <c r="A679" t="s">
        <v>28</v>
      </c>
      <c r="B679" t="s">
        <v>46</v>
      </c>
      <c r="C679">
        <v>40815.39</v>
      </c>
      <c r="D679">
        <f>ROUND((Table6[[#This Row],[Total Salary(USD)]]-N$1)/N$2,2)</f>
        <v>-0.36</v>
      </c>
      <c r="E679" t="str">
        <f>IF(Table6[[#This Row],[Z-Score]]&gt;3,"Yes","No")</f>
        <v>No</v>
      </c>
      <c r="F679">
        <f>AVERAGEIFS($C:C,$B:B,Table6[[#This Row],[Job Title]])</f>
        <v>61811.275918367355</v>
      </c>
      <c r="G679" cm="1">
        <f t="array" ref="G679">_xlfn.STDEV.P(_xlfn._xlws.FILTER($C:C,$B:B=Table6[[#This Row],[Job Title]]))</f>
        <v>44215.594954867083</v>
      </c>
      <c r="H679">
        <f>ROUND((Table6[[#This Row],[Total Salary(USD)]]-Table6[[#This Row],[Avg.of.cat]])/Table6[[#This Row],[std.of.cat]],2)</f>
        <v>-0.47</v>
      </c>
      <c r="I679" t="str">
        <f>IF(Table6[[#This Row],[Z-Score.cat]]&gt;3,"Yes","No")</f>
        <v>No</v>
      </c>
    </row>
    <row r="680" spans="1:9" x14ac:dyDescent="0.25">
      <c r="A680" t="s">
        <v>34</v>
      </c>
      <c r="B680" t="s">
        <v>40</v>
      </c>
      <c r="C680">
        <v>40295.14</v>
      </c>
      <c r="D680">
        <f>ROUND((Table6[[#This Row],[Total Salary(USD)]]-N$1)/N$2,2)</f>
        <v>-0.36</v>
      </c>
      <c r="E680" t="str">
        <f>IF(Table6[[#This Row],[Z-Score]]&gt;3,"Yes","No")</f>
        <v>No</v>
      </c>
      <c r="F680">
        <f>AVERAGEIFS($C:C,$B:B,Table6[[#This Row],[Job Title]])</f>
        <v>70425.948709677396</v>
      </c>
      <c r="G680" cm="1">
        <f t="array" ref="G680">_xlfn.STDEV.P(_xlfn._xlws.FILTER($C:C,$B:B=Table6[[#This Row],[Job Title]]))</f>
        <v>80642.671347175114</v>
      </c>
      <c r="H680">
        <f>ROUND((Table6[[#This Row],[Total Salary(USD)]]-Table6[[#This Row],[Avg.of.cat]])/Table6[[#This Row],[std.of.cat]],2)</f>
        <v>-0.37</v>
      </c>
      <c r="I680" t="str">
        <f>IF(Table6[[#This Row],[Z-Score.cat]]&gt;3,"Yes","No")</f>
        <v>No</v>
      </c>
    </row>
    <row r="681" spans="1:9" x14ac:dyDescent="0.25">
      <c r="A681" t="s">
        <v>24</v>
      </c>
      <c r="B681" t="s">
        <v>43</v>
      </c>
      <c r="C681">
        <v>40189.18</v>
      </c>
      <c r="D681">
        <f>ROUND((Table6[[#This Row],[Total Salary(USD)]]-N$1)/N$2,2)</f>
        <v>-0.37</v>
      </c>
      <c r="E681" t="str">
        <f>IF(Table6[[#This Row],[Z-Score]]&gt;3,"Yes","No")</f>
        <v>No</v>
      </c>
      <c r="F681">
        <f>AVERAGEIFS($C:C,$B:B,Table6[[#This Row],[Job Title]])</f>
        <v>71777.519047619062</v>
      </c>
      <c r="G681" cm="1">
        <f t="array" ref="G681">_xlfn.STDEV.P(_xlfn._xlws.FILTER($C:C,$B:B=Table6[[#This Row],[Job Title]]))</f>
        <v>51860.030158538255</v>
      </c>
      <c r="H681">
        <f>ROUND((Table6[[#This Row],[Total Salary(USD)]]-Table6[[#This Row],[Avg.of.cat]])/Table6[[#This Row],[std.of.cat]],2)</f>
        <v>-0.61</v>
      </c>
      <c r="I681" t="str">
        <f>IF(Table6[[#This Row],[Z-Score.cat]]&gt;3,"Yes","No")</f>
        <v>No</v>
      </c>
    </row>
    <row r="682" spans="1:9" x14ac:dyDescent="0.25">
      <c r="A682" t="s">
        <v>29</v>
      </c>
      <c r="B682" t="s">
        <v>39</v>
      </c>
      <c r="C682">
        <v>40130.800000000003</v>
      </c>
      <c r="D682">
        <f>ROUND((Table6[[#This Row],[Total Salary(USD)]]-N$1)/N$2,2)</f>
        <v>-0.37</v>
      </c>
      <c r="E682" t="str">
        <f>IF(Table6[[#This Row],[Z-Score]]&gt;3,"Yes","No")</f>
        <v>No</v>
      </c>
      <c r="F682">
        <f>AVERAGEIFS($C:C,$B:B,Table6[[#This Row],[Job Title]])</f>
        <v>93413.391929824589</v>
      </c>
      <c r="G682" cm="1">
        <f t="array" ref="G682">_xlfn.STDEV.P(_xlfn._xlws.FILTER($C:C,$B:B=Table6[[#This Row],[Job Title]]))</f>
        <v>198179.10237346042</v>
      </c>
      <c r="H682">
        <f>ROUND((Table6[[#This Row],[Total Salary(USD)]]-Table6[[#This Row],[Avg.of.cat]])/Table6[[#This Row],[std.of.cat]],2)</f>
        <v>-0.27</v>
      </c>
      <c r="I682" t="str">
        <f>IF(Table6[[#This Row],[Z-Score.cat]]&gt;3,"Yes","No")</f>
        <v>No</v>
      </c>
    </row>
    <row r="683" spans="1:9" x14ac:dyDescent="0.25">
      <c r="A683" t="s">
        <v>24</v>
      </c>
      <c r="B683" t="s">
        <v>49</v>
      </c>
      <c r="C683">
        <v>40066.5</v>
      </c>
      <c r="D683">
        <f>ROUND((Table6[[#This Row],[Total Salary(USD)]]-N$1)/N$2,2)</f>
        <v>-0.37</v>
      </c>
      <c r="E683" t="str">
        <f>IF(Table6[[#This Row],[Z-Score]]&gt;3,"Yes","No")</f>
        <v>No</v>
      </c>
      <c r="F683">
        <f>AVERAGEIFS($C:C,$B:B,Table6[[#This Row],[Job Title]])</f>
        <v>62166.537115384606</v>
      </c>
      <c r="G683" cm="1">
        <f t="array" ref="G683">_xlfn.STDEV.P(_xlfn._xlws.FILTER($C:C,$B:B=Table6[[#This Row],[Job Title]]))</f>
        <v>39240.393697944899</v>
      </c>
      <c r="H683">
        <f>ROUND((Table6[[#This Row],[Total Salary(USD)]]-Table6[[#This Row],[Avg.of.cat]])/Table6[[#This Row],[std.of.cat]],2)</f>
        <v>-0.56000000000000005</v>
      </c>
      <c r="I683" t="str">
        <f>IF(Table6[[#This Row],[Z-Score.cat]]&gt;3,"Yes","No")</f>
        <v>No</v>
      </c>
    </row>
    <row r="684" spans="1:9" x14ac:dyDescent="0.25">
      <c r="A684" t="s">
        <v>35</v>
      </c>
      <c r="B684" t="s">
        <v>36</v>
      </c>
      <c r="C684">
        <v>39891.760000000002</v>
      </c>
      <c r="D684">
        <f>ROUND((Table6[[#This Row],[Total Salary(USD)]]-N$1)/N$2,2)</f>
        <v>-0.37</v>
      </c>
      <c r="E684" t="str">
        <f>IF(Table6[[#This Row],[Z-Score]]&gt;3,"Yes","No")</f>
        <v>No</v>
      </c>
      <c r="F684">
        <f>AVERAGEIFS($C:C,$B:B,Table6[[#This Row],[Job Title]])</f>
        <v>52255.146481481475</v>
      </c>
      <c r="G684" cm="1">
        <f t="array" ref="G684">_xlfn.STDEV.P(_xlfn._xlws.FILTER($C:C,$B:B=Table6[[#This Row],[Job Title]]))</f>
        <v>38139.477363146871</v>
      </c>
      <c r="H684">
        <f>ROUND((Table6[[#This Row],[Total Salary(USD)]]-Table6[[#This Row],[Avg.of.cat]])/Table6[[#This Row],[std.of.cat]],2)</f>
        <v>-0.32</v>
      </c>
      <c r="I684" t="str">
        <f>IF(Table6[[#This Row],[Z-Score.cat]]&gt;3,"Yes","No")</f>
        <v>No</v>
      </c>
    </row>
    <row r="685" spans="1:9" x14ac:dyDescent="0.25">
      <c r="A685" t="s">
        <v>32</v>
      </c>
      <c r="B685" t="s">
        <v>43</v>
      </c>
      <c r="C685">
        <v>39799.29</v>
      </c>
      <c r="D685">
        <f>ROUND((Table6[[#This Row],[Total Salary(USD)]]-N$1)/N$2,2)</f>
        <v>-0.37</v>
      </c>
      <c r="E685" t="str">
        <f>IF(Table6[[#This Row],[Z-Score]]&gt;3,"Yes","No")</f>
        <v>No</v>
      </c>
      <c r="F685">
        <f>AVERAGEIFS($C:C,$B:B,Table6[[#This Row],[Job Title]])</f>
        <v>71777.519047619062</v>
      </c>
      <c r="G685" cm="1">
        <f t="array" ref="G685">_xlfn.STDEV.P(_xlfn._xlws.FILTER($C:C,$B:B=Table6[[#This Row],[Job Title]]))</f>
        <v>51860.030158538255</v>
      </c>
      <c r="H685">
        <f>ROUND((Table6[[#This Row],[Total Salary(USD)]]-Table6[[#This Row],[Avg.of.cat]])/Table6[[#This Row],[std.of.cat]],2)</f>
        <v>-0.62</v>
      </c>
      <c r="I685" t="str">
        <f>IF(Table6[[#This Row],[Z-Score.cat]]&gt;3,"Yes","No")</f>
        <v>No</v>
      </c>
    </row>
    <row r="686" spans="1:9" x14ac:dyDescent="0.25">
      <c r="A686" t="s">
        <v>29</v>
      </c>
      <c r="B686" t="s">
        <v>43</v>
      </c>
      <c r="C686">
        <v>39763.379999999997</v>
      </c>
      <c r="D686">
        <f>ROUND((Table6[[#This Row],[Total Salary(USD)]]-N$1)/N$2,2)</f>
        <v>-0.37</v>
      </c>
      <c r="E686" t="str">
        <f>IF(Table6[[#This Row],[Z-Score]]&gt;3,"Yes","No")</f>
        <v>No</v>
      </c>
      <c r="F686">
        <f>AVERAGEIFS($C:C,$B:B,Table6[[#This Row],[Job Title]])</f>
        <v>71777.519047619062</v>
      </c>
      <c r="G686" cm="1">
        <f t="array" ref="G686">_xlfn.STDEV.P(_xlfn._xlws.FILTER($C:C,$B:B=Table6[[#This Row],[Job Title]]))</f>
        <v>51860.030158538255</v>
      </c>
      <c r="H686">
        <f>ROUND((Table6[[#This Row],[Total Salary(USD)]]-Table6[[#This Row],[Avg.of.cat]])/Table6[[#This Row],[std.of.cat]],2)</f>
        <v>-0.62</v>
      </c>
      <c r="I686" t="str">
        <f>IF(Table6[[#This Row],[Z-Score.cat]]&gt;3,"Yes","No")</f>
        <v>No</v>
      </c>
    </row>
    <row r="687" spans="1:9" x14ac:dyDescent="0.25">
      <c r="A687" t="s">
        <v>450</v>
      </c>
      <c r="B687" t="s">
        <v>48</v>
      </c>
      <c r="C687">
        <v>39543.4</v>
      </c>
      <c r="D687">
        <f>ROUND((Table6[[#This Row],[Total Salary(USD)]]-N$1)/N$2,2)</f>
        <v>-0.37</v>
      </c>
      <c r="E687" t="str">
        <f>IF(Table6[[#This Row],[Z-Score]]&gt;3,"Yes","No")</f>
        <v>No</v>
      </c>
      <c r="F687">
        <f>AVERAGEIFS($C:C,$B:B,Table6[[#This Row],[Job Title]])</f>
        <v>75741.152545454534</v>
      </c>
      <c r="G687" cm="1">
        <f t="array" ref="G687">_xlfn.STDEV.P(_xlfn._xlws.FILTER($C:C,$B:B=Table6[[#This Row],[Job Title]]))</f>
        <v>43291.3791044912</v>
      </c>
      <c r="H687">
        <f>ROUND((Table6[[#This Row],[Total Salary(USD)]]-Table6[[#This Row],[Avg.of.cat]])/Table6[[#This Row],[std.of.cat]],2)</f>
        <v>-0.84</v>
      </c>
      <c r="I687" t="str">
        <f>IF(Table6[[#This Row],[Z-Score.cat]]&gt;3,"Yes","No")</f>
        <v>No</v>
      </c>
    </row>
    <row r="688" spans="1:9" x14ac:dyDescent="0.25">
      <c r="A688" t="s">
        <v>29</v>
      </c>
      <c r="B688" t="s">
        <v>39</v>
      </c>
      <c r="C688">
        <v>39137.160000000003</v>
      </c>
      <c r="D688">
        <f>ROUND((Table6[[#This Row],[Total Salary(USD)]]-N$1)/N$2,2)</f>
        <v>-0.38</v>
      </c>
      <c r="E688" t="str">
        <f>IF(Table6[[#This Row],[Z-Score]]&gt;3,"Yes","No")</f>
        <v>No</v>
      </c>
      <c r="F688">
        <f>AVERAGEIFS($C:C,$B:B,Table6[[#This Row],[Job Title]])</f>
        <v>93413.391929824589</v>
      </c>
      <c r="G688" cm="1">
        <f t="array" ref="G688">_xlfn.STDEV.P(_xlfn._xlws.FILTER($C:C,$B:B=Table6[[#This Row],[Job Title]]))</f>
        <v>198179.10237346042</v>
      </c>
      <c r="H688">
        <f>ROUND((Table6[[#This Row],[Total Salary(USD)]]-Table6[[#This Row],[Avg.of.cat]])/Table6[[#This Row],[std.of.cat]],2)</f>
        <v>-0.27</v>
      </c>
      <c r="I688" t="str">
        <f>IF(Table6[[#This Row],[Z-Score.cat]]&gt;3,"Yes","No")</f>
        <v>No</v>
      </c>
    </row>
    <row r="689" spans="1:9" x14ac:dyDescent="0.25">
      <c r="A689" t="s">
        <v>35</v>
      </c>
      <c r="B689" t="s">
        <v>46</v>
      </c>
      <c r="C689">
        <v>39110.06</v>
      </c>
      <c r="D689">
        <f>ROUND((Table6[[#This Row],[Total Salary(USD)]]-N$1)/N$2,2)</f>
        <v>-0.38</v>
      </c>
      <c r="E689" t="str">
        <f>IF(Table6[[#This Row],[Z-Score]]&gt;3,"Yes","No")</f>
        <v>No</v>
      </c>
      <c r="F689">
        <f>AVERAGEIFS($C:C,$B:B,Table6[[#This Row],[Job Title]])</f>
        <v>61811.275918367355</v>
      </c>
      <c r="G689" cm="1">
        <f t="array" ref="G689">_xlfn.STDEV.P(_xlfn._xlws.FILTER($C:C,$B:B=Table6[[#This Row],[Job Title]]))</f>
        <v>44215.594954867083</v>
      </c>
      <c r="H689">
        <f>ROUND((Table6[[#This Row],[Total Salary(USD)]]-Table6[[#This Row],[Avg.of.cat]])/Table6[[#This Row],[std.of.cat]],2)</f>
        <v>-0.51</v>
      </c>
      <c r="I689" t="str">
        <f>IF(Table6[[#This Row],[Z-Score.cat]]&gt;3,"Yes","No")</f>
        <v>No</v>
      </c>
    </row>
    <row r="690" spans="1:9" x14ac:dyDescent="0.25">
      <c r="A690" t="s">
        <v>28</v>
      </c>
      <c r="B690" t="s">
        <v>50</v>
      </c>
      <c r="C690">
        <v>39058.71</v>
      </c>
      <c r="D690">
        <f>ROUND((Table6[[#This Row],[Total Salary(USD)]]-N$1)/N$2,2)</f>
        <v>-0.38</v>
      </c>
      <c r="E690" t="str">
        <f>IF(Table6[[#This Row],[Z-Score]]&gt;3,"Yes","No")</f>
        <v>No</v>
      </c>
      <c r="F690">
        <f>AVERAGEIFS($C:C,$B:B,Table6[[#This Row],[Job Title]])</f>
        <v>49738.969361702148</v>
      </c>
      <c r="G690" cm="1">
        <f t="array" ref="G690">_xlfn.STDEV.P(_xlfn._xlws.FILTER($C:C,$B:B=Table6[[#This Row],[Job Title]]))</f>
        <v>40547.734104975425</v>
      </c>
      <c r="H690">
        <f>ROUND((Table6[[#This Row],[Total Salary(USD)]]-Table6[[#This Row],[Avg.of.cat]])/Table6[[#This Row],[std.of.cat]],2)</f>
        <v>-0.26</v>
      </c>
      <c r="I690" t="str">
        <f>IF(Table6[[#This Row],[Z-Score.cat]]&gt;3,"Yes","No")</f>
        <v>No</v>
      </c>
    </row>
    <row r="691" spans="1:9" x14ac:dyDescent="0.25">
      <c r="A691" t="s">
        <v>26</v>
      </c>
      <c r="B691" t="s">
        <v>42</v>
      </c>
      <c r="C691">
        <v>39052.230000000003</v>
      </c>
      <c r="D691">
        <f>ROUND((Table6[[#This Row],[Total Salary(USD)]]-N$1)/N$2,2)</f>
        <v>-0.38</v>
      </c>
      <c r="E691" t="str">
        <f>IF(Table6[[#This Row],[Z-Score]]&gt;3,"Yes","No")</f>
        <v>No</v>
      </c>
      <c r="F691">
        <f>AVERAGEIFS($C:C,$B:B,Table6[[#This Row],[Job Title]])</f>
        <v>86666.62872727275</v>
      </c>
      <c r="G691" cm="1">
        <f t="array" ref="G691">_xlfn.STDEV.P(_xlfn._xlws.FILTER($C:C,$B:B=Table6[[#This Row],[Job Title]]))</f>
        <v>135209.06979805263</v>
      </c>
      <c r="H691">
        <f>ROUND((Table6[[#This Row],[Total Salary(USD)]]-Table6[[#This Row],[Avg.of.cat]])/Table6[[#This Row],[std.of.cat]],2)</f>
        <v>-0.35</v>
      </c>
      <c r="I691" t="str">
        <f>IF(Table6[[#This Row],[Z-Score.cat]]&gt;3,"Yes","No")</f>
        <v>No</v>
      </c>
    </row>
    <row r="692" spans="1:9" x14ac:dyDescent="0.25">
      <c r="A692" t="s">
        <v>26</v>
      </c>
      <c r="B692" t="s">
        <v>53</v>
      </c>
      <c r="C692">
        <v>38939.599999999999</v>
      </c>
      <c r="D692">
        <f>ROUND((Table6[[#This Row],[Total Salary(USD)]]-N$1)/N$2,2)</f>
        <v>-0.38</v>
      </c>
      <c r="E692" t="str">
        <f>IF(Table6[[#This Row],[Z-Score]]&gt;3,"Yes","No")</f>
        <v>No</v>
      </c>
      <c r="F692">
        <f>AVERAGEIFS($C:C,$B:B,Table6[[#This Row],[Job Title]])</f>
        <v>69993.488799999992</v>
      </c>
      <c r="G692" cm="1">
        <f t="array" ref="G692">_xlfn.STDEV.P(_xlfn._xlws.FILTER($C:C,$B:B=Table6[[#This Row],[Job Title]]))</f>
        <v>44344.922507977746</v>
      </c>
      <c r="H692">
        <f>ROUND((Table6[[#This Row],[Total Salary(USD)]]-Table6[[#This Row],[Avg.of.cat]])/Table6[[#This Row],[std.of.cat]],2)</f>
        <v>-0.7</v>
      </c>
      <c r="I692" t="str">
        <f>IF(Table6[[#This Row],[Z-Score.cat]]&gt;3,"Yes","No")</f>
        <v>No</v>
      </c>
    </row>
    <row r="693" spans="1:9" x14ac:dyDescent="0.25">
      <c r="A693" t="s">
        <v>29</v>
      </c>
      <c r="B693" t="s">
        <v>53</v>
      </c>
      <c r="C693">
        <v>38614.36</v>
      </c>
      <c r="D693">
        <f>ROUND((Table6[[#This Row],[Total Salary(USD)]]-N$1)/N$2,2)</f>
        <v>-0.39</v>
      </c>
      <c r="E693" t="str">
        <f>IF(Table6[[#This Row],[Z-Score]]&gt;3,"Yes","No")</f>
        <v>No</v>
      </c>
      <c r="F693">
        <f>AVERAGEIFS($C:C,$B:B,Table6[[#This Row],[Job Title]])</f>
        <v>69993.488799999992</v>
      </c>
      <c r="G693" cm="1">
        <f t="array" ref="G693">_xlfn.STDEV.P(_xlfn._xlws.FILTER($C:C,$B:B=Table6[[#This Row],[Job Title]]))</f>
        <v>44344.922507977746</v>
      </c>
      <c r="H693">
        <f>ROUND((Table6[[#This Row],[Total Salary(USD)]]-Table6[[#This Row],[Avg.of.cat]])/Table6[[#This Row],[std.of.cat]],2)</f>
        <v>-0.71</v>
      </c>
      <c r="I693" t="str">
        <f>IF(Table6[[#This Row],[Z-Score.cat]]&gt;3,"Yes","No")</f>
        <v>No</v>
      </c>
    </row>
    <row r="694" spans="1:9" x14ac:dyDescent="0.25">
      <c r="A694" t="s">
        <v>26</v>
      </c>
      <c r="B694" t="s">
        <v>47</v>
      </c>
      <c r="C694">
        <v>38545.89</v>
      </c>
      <c r="D694">
        <f>ROUND((Table6[[#This Row],[Total Salary(USD)]]-N$1)/N$2,2)</f>
        <v>-0.39</v>
      </c>
      <c r="E694" t="str">
        <f>IF(Table6[[#This Row],[Z-Score]]&gt;3,"Yes","No")</f>
        <v>No</v>
      </c>
      <c r="F694">
        <f>AVERAGEIFS($C:C,$B:B,Table6[[#This Row],[Job Title]])</f>
        <v>71674.793260869556</v>
      </c>
      <c r="G694" cm="1">
        <f t="array" ref="G694">_xlfn.STDEV.P(_xlfn._xlws.FILTER($C:C,$B:B=Table6[[#This Row],[Job Title]]))</f>
        <v>46259.752744471494</v>
      </c>
      <c r="H694">
        <f>ROUND((Table6[[#This Row],[Total Salary(USD)]]-Table6[[#This Row],[Avg.of.cat]])/Table6[[#This Row],[std.of.cat]],2)</f>
        <v>-0.72</v>
      </c>
      <c r="I694" t="str">
        <f>IF(Table6[[#This Row],[Z-Score.cat]]&gt;3,"Yes","No")</f>
        <v>No</v>
      </c>
    </row>
    <row r="695" spans="1:9" x14ac:dyDescent="0.25">
      <c r="A695" t="s">
        <v>29</v>
      </c>
      <c r="B695" t="s">
        <v>50</v>
      </c>
      <c r="C695">
        <v>38223.97</v>
      </c>
      <c r="D695">
        <f>ROUND((Table6[[#This Row],[Total Salary(USD)]]-N$1)/N$2,2)</f>
        <v>-0.39</v>
      </c>
      <c r="E695" t="str">
        <f>IF(Table6[[#This Row],[Z-Score]]&gt;3,"Yes","No")</f>
        <v>No</v>
      </c>
      <c r="F695">
        <f>AVERAGEIFS($C:C,$B:B,Table6[[#This Row],[Job Title]])</f>
        <v>49738.969361702148</v>
      </c>
      <c r="G695" cm="1">
        <f t="array" ref="G695">_xlfn.STDEV.P(_xlfn._xlws.FILTER($C:C,$B:B=Table6[[#This Row],[Job Title]]))</f>
        <v>40547.734104975425</v>
      </c>
      <c r="H695">
        <f>ROUND((Table6[[#This Row],[Total Salary(USD)]]-Table6[[#This Row],[Avg.of.cat]])/Table6[[#This Row],[std.of.cat]],2)</f>
        <v>-0.28000000000000003</v>
      </c>
      <c r="I695" t="str">
        <f>IF(Table6[[#This Row],[Z-Score.cat]]&gt;3,"Yes","No")</f>
        <v>No</v>
      </c>
    </row>
    <row r="696" spans="1:9" x14ac:dyDescent="0.25">
      <c r="A696" t="s">
        <v>26</v>
      </c>
      <c r="B696" t="s">
        <v>40</v>
      </c>
      <c r="C696">
        <v>38158.61</v>
      </c>
      <c r="D696">
        <f>ROUND((Table6[[#This Row],[Total Salary(USD)]]-N$1)/N$2,2)</f>
        <v>-0.39</v>
      </c>
      <c r="E696" t="str">
        <f>IF(Table6[[#This Row],[Z-Score]]&gt;3,"Yes","No")</f>
        <v>No</v>
      </c>
      <c r="F696">
        <f>AVERAGEIFS($C:C,$B:B,Table6[[#This Row],[Job Title]])</f>
        <v>70425.948709677396</v>
      </c>
      <c r="G696" cm="1">
        <f t="array" ref="G696">_xlfn.STDEV.P(_xlfn._xlws.FILTER($C:C,$B:B=Table6[[#This Row],[Job Title]]))</f>
        <v>80642.671347175114</v>
      </c>
      <c r="H696">
        <f>ROUND((Table6[[#This Row],[Total Salary(USD)]]-Table6[[#This Row],[Avg.of.cat]])/Table6[[#This Row],[std.of.cat]],2)</f>
        <v>-0.4</v>
      </c>
      <c r="I696" t="str">
        <f>IF(Table6[[#This Row],[Z-Score.cat]]&gt;3,"Yes","No")</f>
        <v>No</v>
      </c>
    </row>
    <row r="697" spans="1:9" x14ac:dyDescent="0.25">
      <c r="A697" t="s">
        <v>29</v>
      </c>
      <c r="B697" t="s">
        <v>39</v>
      </c>
      <c r="C697">
        <v>38093.22</v>
      </c>
      <c r="D697">
        <f>ROUND((Table6[[#This Row],[Total Salary(USD)]]-N$1)/N$2,2)</f>
        <v>-0.39</v>
      </c>
      <c r="E697" t="str">
        <f>IF(Table6[[#This Row],[Z-Score]]&gt;3,"Yes","No")</f>
        <v>No</v>
      </c>
      <c r="F697">
        <f>AVERAGEIFS($C:C,$B:B,Table6[[#This Row],[Job Title]])</f>
        <v>93413.391929824589</v>
      </c>
      <c r="G697" cm="1">
        <f t="array" ref="G697">_xlfn.STDEV.P(_xlfn._xlws.FILTER($C:C,$B:B=Table6[[#This Row],[Job Title]]))</f>
        <v>198179.10237346042</v>
      </c>
      <c r="H697">
        <f>ROUND((Table6[[#This Row],[Total Salary(USD)]]-Table6[[#This Row],[Avg.of.cat]])/Table6[[#This Row],[std.of.cat]],2)</f>
        <v>-0.28000000000000003</v>
      </c>
      <c r="I697" t="str">
        <f>IF(Table6[[#This Row],[Z-Score.cat]]&gt;3,"Yes","No")</f>
        <v>No</v>
      </c>
    </row>
    <row r="698" spans="1:9" x14ac:dyDescent="0.25">
      <c r="A698" t="s">
        <v>26</v>
      </c>
      <c r="B698" t="s">
        <v>44</v>
      </c>
      <c r="C698">
        <v>37508.14</v>
      </c>
      <c r="D698">
        <f>ROUND((Table6[[#This Row],[Total Salary(USD)]]-N$1)/N$2,2)</f>
        <v>-0.4</v>
      </c>
      <c r="E698" t="str">
        <f>IF(Table6[[#This Row],[Z-Score]]&gt;3,"Yes","No")</f>
        <v>No</v>
      </c>
      <c r="F698">
        <f>AVERAGEIFS($C:C,$B:B,Table6[[#This Row],[Job Title]])</f>
        <v>62337.948181818203</v>
      </c>
      <c r="G698" cm="1">
        <f t="array" ref="G698">_xlfn.STDEV.P(_xlfn._xlws.FILTER($C:C,$B:B=Table6[[#This Row],[Job Title]]))</f>
        <v>34255.651537002152</v>
      </c>
      <c r="H698">
        <f>ROUND((Table6[[#This Row],[Total Salary(USD)]]-Table6[[#This Row],[Avg.of.cat]])/Table6[[#This Row],[std.of.cat]],2)</f>
        <v>-0.72</v>
      </c>
      <c r="I698" t="str">
        <f>IF(Table6[[#This Row],[Z-Score.cat]]&gt;3,"Yes","No")</f>
        <v>No</v>
      </c>
    </row>
    <row r="699" spans="1:9" x14ac:dyDescent="0.25">
      <c r="A699" t="s">
        <v>450</v>
      </c>
      <c r="B699" t="s">
        <v>37</v>
      </c>
      <c r="C699">
        <v>37472.959999999999</v>
      </c>
      <c r="D699">
        <f>ROUND((Table6[[#This Row],[Total Salary(USD)]]-N$1)/N$2,2)</f>
        <v>-0.4</v>
      </c>
      <c r="E699" t="str">
        <f>IF(Table6[[#This Row],[Z-Score]]&gt;3,"Yes","No")</f>
        <v>No</v>
      </c>
      <c r="F699">
        <f>AVERAGEIFS($C:C,$B:B,Table6[[#This Row],[Job Title]])</f>
        <v>78731.125344827582</v>
      </c>
      <c r="G699" cm="1">
        <f t="array" ref="G699">_xlfn.STDEV.P(_xlfn._xlws.FILTER($C:C,$B:B=Table6[[#This Row],[Job Title]]))</f>
        <v>32809.97896243685</v>
      </c>
      <c r="H699">
        <f>ROUND((Table6[[#This Row],[Total Salary(USD)]]-Table6[[#This Row],[Avg.of.cat]])/Table6[[#This Row],[std.of.cat]],2)</f>
        <v>-1.26</v>
      </c>
      <c r="I699" t="str">
        <f>IF(Table6[[#This Row],[Z-Score.cat]]&gt;3,"Yes","No")</f>
        <v>No</v>
      </c>
    </row>
    <row r="700" spans="1:9" x14ac:dyDescent="0.25">
      <c r="A700" t="s">
        <v>26</v>
      </c>
      <c r="B700" t="s">
        <v>53</v>
      </c>
      <c r="C700">
        <v>37432.519999999997</v>
      </c>
      <c r="D700">
        <f>ROUND((Table6[[#This Row],[Total Salary(USD)]]-N$1)/N$2,2)</f>
        <v>-0.4</v>
      </c>
      <c r="E700" t="str">
        <f>IF(Table6[[#This Row],[Z-Score]]&gt;3,"Yes","No")</f>
        <v>No</v>
      </c>
      <c r="F700">
        <f>AVERAGEIFS($C:C,$B:B,Table6[[#This Row],[Job Title]])</f>
        <v>69993.488799999992</v>
      </c>
      <c r="G700" cm="1">
        <f t="array" ref="G700">_xlfn.STDEV.P(_xlfn._xlws.FILTER($C:C,$B:B=Table6[[#This Row],[Job Title]]))</f>
        <v>44344.922507977746</v>
      </c>
      <c r="H700">
        <f>ROUND((Table6[[#This Row],[Total Salary(USD)]]-Table6[[#This Row],[Avg.of.cat]])/Table6[[#This Row],[std.of.cat]],2)</f>
        <v>-0.73</v>
      </c>
      <c r="I700" t="str">
        <f>IF(Table6[[#This Row],[Z-Score.cat]]&gt;3,"Yes","No")</f>
        <v>No</v>
      </c>
    </row>
    <row r="701" spans="1:9" x14ac:dyDescent="0.25">
      <c r="A701" t="s">
        <v>23</v>
      </c>
      <c r="B701" t="s">
        <v>40</v>
      </c>
      <c r="C701">
        <v>37370.42</v>
      </c>
      <c r="D701">
        <f>ROUND((Table6[[#This Row],[Total Salary(USD)]]-N$1)/N$2,2)</f>
        <v>-0.4</v>
      </c>
      <c r="E701" t="str">
        <f>IF(Table6[[#This Row],[Z-Score]]&gt;3,"Yes","No")</f>
        <v>No</v>
      </c>
      <c r="F701">
        <f>AVERAGEIFS($C:C,$B:B,Table6[[#This Row],[Job Title]])</f>
        <v>70425.948709677396</v>
      </c>
      <c r="G701" cm="1">
        <f t="array" ref="G701">_xlfn.STDEV.P(_xlfn._xlws.FILTER($C:C,$B:B=Table6[[#This Row],[Job Title]]))</f>
        <v>80642.671347175114</v>
      </c>
      <c r="H701">
        <f>ROUND((Table6[[#This Row],[Total Salary(USD)]]-Table6[[#This Row],[Avg.of.cat]])/Table6[[#This Row],[std.of.cat]],2)</f>
        <v>-0.41</v>
      </c>
      <c r="I701" t="str">
        <f>IF(Table6[[#This Row],[Z-Score.cat]]&gt;3,"Yes","No")</f>
        <v>No</v>
      </c>
    </row>
    <row r="702" spans="1:9" x14ac:dyDescent="0.25">
      <c r="A702" t="s">
        <v>24</v>
      </c>
      <c r="B702" t="s">
        <v>53</v>
      </c>
      <c r="C702">
        <v>37318.74</v>
      </c>
      <c r="D702">
        <f>ROUND((Table6[[#This Row],[Total Salary(USD)]]-N$1)/N$2,2)</f>
        <v>-0.4</v>
      </c>
      <c r="E702" t="str">
        <f>IF(Table6[[#This Row],[Z-Score]]&gt;3,"Yes","No")</f>
        <v>No</v>
      </c>
      <c r="F702">
        <f>AVERAGEIFS($C:C,$B:B,Table6[[#This Row],[Job Title]])</f>
        <v>69993.488799999992</v>
      </c>
      <c r="G702" cm="1">
        <f t="array" ref="G702">_xlfn.STDEV.P(_xlfn._xlws.FILTER($C:C,$B:B=Table6[[#This Row],[Job Title]]))</f>
        <v>44344.922507977746</v>
      </c>
      <c r="H702">
        <f>ROUND((Table6[[#This Row],[Total Salary(USD)]]-Table6[[#This Row],[Avg.of.cat]])/Table6[[#This Row],[std.of.cat]],2)</f>
        <v>-0.74</v>
      </c>
      <c r="I702" t="str">
        <f>IF(Table6[[#This Row],[Z-Score.cat]]&gt;3,"Yes","No")</f>
        <v>No</v>
      </c>
    </row>
    <row r="703" spans="1:9" x14ac:dyDescent="0.25">
      <c r="A703" t="s">
        <v>35</v>
      </c>
      <c r="B703" t="s">
        <v>47</v>
      </c>
      <c r="C703">
        <v>37270.99</v>
      </c>
      <c r="D703">
        <f>ROUND((Table6[[#This Row],[Total Salary(USD)]]-N$1)/N$2,2)</f>
        <v>-0.41</v>
      </c>
      <c r="E703" t="str">
        <f>IF(Table6[[#This Row],[Z-Score]]&gt;3,"Yes","No")</f>
        <v>No</v>
      </c>
      <c r="F703">
        <f>AVERAGEIFS($C:C,$B:B,Table6[[#This Row],[Job Title]])</f>
        <v>71674.793260869556</v>
      </c>
      <c r="G703" cm="1">
        <f t="array" ref="G703">_xlfn.STDEV.P(_xlfn._xlws.FILTER($C:C,$B:B=Table6[[#This Row],[Job Title]]))</f>
        <v>46259.752744471494</v>
      </c>
      <c r="H703">
        <f>ROUND((Table6[[#This Row],[Total Salary(USD)]]-Table6[[#This Row],[Avg.of.cat]])/Table6[[#This Row],[std.of.cat]],2)</f>
        <v>-0.74</v>
      </c>
      <c r="I703" t="str">
        <f>IF(Table6[[#This Row],[Z-Score.cat]]&gt;3,"Yes","No")</f>
        <v>No</v>
      </c>
    </row>
    <row r="704" spans="1:9" x14ac:dyDescent="0.25">
      <c r="A704" t="s">
        <v>23</v>
      </c>
      <c r="B704" t="s">
        <v>52</v>
      </c>
      <c r="C704">
        <v>36955.74</v>
      </c>
      <c r="D704">
        <f>ROUND((Table6[[#This Row],[Total Salary(USD)]]-N$1)/N$2,2)</f>
        <v>-0.41</v>
      </c>
      <c r="E704" t="str">
        <f>IF(Table6[[#This Row],[Z-Score]]&gt;3,"Yes","No")</f>
        <v>No</v>
      </c>
      <c r="F704">
        <f>AVERAGEIFS($C:C,$B:B,Table6[[#This Row],[Job Title]])</f>
        <v>64468.089137931056</v>
      </c>
      <c r="G704" cm="1">
        <f t="array" ref="G704">_xlfn.STDEV.P(_xlfn._xlws.FILTER($C:C,$B:B=Table6[[#This Row],[Job Title]]))</f>
        <v>46017.966728855456</v>
      </c>
      <c r="H704">
        <f>ROUND((Table6[[#This Row],[Total Salary(USD)]]-Table6[[#This Row],[Avg.of.cat]])/Table6[[#This Row],[std.of.cat]],2)</f>
        <v>-0.6</v>
      </c>
      <c r="I704" t="str">
        <f>IF(Table6[[#This Row],[Z-Score.cat]]&gt;3,"Yes","No")</f>
        <v>No</v>
      </c>
    </row>
    <row r="705" spans="1:9" x14ac:dyDescent="0.25">
      <c r="A705" t="s">
        <v>24</v>
      </c>
      <c r="B705" t="s">
        <v>44</v>
      </c>
      <c r="C705">
        <v>36760.67</v>
      </c>
      <c r="D705">
        <f>ROUND((Table6[[#This Row],[Total Salary(USD)]]-N$1)/N$2,2)</f>
        <v>-0.41</v>
      </c>
      <c r="E705" t="str">
        <f>IF(Table6[[#This Row],[Z-Score]]&gt;3,"Yes","No")</f>
        <v>No</v>
      </c>
      <c r="F705">
        <f>AVERAGEIFS($C:C,$B:B,Table6[[#This Row],[Job Title]])</f>
        <v>62337.948181818203</v>
      </c>
      <c r="G705" cm="1">
        <f t="array" ref="G705">_xlfn.STDEV.P(_xlfn._xlws.FILTER($C:C,$B:B=Table6[[#This Row],[Job Title]]))</f>
        <v>34255.651537002152</v>
      </c>
      <c r="H705">
        <f>ROUND((Table6[[#This Row],[Total Salary(USD)]]-Table6[[#This Row],[Avg.of.cat]])/Table6[[#This Row],[std.of.cat]],2)</f>
        <v>-0.75</v>
      </c>
      <c r="I705" t="str">
        <f>IF(Table6[[#This Row],[Z-Score.cat]]&gt;3,"Yes","No")</f>
        <v>No</v>
      </c>
    </row>
    <row r="706" spans="1:9" x14ac:dyDescent="0.25">
      <c r="A706" t="s">
        <v>29</v>
      </c>
      <c r="B706" t="s">
        <v>42</v>
      </c>
      <c r="C706">
        <v>36703</v>
      </c>
      <c r="D706">
        <f>ROUND((Table6[[#This Row],[Total Salary(USD)]]-N$1)/N$2,2)</f>
        <v>-0.41</v>
      </c>
      <c r="E706" t="str">
        <f>IF(Table6[[#This Row],[Z-Score]]&gt;3,"Yes","No")</f>
        <v>No</v>
      </c>
      <c r="F706">
        <f>AVERAGEIFS($C:C,$B:B,Table6[[#This Row],[Job Title]])</f>
        <v>86666.62872727275</v>
      </c>
      <c r="G706" cm="1">
        <f t="array" ref="G706">_xlfn.STDEV.P(_xlfn._xlws.FILTER($C:C,$B:B=Table6[[#This Row],[Job Title]]))</f>
        <v>135209.06979805263</v>
      </c>
      <c r="H706">
        <f>ROUND((Table6[[#This Row],[Total Salary(USD)]]-Table6[[#This Row],[Avg.of.cat]])/Table6[[#This Row],[std.of.cat]],2)</f>
        <v>-0.37</v>
      </c>
      <c r="I706" t="str">
        <f>IF(Table6[[#This Row],[Z-Score.cat]]&gt;3,"Yes","No")</f>
        <v>No</v>
      </c>
    </row>
    <row r="707" spans="1:9" x14ac:dyDescent="0.25">
      <c r="A707" t="s">
        <v>31</v>
      </c>
      <c r="B707" t="s">
        <v>38</v>
      </c>
      <c r="C707">
        <v>36430.949999999997</v>
      </c>
      <c r="D707">
        <f>ROUND((Table6[[#This Row],[Total Salary(USD)]]-N$1)/N$2,2)</f>
        <v>-0.42</v>
      </c>
      <c r="E707" t="str">
        <f>IF(Table6[[#This Row],[Z-Score]]&gt;3,"Yes","No")</f>
        <v>No</v>
      </c>
      <c r="F707">
        <f>AVERAGEIFS($C:C,$B:B,Table6[[#This Row],[Job Title]])</f>
        <v>65127.385277777808</v>
      </c>
      <c r="G707" cm="1">
        <f t="array" ref="G707">_xlfn.STDEV.P(_xlfn._xlws.FILTER($C:C,$B:B=Table6[[#This Row],[Job Title]]))</f>
        <v>42112.257457220956</v>
      </c>
      <c r="H707">
        <f>ROUND((Table6[[#This Row],[Total Salary(USD)]]-Table6[[#This Row],[Avg.of.cat]])/Table6[[#This Row],[std.of.cat]],2)</f>
        <v>-0.68</v>
      </c>
      <c r="I707" t="str">
        <f>IF(Table6[[#This Row],[Z-Score.cat]]&gt;3,"Yes","No")</f>
        <v>No</v>
      </c>
    </row>
    <row r="708" spans="1:9" x14ac:dyDescent="0.25">
      <c r="A708" t="s">
        <v>23</v>
      </c>
      <c r="B708" t="s">
        <v>47</v>
      </c>
      <c r="C708">
        <v>36329</v>
      </c>
      <c r="D708">
        <f>ROUND((Table6[[#This Row],[Total Salary(USD)]]-N$1)/N$2,2)</f>
        <v>-0.42</v>
      </c>
      <c r="E708" t="str">
        <f>IF(Table6[[#This Row],[Z-Score]]&gt;3,"Yes","No")</f>
        <v>No</v>
      </c>
      <c r="F708">
        <f>AVERAGEIFS($C:C,$B:B,Table6[[#This Row],[Job Title]])</f>
        <v>71674.793260869556</v>
      </c>
      <c r="G708" cm="1">
        <f t="array" ref="G708">_xlfn.STDEV.P(_xlfn._xlws.FILTER($C:C,$B:B=Table6[[#This Row],[Job Title]]))</f>
        <v>46259.752744471494</v>
      </c>
      <c r="H708">
        <f>ROUND((Table6[[#This Row],[Total Salary(USD)]]-Table6[[#This Row],[Avg.of.cat]])/Table6[[#This Row],[std.of.cat]],2)</f>
        <v>-0.76</v>
      </c>
      <c r="I708" t="str">
        <f>IF(Table6[[#This Row],[Z-Score.cat]]&gt;3,"Yes","No")</f>
        <v>No</v>
      </c>
    </row>
    <row r="709" spans="1:9" x14ac:dyDescent="0.25">
      <c r="A709" t="s">
        <v>28</v>
      </c>
      <c r="B709" t="s">
        <v>40</v>
      </c>
      <c r="C709">
        <v>36318.720000000001</v>
      </c>
      <c r="D709">
        <f>ROUND((Table6[[#This Row],[Total Salary(USD)]]-N$1)/N$2,2)</f>
        <v>-0.42</v>
      </c>
      <c r="E709" t="str">
        <f>IF(Table6[[#This Row],[Z-Score]]&gt;3,"Yes","No")</f>
        <v>No</v>
      </c>
      <c r="F709">
        <f>AVERAGEIFS($C:C,$B:B,Table6[[#This Row],[Job Title]])</f>
        <v>70425.948709677396</v>
      </c>
      <c r="G709" cm="1">
        <f t="array" ref="G709">_xlfn.STDEV.P(_xlfn._xlws.FILTER($C:C,$B:B=Table6[[#This Row],[Job Title]]))</f>
        <v>80642.671347175114</v>
      </c>
      <c r="H709">
        <f>ROUND((Table6[[#This Row],[Total Salary(USD)]]-Table6[[#This Row],[Avg.of.cat]])/Table6[[#This Row],[std.of.cat]],2)</f>
        <v>-0.42</v>
      </c>
      <c r="I709" t="str">
        <f>IF(Table6[[#This Row],[Z-Score.cat]]&gt;3,"Yes","No")</f>
        <v>No</v>
      </c>
    </row>
    <row r="710" spans="1:9" x14ac:dyDescent="0.25">
      <c r="A710" t="s">
        <v>29</v>
      </c>
      <c r="B710" t="s">
        <v>40</v>
      </c>
      <c r="C710">
        <v>36212.620000000003</v>
      </c>
      <c r="D710">
        <f>ROUND((Table6[[#This Row],[Total Salary(USD)]]-N$1)/N$2,2)</f>
        <v>-0.42</v>
      </c>
      <c r="E710" t="str">
        <f>IF(Table6[[#This Row],[Z-Score]]&gt;3,"Yes","No")</f>
        <v>No</v>
      </c>
      <c r="F710">
        <f>AVERAGEIFS($C:C,$B:B,Table6[[#This Row],[Job Title]])</f>
        <v>70425.948709677396</v>
      </c>
      <c r="G710" cm="1">
        <f t="array" ref="G710">_xlfn.STDEV.P(_xlfn._xlws.FILTER($C:C,$B:B=Table6[[#This Row],[Job Title]]))</f>
        <v>80642.671347175114</v>
      </c>
      <c r="H710">
        <f>ROUND((Table6[[#This Row],[Total Salary(USD)]]-Table6[[#This Row],[Avg.of.cat]])/Table6[[#This Row],[std.of.cat]],2)</f>
        <v>-0.42</v>
      </c>
      <c r="I710" t="str">
        <f>IF(Table6[[#This Row],[Z-Score.cat]]&gt;3,"Yes","No")</f>
        <v>No</v>
      </c>
    </row>
    <row r="711" spans="1:9" x14ac:dyDescent="0.25">
      <c r="A711" t="s">
        <v>26</v>
      </c>
      <c r="B711" t="s">
        <v>44</v>
      </c>
      <c r="C711">
        <v>36141.99</v>
      </c>
      <c r="D711">
        <f>ROUND((Table6[[#This Row],[Total Salary(USD)]]-N$1)/N$2,2)</f>
        <v>-0.42</v>
      </c>
      <c r="E711" t="str">
        <f>IF(Table6[[#This Row],[Z-Score]]&gt;3,"Yes","No")</f>
        <v>No</v>
      </c>
      <c r="F711">
        <f>AVERAGEIFS($C:C,$B:B,Table6[[#This Row],[Job Title]])</f>
        <v>62337.948181818203</v>
      </c>
      <c r="G711" cm="1">
        <f t="array" ref="G711">_xlfn.STDEV.P(_xlfn._xlws.FILTER($C:C,$B:B=Table6[[#This Row],[Job Title]]))</f>
        <v>34255.651537002152</v>
      </c>
      <c r="H711">
        <f>ROUND((Table6[[#This Row],[Total Salary(USD)]]-Table6[[#This Row],[Avg.of.cat]])/Table6[[#This Row],[std.of.cat]],2)</f>
        <v>-0.76</v>
      </c>
      <c r="I711" t="str">
        <f>IF(Table6[[#This Row],[Z-Score.cat]]&gt;3,"Yes","No")</f>
        <v>No</v>
      </c>
    </row>
    <row r="712" spans="1:9" x14ac:dyDescent="0.25">
      <c r="A712" t="s">
        <v>450</v>
      </c>
      <c r="B712" t="s">
        <v>44</v>
      </c>
      <c r="C712">
        <v>36056.71</v>
      </c>
      <c r="D712">
        <f>ROUND((Table6[[#This Row],[Total Salary(USD)]]-N$1)/N$2,2)</f>
        <v>-0.42</v>
      </c>
      <c r="E712" t="str">
        <f>IF(Table6[[#This Row],[Z-Score]]&gt;3,"Yes","No")</f>
        <v>No</v>
      </c>
      <c r="F712">
        <f>AVERAGEIFS($C:C,$B:B,Table6[[#This Row],[Job Title]])</f>
        <v>62337.948181818203</v>
      </c>
      <c r="G712" cm="1">
        <f t="array" ref="G712">_xlfn.STDEV.P(_xlfn._xlws.FILTER($C:C,$B:B=Table6[[#This Row],[Job Title]]))</f>
        <v>34255.651537002152</v>
      </c>
      <c r="H712">
        <f>ROUND((Table6[[#This Row],[Total Salary(USD)]]-Table6[[#This Row],[Avg.of.cat]])/Table6[[#This Row],[std.of.cat]],2)</f>
        <v>-0.77</v>
      </c>
      <c r="I712" t="str">
        <f>IF(Table6[[#This Row],[Z-Score.cat]]&gt;3,"Yes","No")</f>
        <v>No</v>
      </c>
    </row>
    <row r="713" spans="1:9" x14ac:dyDescent="0.25">
      <c r="A713" t="s">
        <v>28</v>
      </c>
      <c r="B713" t="s">
        <v>50</v>
      </c>
      <c r="C713">
        <v>35802.800000000003</v>
      </c>
      <c r="D713">
        <f>ROUND((Table6[[#This Row],[Total Salary(USD)]]-N$1)/N$2,2)</f>
        <v>-0.43</v>
      </c>
      <c r="E713" t="str">
        <f>IF(Table6[[#This Row],[Z-Score]]&gt;3,"Yes","No")</f>
        <v>No</v>
      </c>
      <c r="F713">
        <f>AVERAGEIFS($C:C,$B:B,Table6[[#This Row],[Job Title]])</f>
        <v>49738.969361702148</v>
      </c>
      <c r="G713" cm="1">
        <f t="array" ref="G713">_xlfn.STDEV.P(_xlfn._xlws.FILTER($C:C,$B:B=Table6[[#This Row],[Job Title]]))</f>
        <v>40547.734104975425</v>
      </c>
      <c r="H713">
        <f>ROUND((Table6[[#This Row],[Total Salary(USD)]]-Table6[[#This Row],[Avg.of.cat]])/Table6[[#This Row],[std.of.cat]],2)</f>
        <v>-0.34</v>
      </c>
      <c r="I713" t="str">
        <f>IF(Table6[[#This Row],[Z-Score.cat]]&gt;3,"Yes","No")</f>
        <v>No</v>
      </c>
    </row>
    <row r="714" spans="1:9" x14ac:dyDescent="0.25">
      <c r="A714" t="s">
        <v>35</v>
      </c>
      <c r="B714" t="s">
        <v>41</v>
      </c>
      <c r="C714">
        <v>35683.89</v>
      </c>
      <c r="D714">
        <f>ROUND((Table6[[#This Row],[Total Salary(USD)]]-N$1)/N$2,2)</f>
        <v>-0.43</v>
      </c>
      <c r="E714" t="str">
        <f>IF(Table6[[#This Row],[Z-Score]]&gt;3,"Yes","No")</f>
        <v>No</v>
      </c>
      <c r="F714">
        <f>AVERAGEIFS($C:C,$B:B,Table6[[#This Row],[Job Title]])</f>
        <v>65399.128867924541</v>
      </c>
      <c r="G714" cm="1">
        <f t="array" ref="G714">_xlfn.STDEV.P(_xlfn._xlws.FILTER($C:C,$B:B=Table6[[#This Row],[Job Title]]))</f>
        <v>40003.028601815779</v>
      </c>
      <c r="H714">
        <f>ROUND((Table6[[#This Row],[Total Salary(USD)]]-Table6[[#This Row],[Avg.of.cat]])/Table6[[#This Row],[std.of.cat]],2)</f>
        <v>-0.74</v>
      </c>
      <c r="I714" t="str">
        <f>IF(Table6[[#This Row],[Z-Score.cat]]&gt;3,"Yes","No")</f>
        <v>No</v>
      </c>
    </row>
    <row r="715" spans="1:9" x14ac:dyDescent="0.25">
      <c r="A715" t="s">
        <v>35</v>
      </c>
      <c r="B715" t="s">
        <v>48</v>
      </c>
      <c r="C715">
        <v>35631.26</v>
      </c>
      <c r="D715">
        <f>ROUND((Table6[[#This Row],[Total Salary(USD)]]-N$1)/N$2,2)</f>
        <v>-0.43</v>
      </c>
      <c r="E715" t="str">
        <f>IF(Table6[[#This Row],[Z-Score]]&gt;3,"Yes","No")</f>
        <v>No</v>
      </c>
      <c r="F715">
        <f>AVERAGEIFS($C:C,$B:B,Table6[[#This Row],[Job Title]])</f>
        <v>75741.152545454534</v>
      </c>
      <c r="G715" cm="1">
        <f t="array" ref="G715">_xlfn.STDEV.P(_xlfn._xlws.FILTER($C:C,$B:B=Table6[[#This Row],[Job Title]]))</f>
        <v>43291.3791044912</v>
      </c>
      <c r="H715">
        <f>ROUND((Table6[[#This Row],[Total Salary(USD)]]-Table6[[#This Row],[Avg.of.cat]])/Table6[[#This Row],[std.of.cat]],2)</f>
        <v>-0.93</v>
      </c>
      <c r="I715" t="str">
        <f>IF(Table6[[#This Row],[Z-Score.cat]]&gt;3,"Yes","No")</f>
        <v>No</v>
      </c>
    </row>
    <row r="716" spans="1:9" x14ac:dyDescent="0.25">
      <c r="A716" t="s">
        <v>24</v>
      </c>
      <c r="B716" t="s">
        <v>50</v>
      </c>
      <c r="C716">
        <v>35199.4</v>
      </c>
      <c r="D716">
        <f>ROUND((Table6[[#This Row],[Total Salary(USD)]]-N$1)/N$2,2)</f>
        <v>-0.43</v>
      </c>
      <c r="E716" t="str">
        <f>IF(Table6[[#This Row],[Z-Score]]&gt;3,"Yes","No")</f>
        <v>No</v>
      </c>
      <c r="F716">
        <f>AVERAGEIFS($C:C,$B:B,Table6[[#This Row],[Job Title]])</f>
        <v>49738.969361702148</v>
      </c>
      <c r="G716" cm="1">
        <f t="array" ref="G716">_xlfn.STDEV.P(_xlfn._xlws.FILTER($C:C,$B:B=Table6[[#This Row],[Job Title]]))</f>
        <v>40547.734104975425</v>
      </c>
      <c r="H716">
        <f>ROUND((Table6[[#This Row],[Total Salary(USD)]]-Table6[[#This Row],[Avg.of.cat]])/Table6[[#This Row],[std.of.cat]],2)</f>
        <v>-0.36</v>
      </c>
      <c r="I716" t="str">
        <f>IF(Table6[[#This Row],[Z-Score.cat]]&gt;3,"Yes","No")</f>
        <v>No</v>
      </c>
    </row>
    <row r="717" spans="1:9" x14ac:dyDescent="0.25">
      <c r="A717" t="s">
        <v>26</v>
      </c>
      <c r="B717" t="s">
        <v>50</v>
      </c>
      <c r="C717">
        <v>34601.01</v>
      </c>
      <c r="D717">
        <f>ROUND((Table6[[#This Row],[Total Salary(USD)]]-N$1)/N$2,2)</f>
        <v>-0.44</v>
      </c>
      <c r="E717" t="str">
        <f>IF(Table6[[#This Row],[Z-Score]]&gt;3,"Yes","No")</f>
        <v>No</v>
      </c>
      <c r="F717">
        <f>AVERAGEIFS($C:C,$B:B,Table6[[#This Row],[Job Title]])</f>
        <v>49738.969361702148</v>
      </c>
      <c r="G717" cm="1">
        <f t="array" ref="G717">_xlfn.STDEV.P(_xlfn._xlws.FILTER($C:C,$B:B=Table6[[#This Row],[Job Title]]))</f>
        <v>40547.734104975425</v>
      </c>
      <c r="H717">
        <f>ROUND((Table6[[#This Row],[Total Salary(USD)]]-Table6[[#This Row],[Avg.of.cat]])/Table6[[#This Row],[std.of.cat]],2)</f>
        <v>-0.37</v>
      </c>
      <c r="I717" t="str">
        <f>IF(Table6[[#This Row],[Z-Score.cat]]&gt;3,"Yes","No")</f>
        <v>No</v>
      </c>
    </row>
    <row r="718" spans="1:9" x14ac:dyDescent="0.25">
      <c r="A718" t="s">
        <v>32</v>
      </c>
      <c r="B718" t="s">
        <v>52</v>
      </c>
      <c r="C718">
        <v>34270</v>
      </c>
      <c r="D718">
        <f>ROUND((Table6[[#This Row],[Total Salary(USD)]]-N$1)/N$2,2)</f>
        <v>-0.45</v>
      </c>
      <c r="E718" t="str">
        <f>IF(Table6[[#This Row],[Z-Score]]&gt;3,"Yes","No")</f>
        <v>No</v>
      </c>
      <c r="F718">
        <f>AVERAGEIFS($C:C,$B:B,Table6[[#This Row],[Job Title]])</f>
        <v>64468.089137931056</v>
      </c>
      <c r="G718" cm="1">
        <f t="array" ref="G718">_xlfn.STDEV.P(_xlfn._xlws.FILTER($C:C,$B:B=Table6[[#This Row],[Job Title]]))</f>
        <v>46017.966728855456</v>
      </c>
      <c r="H718">
        <f>ROUND((Table6[[#This Row],[Total Salary(USD)]]-Table6[[#This Row],[Avg.of.cat]])/Table6[[#This Row],[std.of.cat]],2)</f>
        <v>-0.66</v>
      </c>
      <c r="I718" t="str">
        <f>IF(Table6[[#This Row],[Z-Score.cat]]&gt;3,"Yes","No")</f>
        <v>No</v>
      </c>
    </row>
    <row r="719" spans="1:9" x14ac:dyDescent="0.25">
      <c r="A719" t="s">
        <v>31</v>
      </c>
      <c r="B719" t="s">
        <v>36</v>
      </c>
      <c r="C719">
        <v>33850.800000000003</v>
      </c>
      <c r="D719">
        <f>ROUND((Table6[[#This Row],[Total Salary(USD)]]-N$1)/N$2,2)</f>
        <v>-0.45</v>
      </c>
      <c r="E719" t="str">
        <f>IF(Table6[[#This Row],[Z-Score]]&gt;3,"Yes","No")</f>
        <v>No</v>
      </c>
      <c r="F719">
        <f>AVERAGEIFS($C:C,$B:B,Table6[[#This Row],[Job Title]])</f>
        <v>52255.146481481475</v>
      </c>
      <c r="G719" cm="1">
        <f t="array" ref="G719">_xlfn.STDEV.P(_xlfn._xlws.FILTER($C:C,$B:B=Table6[[#This Row],[Job Title]]))</f>
        <v>38139.477363146871</v>
      </c>
      <c r="H719">
        <f>ROUND((Table6[[#This Row],[Total Salary(USD)]]-Table6[[#This Row],[Avg.of.cat]])/Table6[[#This Row],[std.of.cat]],2)</f>
        <v>-0.48</v>
      </c>
      <c r="I719" t="str">
        <f>IF(Table6[[#This Row],[Z-Score.cat]]&gt;3,"Yes","No")</f>
        <v>No</v>
      </c>
    </row>
    <row r="720" spans="1:9" x14ac:dyDescent="0.25">
      <c r="A720" t="s">
        <v>26</v>
      </c>
      <c r="B720" t="s">
        <v>48</v>
      </c>
      <c r="C720">
        <v>33818.589999999997</v>
      </c>
      <c r="D720">
        <f>ROUND((Table6[[#This Row],[Total Salary(USD)]]-N$1)/N$2,2)</f>
        <v>-0.45</v>
      </c>
      <c r="E720" t="str">
        <f>IF(Table6[[#This Row],[Z-Score]]&gt;3,"Yes","No")</f>
        <v>No</v>
      </c>
      <c r="F720">
        <f>AVERAGEIFS($C:C,$B:B,Table6[[#This Row],[Job Title]])</f>
        <v>75741.152545454534</v>
      </c>
      <c r="G720" cm="1">
        <f t="array" ref="G720">_xlfn.STDEV.P(_xlfn._xlws.FILTER($C:C,$B:B=Table6[[#This Row],[Job Title]]))</f>
        <v>43291.3791044912</v>
      </c>
      <c r="H720">
        <f>ROUND((Table6[[#This Row],[Total Salary(USD)]]-Table6[[#This Row],[Avg.of.cat]])/Table6[[#This Row],[std.of.cat]],2)</f>
        <v>-0.97</v>
      </c>
      <c r="I720" t="str">
        <f>IF(Table6[[#This Row],[Z-Score.cat]]&gt;3,"Yes","No")</f>
        <v>No</v>
      </c>
    </row>
    <row r="721" spans="1:9" x14ac:dyDescent="0.25">
      <c r="A721" t="s">
        <v>29</v>
      </c>
      <c r="B721" t="s">
        <v>43</v>
      </c>
      <c r="C721">
        <v>33412.9</v>
      </c>
      <c r="D721">
        <f>ROUND((Table6[[#This Row],[Total Salary(USD)]]-N$1)/N$2,2)</f>
        <v>-0.46</v>
      </c>
      <c r="E721" t="str">
        <f>IF(Table6[[#This Row],[Z-Score]]&gt;3,"Yes","No")</f>
        <v>No</v>
      </c>
      <c r="F721">
        <f>AVERAGEIFS($C:C,$B:B,Table6[[#This Row],[Job Title]])</f>
        <v>71777.519047619062</v>
      </c>
      <c r="G721" cm="1">
        <f t="array" ref="G721">_xlfn.STDEV.P(_xlfn._xlws.FILTER($C:C,$B:B=Table6[[#This Row],[Job Title]]))</f>
        <v>51860.030158538255</v>
      </c>
      <c r="H721">
        <f>ROUND((Table6[[#This Row],[Total Salary(USD)]]-Table6[[#This Row],[Avg.of.cat]])/Table6[[#This Row],[std.of.cat]],2)</f>
        <v>-0.74</v>
      </c>
      <c r="I721" t="str">
        <f>IF(Table6[[#This Row],[Z-Score.cat]]&gt;3,"Yes","No")</f>
        <v>No</v>
      </c>
    </row>
    <row r="722" spans="1:9" x14ac:dyDescent="0.25">
      <c r="A722" t="s">
        <v>35</v>
      </c>
      <c r="B722" t="s">
        <v>43</v>
      </c>
      <c r="C722">
        <v>33366.559999999998</v>
      </c>
      <c r="D722">
        <f>ROUND((Table6[[#This Row],[Total Salary(USD)]]-N$1)/N$2,2)</f>
        <v>-0.46</v>
      </c>
      <c r="E722" t="str">
        <f>IF(Table6[[#This Row],[Z-Score]]&gt;3,"Yes","No")</f>
        <v>No</v>
      </c>
      <c r="F722">
        <f>AVERAGEIFS($C:C,$B:B,Table6[[#This Row],[Job Title]])</f>
        <v>71777.519047619062</v>
      </c>
      <c r="G722" cm="1">
        <f t="array" ref="G722">_xlfn.STDEV.P(_xlfn._xlws.FILTER($C:C,$B:B=Table6[[#This Row],[Job Title]]))</f>
        <v>51860.030158538255</v>
      </c>
      <c r="H722">
        <f>ROUND((Table6[[#This Row],[Total Salary(USD)]]-Table6[[#This Row],[Avg.of.cat]])/Table6[[#This Row],[std.of.cat]],2)</f>
        <v>-0.74</v>
      </c>
      <c r="I722" t="str">
        <f>IF(Table6[[#This Row],[Z-Score.cat]]&gt;3,"Yes","No")</f>
        <v>No</v>
      </c>
    </row>
    <row r="723" spans="1:9" x14ac:dyDescent="0.25">
      <c r="A723" t="s">
        <v>31</v>
      </c>
      <c r="B723" t="s">
        <v>52</v>
      </c>
      <c r="C723">
        <v>33227.89</v>
      </c>
      <c r="D723">
        <f>ROUND((Table6[[#This Row],[Total Salary(USD)]]-N$1)/N$2,2)</f>
        <v>-0.46</v>
      </c>
      <c r="E723" t="str">
        <f>IF(Table6[[#This Row],[Z-Score]]&gt;3,"Yes","No")</f>
        <v>No</v>
      </c>
      <c r="F723">
        <f>AVERAGEIFS($C:C,$B:B,Table6[[#This Row],[Job Title]])</f>
        <v>64468.089137931056</v>
      </c>
      <c r="G723" cm="1">
        <f t="array" ref="G723">_xlfn.STDEV.P(_xlfn._xlws.FILTER($C:C,$B:B=Table6[[#This Row],[Job Title]]))</f>
        <v>46017.966728855456</v>
      </c>
      <c r="H723">
        <f>ROUND((Table6[[#This Row],[Total Salary(USD)]]-Table6[[#This Row],[Avg.of.cat]])/Table6[[#This Row],[std.of.cat]],2)</f>
        <v>-0.68</v>
      </c>
      <c r="I723" t="str">
        <f>IF(Table6[[#This Row],[Z-Score.cat]]&gt;3,"Yes","No")</f>
        <v>No</v>
      </c>
    </row>
    <row r="724" spans="1:9" x14ac:dyDescent="0.25">
      <c r="A724" t="s">
        <v>23</v>
      </c>
      <c r="B724" t="s">
        <v>43</v>
      </c>
      <c r="C724">
        <v>33081.03</v>
      </c>
      <c r="D724">
        <f>ROUND((Table6[[#This Row],[Total Salary(USD)]]-N$1)/N$2,2)</f>
        <v>-0.46</v>
      </c>
      <c r="E724" t="str">
        <f>IF(Table6[[#This Row],[Z-Score]]&gt;3,"Yes","No")</f>
        <v>No</v>
      </c>
      <c r="F724">
        <f>AVERAGEIFS($C:C,$B:B,Table6[[#This Row],[Job Title]])</f>
        <v>71777.519047619062</v>
      </c>
      <c r="G724" cm="1">
        <f t="array" ref="G724">_xlfn.STDEV.P(_xlfn._xlws.FILTER($C:C,$B:B=Table6[[#This Row],[Job Title]]))</f>
        <v>51860.030158538255</v>
      </c>
      <c r="H724">
        <f>ROUND((Table6[[#This Row],[Total Salary(USD)]]-Table6[[#This Row],[Avg.of.cat]])/Table6[[#This Row],[std.of.cat]],2)</f>
        <v>-0.75</v>
      </c>
      <c r="I724" t="str">
        <f>IF(Table6[[#This Row],[Z-Score.cat]]&gt;3,"Yes","No")</f>
        <v>No</v>
      </c>
    </row>
    <row r="725" spans="1:9" x14ac:dyDescent="0.25">
      <c r="A725" t="s">
        <v>34</v>
      </c>
      <c r="B725" t="s">
        <v>48</v>
      </c>
      <c r="C725">
        <v>33065.67</v>
      </c>
      <c r="D725">
        <f>ROUND((Table6[[#This Row],[Total Salary(USD)]]-N$1)/N$2,2)</f>
        <v>-0.46</v>
      </c>
      <c r="E725" t="str">
        <f>IF(Table6[[#This Row],[Z-Score]]&gt;3,"Yes","No")</f>
        <v>No</v>
      </c>
      <c r="F725">
        <f>AVERAGEIFS($C:C,$B:B,Table6[[#This Row],[Job Title]])</f>
        <v>75741.152545454534</v>
      </c>
      <c r="G725" cm="1">
        <f t="array" ref="G725">_xlfn.STDEV.P(_xlfn._xlws.FILTER($C:C,$B:B=Table6[[#This Row],[Job Title]]))</f>
        <v>43291.3791044912</v>
      </c>
      <c r="H725">
        <f>ROUND((Table6[[#This Row],[Total Salary(USD)]]-Table6[[#This Row],[Avg.of.cat]])/Table6[[#This Row],[std.of.cat]],2)</f>
        <v>-0.99</v>
      </c>
      <c r="I725" t="str">
        <f>IF(Table6[[#This Row],[Z-Score.cat]]&gt;3,"Yes","No")</f>
        <v>No</v>
      </c>
    </row>
    <row r="726" spans="1:9" x14ac:dyDescent="0.25">
      <c r="A726" t="s">
        <v>31</v>
      </c>
      <c r="B726" t="s">
        <v>40</v>
      </c>
      <c r="C726">
        <v>32587.55</v>
      </c>
      <c r="D726">
        <f>ROUND((Table6[[#This Row],[Total Salary(USD)]]-N$1)/N$2,2)</f>
        <v>-0.47</v>
      </c>
      <c r="E726" t="str">
        <f>IF(Table6[[#This Row],[Z-Score]]&gt;3,"Yes","No")</f>
        <v>No</v>
      </c>
      <c r="F726">
        <f>AVERAGEIFS($C:C,$B:B,Table6[[#This Row],[Job Title]])</f>
        <v>70425.948709677396</v>
      </c>
      <c r="G726" cm="1">
        <f t="array" ref="G726">_xlfn.STDEV.P(_xlfn._xlws.FILTER($C:C,$B:B=Table6[[#This Row],[Job Title]]))</f>
        <v>80642.671347175114</v>
      </c>
      <c r="H726">
        <f>ROUND((Table6[[#This Row],[Total Salary(USD)]]-Table6[[#This Row],[Avg.of.cat]])/Table6[[#This Row],[std.of.cat]],2)</f>
        <v>-0.47</v>
      </c>
      <c r="I726" t="str">
        <f>IF(Table6[[#This Row],[Z-Score.cat]]&gt;3,"Yes","No")</f>
        <v>No</v>
      </c>
    </row>
    <row r="727" spans="1:9" x14ac:dyDescent="0.25">
      <c r="A727" t="s">
        <v>31</v>
      </c>
      <c r="B727" t="s">
        <v>43</v>
      </c>
      <c r="C727">
        <v>31995.23</v>
      </c>
      <c r="D727">
        <f>ROUND((Table6[[#This Row],[Total Salary(USD)]]-N$1)/N$2,2)</f>
        <v>-0.48</v>
      </c>
      <c r="E727" t="str">
        <f>IF(Table6[[#This Row],[Z-Score]]&gt;3,"Yes","No")</f>
        <v>No</v>
      </c>
      <c r="F727">
        <f>AVERAGEIFS($C:C,$B:B,Table6[[#This Row],[Job Title]])</f>
        <v>71777.519047619062</v>
      </c>
      <c r="G727" cm="1">
        <f t="array" ref="G727">_xlfn.STDEV.P(_xlfn._xlws.FILTER($C:C,$B:B=Table6[[#This Row],[Job Title]]))</f>
        <v>51860.030158538255</v>
      </c>
      <c r="H727">
        <f>ROUND((Table6[[#This Row],[Total Salary(USD)]]-Table6[[#This Row],[Avg.of.cat]])/Table6[[#This Row],[std.of.cat]],2)</f>
        <v>-0.77</v>
      </c>
      <c r="I727" t="str">
        <f>IF(Table6[[#This Row],[Z-Score.cat]]&gt;3,"Yes","No")</f>
        <v>No</v>
      </c>
    </row>
    <row r="728" spans="1:9" x14ac:dyDescent="0.25">
      <c r="A728" t="s">
        <v>28</v>
      </c>
      <c r="B728" t="s">
        <v>38</v>
      </c>
      <c r="C728">
        <v>31964.13</v>
      </c>
      <c r="D728">
        <f>ROUND((Table6[[#This Row],[Total Salary(USD)]]-N$1)/N$2,2)</f>
        <v>-0.48</v>
      </c>
      <c r="E728" t="str">
        <f>IF(Table6[[#This Row],[Z-Score]]&gt;3,"Yes","No")</f>
        <v>No</v>
      </c>
      <c r="F728">
        <f>AVERAGEIFS($C:C,$B:B,Table6[[#This Row],[Job Title]])</f>
        <v>65127.385277777808</v>
      </c>
      <c r="G728" cm="1">
        <f t="array" ref="G728">_xlfn.STDEV.P(_xlfn._xlws.FILTER($C:C,$B:B=Table6[[#This Row],[Job Title]]))</f>
        <v>42112.257457220956</v>
      </c>
      <c r="H728">
        <f>ROUND((Table6[[#This Row],[Total Salary(USD)]]-Table6[[#This Row],[Avg.of.cat]])/Table6[[#This Row],[std.of.cat]],2)</f>
        <v>-0.79</v>
      </c>
      <c r="I728" t="str">
        <f>IF(Table6[[#This Row],[Z-Score.cat]]&gt;3,"Yes","No")</f>
        <v>No</v>
      </c>
    </row>
    <row r="729" spans="1:9" x14ac:dyDescent="0.25">
      <c r="A729" t="s">
        <v>26</v>
      </c>
      <c r="B729" t="s">
        <v>41</v>
      </c>
      <c r="C729">
        <v>31931.68</v>
      </c>
      <c r="D729">
        <f>ROUND((Table6[[#This Row],[Total Salary(USD)]]-N$1)/N$2,2)</f>
        <v>-0.48</v>
      </c>
      <c r="E729" t="str">
        <f>IF(Table6[[#This Row],[Z-Score]]&gt;3,"Yes","No")</f>
        <v>No</v>
      </c>
      <c r="F729">
        <f>AVERAGEIFS($C:C,$B:B,Table6[[#This Row],[Job Title]])</f>
        <v>65399.128867924541</v>
      </c>
      <c r="G729" cm="1">
        <f t="array" ref="G729">_xlfn.STDEV.P(_xlfn._xlws.FILTER($C:C,$B:B=Table6[[#This Row],[Job Title]]))</f>
        <v>40003.028601815779</v>
      </c>
      <c r="H729">
        <f>ROUND((Table6[[#This Row],[Total Salary(USD)]]-Table6[[#This Row],[Avg.of.cat]])/Table6[[#This Row],[std.of.cat]],2)</f>
        <v>-0.84</v>
      </c>
      <c r="I729" t="str">
        <f>IF(Table6[[#This Row],[Z-Score.cat]]&gt;3,"Yes","No")</f>
        <v>No</v>
      </c>
    </row>
    <row r="730" spans="1:9" x14ac:dyDescent="0.25">
      <c r="A730" t="s">
        <v>35</v>
      </c>
      <c r="B730" t="s">
        <v>40</v>
      </c>
      <c r="C730">
        <v>31817.3</v>
      </c>
      <c r="D730">
        <f>ROUND((Table6[[#This Row],[Total Salary(USD)]]-N$1)/N$2,2)</f>
        <v>-0.48</v>
      </c>
      <c r="E730" t="str">
        <f>IF(Table6[[#This Row],[Z-Score]]&gt;3,"Yes","No")</f>
        <v>No</v>
      </c>
      <c r="F730">
        <f>AVERAGEIFS($C:C,$B:B,Table6[[#This Row],[Job Title]])</f>
        <v>70425.948709677396</v>
      </c>
      <c r="G730" cm="1">
        <f t="array" ref="G730">_xlfn.STDEV.P(_xlfn._xlws.FILTER($C:C,$B:B=Table6[[#This Row],[Job Title]]))</f>
        <v>80642.671347175114</v>
      </c>
      <c r="H730">
        <f>ROUND((Table6[[#This Row],[Total Salary(USD)]]-Table6[[#This Row],[Avg.of.cat]])/Table6[[#This Row],[std.of.cat]],2)</f>
        <v>-0.48</v>
      </c>
      <c r="I730" t="str">
        <f>IF(Table6[[#This Row],[Z-Score.cat]]&gt;3,"Yes","No")</f>
        <v>No</v>
      </c>
    </row>
    <row r="731" spans="1:9" x14ac:dyDescent="0.25">
      <c r="A731" t="s">
        <v>31</v>
      </c>
      <c r="B731" t="s">
        <v>47</v>
      </c>
      <c r="C731">
        <v>31724.73</v>
      </c>
      <c r="D731">
        <f>ROUND((Table6[[#This Row],[Total Salary(USD)]]-N$1)/N$2,2)</f>
        <v>-0.48</v>
      </c>
      <c r="E731" t="str">
        <f>IF(Table6[[#This Row],[Z-Score]]&gt;3,"Yes","No")</f>
        <v>No</v>
      </c>
      <c r="F731">
        <f>AVERAGEIFS($C:C,$B:B,Table6[[#This Row],[Job Title]])</f>
        <v>71674.793260869556</v>
      </c>
      <c r="G731" cm="1">
        <f t="array" ref="G731">_xlfn.STDEV.P(_xlfn._xlws.FILTER($C:C,$B:B=Table6[[#This Row],[Job Title]]))</f>
        <v>46259.752744471494</v>
      </c>
      <c r="H731">
        <f>ROUND((Table6[[#This Row],[Total Salary(USD)]]-Table6[[#This Row],[Avg.of.cat]])/Table6[[#This Row],[std.of.cat]],2)</f>
        <v>-0.86</v>
      </c>
      <c r="I731" t="str">
        <f>IF(Table6[[#This Row],[Z-Score.cat]]&gt;3,"Yes","No")</f>
        <v>No</v>
      </c>
    </row>
    <row r="732" spans="1:9" x14ac:dyDescent="0.25">
      <c r="A732" t="s">
        <v>29</v>
      </c>
      <c r="B732" t="s">
        <v>42</v>
      </c>
      <c r="C732">
        <v>31661.07</v>
      </c>
      <c r="D732">
        <f>ROUND((Table6[[#This Row],[Total Salary(USD)]]-N$1)/N$2,2)</f>
        <v>-0.48</v>
      </c>
      <c r="E732" t="str">
        <f>IF(Table6[[#This Row],[Z-Score]]&gt;3,"Yes","No")</f>
        <v>No</v>
      </c>
      <c r="F732">
        <f>AVERAGEIFS($C:C,$B:B,Table6[[#This Row],[Job Title]])</f>
        <v>86666.62872727275</v>
      </c>
      <c r="G732" cm="1">
        <f t="array" ref="G732">_xlfn.STDEV.P(_xlfn._xlws.FILTER($C:C,$B:B=Table6[[#This Row],[Job Title]]))</f>
        <v>135209.06979805263</v>
      </c>
      <c r="H732">
        <f>ROUND((Table6[[#This Row],[Total Salary(USD)]]-Table6[[#This Row],[Avg.of.cat]])/Table6[[#This Row],[std.of.cat]],2)</f>
        <v>-0.41</v>
      </c>
      <c r="I732" t="str">
        <f>IF(Table6[[#This Row],[Z-Score.cat]]&gt;3,"Yes","No")</f>
        <v>No</v>
      </c>
    </row>
    <row r="733" spans="1:9" x14ac:dyDescent="0.25">
      <c r="A733" t="s">
        <v>450</v>
      </c>
      <c r="B733" t="s">
        <v>41</v>
      </c>
      <c r="C733">
        <v>31534.82</v>
      </c>
      <c r="D733">
        <f>ROUND((Table6[[#This Row],[Total Salary(USD)]]-N$1)/N$2,2)</f>
        <v>-0.48</v>
      </c>
      <c r="E733" t="str">
        <f>IF(Table6[[#This Row],[Z-Score]]&gt;3,"Yes","No")</f>
        <v>No</v>
      </c>
      <c r="F733">
        <f>AVERAGEIFS($C:C,$B:B,Table6[[#This Row],[Job Title]])</f>
        <v>65399.128867924541</v>
      </c>
      <c r="G733" cm="1">
        <f t="array" ref="G733">_xlfn.STDEV.P(_xlfn._xlws.FILTER($C:C,$B:B=Table6[[#This Row],[Job Title]]))</f>
        <v>40003.028601815779</v>
      </c>
      <c r="H733">
        <f>ROUND((Table6[[#This Row],[Total Salary(USD)]]-Table6[[#This Row],[Avg.of.cat]])/Table6[[#This Row],[std.of.cat]],2)</f>
        <v>-0.85</v>
      </c>
      <c r="I733" t="str">
        <f>IF(Table6[[#This Row],[Z-Score.cat]]&gt;3,"Yes","No")</f>
        <v>No</v>
      </c>
    </row>
    <row r="734" spans="1:9" x14ac:dyDescent="0.25">
      <c r="A734" t="s">
        <v>35</v>
      </c>
      <c r="B734" t="s">
        <v>38</v>
      </c>
      <c r="C734">
        <v>31492.63</v>
      </c>
      <c r="D734">
        <f>ROUND((Table6[[#This Row],[Total Salary(USD)]]-N$1)/N$2,2)</f>
        <v>-0.48</v>
      </c>
      <c r="E734" t="str">
        <f>IF(Table6[[#This Row],[Z-Score]]&gt;3,"Yes","No")</f>
        <v>No</v>
      </c>
      <c r="F734">
        <f>AVERAGEIFS($C:C,$B:B,Table6[[#This Row],[Job Title]])</f>
        <v>65127.385277777808</v>
      </c>
      <c r="G734" cm="1">
        <f t="array" ref="G734">_xlfn.STDEV.P(_xlfn._xlws.FILTER($C:C,$B:B=Table6[[#This Row],[Job Title]]))</f>
        <v>42112.257457220956</v>
      </c>
      <c r="H734">
        <f>ROUND((Table6[[#This Row],[Total Salary(USD)]]-Table6[[#This Row],[Avg.of.cat]])/Table6[[#This Row],[std.of.cat]],2)</f>
        <v>-0.8</v>
      </c>
      <c r="I734" t="str">
        <f>IF(Table6[[#This Row],[Z-Score.cat]]&gt;3,"Yes","No")</f>
        <v>No</v>
      </c>
    </row>
    <row r="735" spans="1:9" x14ac:dyDescent="0.25">
      <c r="A735" t="s">
        <v>29</v>
      </c>
      <c r="B735" t="s">
        <v>38</v>
      </c>
      <c r="C735">
        <v>31384.03</v>
      </c>
      <c r="D735">
        <f>ROUND((Table6[[#This Row],[Total Salary(USD)]]-N$1)/N$2,2)</f>
        <v>-0.49</v>
      </c>
      <c r="E735" t="str">
        <f>IF(Table6[[#This Row],[Z-Score]]&gt;3,"Yes","No")</f>
        <v>No</v>
      </c>
      <c r="F735">
        <f>AVERAGEIFS($C:C,$B:B,Table6[[#This Row],[Job Title]])</f>
        <v>65127.385277777808</v>
      </c>
      <c r="G735" cm="1">
        <f t="array" ref="G735">_xlfn.STDEV.P(_xlfn._xlws.FILTER($C:C,$B:B=Table6[[#This Row],[Job Title]]))</f>
        <v>42112.257457220956</v>
      </c>
      <c r="H735">
        <f>ROUND((Table6[[#This Row],[Total Salary(USD)]]-Table6[[#This Row],[Avg.of.cat]])/Table6[[#This Row],[std.of.cat]],2)</f>
        <v>-0.8</v>
      </c>
      <c r="I735" t="str">
        <f>IF(Table6[[#This Row],[Z-Score.cat]]&gt;3,"Yes","No")</f>
        <v>No</v>
      </c>
    </row>
    <row r="736" spans="1:9" x14ac:dyDescent="0.25">
      <c r="A736" t="s">
        <v>35</v>
      </c>
      <c r="B736" t="s">
        <v>38</v>
      </c>
      <c r="C736">
        <v>31291.59</v>
      </c>
      <c r="D736">
        <f>ROUND((Table6[[#This Row],[Total Salary(USD)]]-N$1)/N$2,2)</f>
        <v>-0.49</v>
      </c>
      <c r="E736" t="str">
        <f>IF(Table6[[#This Row],[Z-Score]]&gt;3,"Yes","No")</f>
        <v>No</v>
      </c>
      <c r="F736">
        <f>AVERAGEIFS($C:C,$B:B,Table6[[#This Row],[Job Title]])</f>
        <v>65127.385277777808</v>
      </c>
      <c r="G736" cm="1">
        <f t="array" ref="G736">_xlfn.STDEV.P(_xlfn._xlws.FILTER($C:C,$B:B=Table6[[#This Row],[Job Title]]))</f>
        <v>42112.257457220956</v>
      </c>
      <c r="H736">
        <f>ROUND((Table6[[#This Row],[Total Salary(USD)]]-Table6[[#This Row],[Avg.of.cat]])/Table6[[#This Row],[std.of.cat]],2)</f>
        <v>-0.8</v>
      </c>
      <c r="I736" t="str">
        <f>IF(Table6[[#This Row],[Z-Score.cat]]&gt;3,"Yes","No")</f>
        <v>No</v>
      </c>
    </row>
    <row r="737" spans="1:9" x14ac:dyDescent="0.25">
      <c r="A737" t="s">
        <v>26</v>
      </c>
      <c r="B737" t="s">
        <v>52</v>
      </c>
      <c r="C737">
        <v>31121</v>
      </c>
      <c r="D737">
        <f>ROUND((Table6[[#This Row],[Total Salary(USD)]]-N$1)/N$2,2)</f>
        <v>-0.49</v>
      </c>
      <c r="E737" t="str">
        <f>IF(Table6[[#This Row],[Z-Score]]&gt;3,"Yes","No")</f>
        <v>No</v>
      </c>
      <c r="F737">
        <f>AVERAGEIFS($C:C,$B:B,Table6[[#This Row],[Job Title]])</f>
        <v>64468.089137931056</v>
      </c>
      <c r="G737" cm="1">
        <f t="array" ref="G737">_xlfn.STDEV.P(_xlfn._xlws.FILTER($C:C,$B:B=Table6[[#This Row],[Job Title]]))</f>
        <v>46017.966728855456</v>
      </c>
      <c r="H737">
        <f>ROUND((Table6[[#This Row],[Total Salary(USD)]]-Table6[[#This Row],[Avg.of.cat]])/Table6[[#This Row],[std.of.cat]],2)</f>
        <v>-0.72</v>
      </c>
      <c r="I737" t="str">
        <f>IF(Table6[[#This Row],[Z-Score.cat]]&gt;3,"Yes","No")</f>
        <v>No</v>
      </c>
    </row>
    <row r="738" spans="1:9" x14ac:dyDescent="0.25">
      <c r="A738" t="s">
        <v>32</v>
      </c>
      <c r="B738" t="s">
        <v>38</v>
      </c>
      <c r="C738">
        <v>30932.27</v>
      </c>
      <c r="D738">
        <f>ROUND((Table6[[#This Row],[Total Salary(USD)]]-N$1)/N$2,2)</f>
        <v>-0.49</v>
      </c>
      <c r="E738" t="str">
        <f>IF(Table6[[#This Row],[Z-Score]]&gt;3,"Yes","No")</f>
        <v>No</v>
      </c>
      <c r="F738">
        <f>AVERAGEIFS($C:C,$B:B,Table6[[#This Row],[Job Title]])</f>
        <v>65127.385277777808</v>
      </c>
      <c r="G738" cm="1">
        <f t="array" ref="G738">_xlfn.STDEV.P(_xlfn._xlws.FILTER($C:C,$B:B=Table6[[#This Row],[Job Title]]))</f>
        <v>42112.257457220956</v>
      </c>
      <c r="H738">
        <f>ROUND((Table6[[#This Row],[Total Salary(USD)]]-Table6[[#This Row],[Avg.of.cat]])/Table6[[#This Row],[std.of.cat]],2)</f>
        <v>-0.81</v>
      </c>
      <c r="I738" t="str">
        <f>IF(Table6[[#This Row],[Z-Score.cat]]&gt;3,"Yes","No")</f>
        <v>No</v>
      </c>
    </row>
    <row r="739" spans="1:9" x14ac:dyDescent="0.25">
      <c r="A739" t="s">
        <v>29</v>
      </c>
      <c r="B739" t="s">
        <v>38</v>
      </c>
      <c r="C739">
        <v>30871.03</v>
      </c>
      <c r="D739">
        <f>ROUND((Table6[[#This Row],[Total Salary(USD)]]-N$1)/N$2,2)</f>
        <v>-0.49</v>
      </c>
      <c r="E739" t="str">
        <f>IF(Table6[[#This Row],[Z-Score]]&gt;3,"Yes","No")</f>
        <v>No</v>
      </c>
      <c r="F739">
        <f>AVERAGEIFS($C:C,$B:B,Table6[[#This Row],[Job Title]])</f>
        <v>65127.385277777808</v>
      </c>
      <c r="G739" cm="1">
        <f t="array" ref="G739">_xlfn.STDEV.P(_xlfn._xlws.FILTER($C:C,$B:B=Table6[[#This Row],[Job Title]]))</f>
        <v>42112.257457220956</v>
      </c>
      <c r="H739">
        <f>ROUND((Table6[[#This Row],[Total Salary(USD)]]-Table6[[#This Row],[Avg.of.cat]])/Table6[[#This Row],[std.of.cat]],2)</f>
        <v>-0.81</v>
      </c>
      <c r="I739" t="str">
        <f>IF(Table6[[#This Row],[Z-Score.cat]]&gt;3,"Yes","No")</f>
        <v>No</v>
      </c>
    </row>
    <row r="740" spans="1:9" x14ac:dyDescent="0.25">
      <c r="A740" t="s">
        <v>28</v>
      </c>
      <c r="B740" t="s">
        <v>50</v>
      </c>
      <c r="C740">
        <v>30818.81</v>
      </c>
      <c r="D740">
        <f>ROUND((Table6[[#This Row],[Total Salary(USD)]]-N$1)/N$2,2)</f>
        <v>-0.49</v>
      </c>
      <c r="E740" t="str">
        <f>IF(Table6[[#This Row],[Z-Score]]&gt;3,"Yes","No")</f>
        <v>No</v>
      </c>
      <c r="F740">
        <f>AVERAGEIFS($C:C,$B:B,Table6[[#This Row],[Job Title]])</f>
        <v>49738.969361702148</v>
      </c>
      <c r="G740" cm="1">
        <f t="array" ref="G740">_xlfn.STDEV.P(_xlfn._xlws.FILTER($C:C,$B:B=Table6[[#This Row],[Job Title]]))</f>
        <v>40547.734104975425</v>
      </c>
      <c r="H740">
        <f>ROUND((Table6[[#This Row],[Total Salary(USD)]]-Table6[[#This Row],[Avg.of.cat]])/Table6[[#This Row],[std.of.cat]],2)</f>
        <v>-0.47</v>
      </c>
      <c r="I740" t="str">
        <f>IF(Table6[[#This Row],[Z-Score.cat]]&gt;3,"Yes","No")</f>
        <v>No</v>
      </c>
    </row>
    <row r="741" spans="1:9" x14ac:dyDescent="0.25">
      <c r="A741" t="s">
        <v>32</v>
      </c>
      <c r="B741" t="s">
        <v>38</v>
      </c>
      <c r="C741">
        <v>30809.47</v>
      </c>
      <c r="D741">
        <f>ROUND((Table6[[#This Row],[Total Salary(USD)]]-N$1)/N$2,2)</f>
        <v>-0.49</v>
      </c>
      <c r="E741" t="str">
        <f>IF(Table6[[#This Row],[Z-Score]]&gt;3,"Yes","No")</f>
        <v>No</v>
      </c>
      <c r="F741">
        <f>AVERAGEIFS($C:C,$B:B,Table6[[#This Row],[Job Title]])</f>
        <v>65127.385277777808</v>
      </c>
      <c r="G741" cm="1">
        <f t="array" ref="G741">_xlfn.STDEV.P(_xlfn._xlws.FILTER($C:C,$B:B=Table6[[#This Row],[Job Title]]))</f>
        <v>42112.257457220956</v>
      </c>
      <c r="H741">
        <f>ROUND((Table6[[#This Row],[Total Salary(USD)]]-Table6[[#This Row],[Avg.of.cat]])/Table6[[#This Row],[std.of.cat]],2)</f>
        <v>-0.81</v>
      </c>
      <c r="I741" t="str">
        <f>IF(Table6[[#This Row],[Z-Score.cat]]&gt;3,"Yes","No")</f>
        <v>No</v>
      </c>
    </row>
    <row r="742" spans="1:9" x14ac:dyDescent="0.25">
      <c r="A742" t="s">
        <v>29</v>
      </c>
      <c r="B742" t="s">
        <v>43</v>
      </c>
      <c r="C742">
        <v>30457.4</v>
      </c>
      <c r="D742">
        <f>ROUND((Table6[[#This Row],[Total Salary(USD)]]-N$1)/N$2,2)</f>
        <v>-0.5</v>
      </c>
      <c r="E742" t="str">
        <f>IF(Table6[[#This Row],[Z-Score]]&gt;3,"Yes","No")</f>
        <v>No</v>
      </c>
      <c r="F742">
        <f>AVERAGEIFS($C:C,$B:B,Table6[[#This Row],[Job Title]])</f>
        <v>71777.519047619062</v>
      </c>
      <c r="G742" cm="1">
        <f t="array" ref="G742">_xlfn.STDEV.P(_xlfn._xlws.FILTER($C:C,$B:B=Table6[[#This Row],[Job Title]]))</f>
        <v>51860.030158538255</v>
      </c>
      <c r="H742">
        <f>ROUND((Table6[[#This Row],[Total Salary(USD)]]-Table6[[#This Row],[Avg.of.cat]])/Table6[[#This Row],[std.of.cat]],2)</f>
        <v>-0.8</v>
      </c>
      <c r="I742" t="str">
        <f>IF(Table6[[#This Row],[Z-Score.cat]]&gt;3,"Yes","No")</f>
        <v>No</v>
      </c>
    </row>
    <row r="743" spans="1:9" x14ac:dyDescent="0.25">
      <c r="A743" t="s">
        <v>24</v>
      </c>
      <c r="B743" t="s">
        <v>39</v>
      </c>
      <c r="C743">
        <v>29714</v>
      </c>
      <c r="D743">
        <f>ROUND((Table6[[#This Row],[Total Salary(USD)]]-N$1)/N$2,2)</f>
        <v>-0.51</v>
      </c>
      <c r="E743" t="str">
        <f>IF(Table6[[#This Row],[Z-Score]]&gt;3,"Yes","No")</f>
        <v>No</v>
      </c>
      <c r="F743">
        <f>AVERAGEIFS($C:C,$B:B,Table6[[#This Row],[Job Title]])</f>
        <v>93413.391929824589</v>
      </c>
      <c r="G743" cm="1">
        <f t="array" ref="G743">_xlfn.STDEV.P(_xlfn._xlws.FILTER($C:C,$B:B=Table6[[#This Row],[Job Title]]))</f>
        <v>198179.10237346042</v>
      </c>
      <c r="H743">
        <f>ROUND((Table6[[#This Row],[Total Salary(USD)]]-Table6[[#This Row],[Avg.of.cat]])/Table6[[#This Row],[std.of.cat]],2)</f>
        <v>-0.32</v>
      </c>
      <c r="I743" t="str">
        <f>IF(Table6[[#This Row],[Z-Score.cat]]&gt;3,"Yes","No")</f>
        <v>No</v>
      </c>
    </row>
    <row r="744" spans="1:9" x14ac:dyDescent="0.25">
      <c r="A744" t="s">
        <v>35</v>
      </c>
      <c r="B744" t="s">
        <v>50</v>
      </c>
      <c r="C744">
        <v>29648.33</v>
      </c>
      <c r="D744">
        <f>ROUND((Table6[[#This Row],[Total Salary(USD)]]-N$1)/N$2,2)</f>
        <v>-0.51</v>
      </c>
      <c r="E744" t="str">
        <f>IF(Table6[[#This Row],[Z-Score]]&gt;3,"Yes","No")</f>
        <v>No</v>
      </c>
      <c r="F744">
        <f>AVERAGEIFS($C:C,$B:B,Table6[[#This Row],[Job Title]])</f>
        <v>49738.969361702148</v>
      </c>
      <c r="G744" cm="1">
        <f t="array" ref="G744">_xlfn.STDEV.P(_xlfn._xlws.FILTER($C:C,$B:B=Table6[[#This Row],[Job Title]]))</f>
        <v>40547.734104975425</v>
      </c>
      <c r="H744">
        <f>ROUND((Table6[[#This Row],[Total Salary(USD)]]-Table6[[#This Row],[Avg.of.cat]])/Table6[[#This Row],[std.of.cat]],2)</f>
        <v>-0.5</v>
      </c>
      <c r="I744" t="str">
        <f>IF(Table6[[#This Row],[Z-Score.cat]]&gt;3,"Yes","No")</f>
        <v>No</v>
      </c>
    </row>
    <row r="745" spans="1:9" x14ac:dyDescent="0.25">
      <c r="A745" t="s">
        <v>35</v>
      </c>
      <c r="B745" t="s">
        <v>51</v>
      </c>
      <c r="C745">
        <v>29074.89</v>
      </c>
      <c r="D745">
        <f>ROUND((Table6[[#This Row],[Total Salary(USD)]]-N$1)/N$2,2)</f>
        <v>-0.52</v>
      </c>
      <c r="E745" t="str">
        <f>IF(Table6[[#This Row],[Z-Score]]&gt;3,"Yes","No")</f>
        <v>No</v>
      </c>
      <c r="F745">
        <f>AVERAGEIFS($C:C,$B:B,Table6[[#This Row],[Job Title]])</f>
        <v>62458.608421052631</v>
      </c>
      <c r="G745" cm="1">
        <f t="array" ref="G745">_xlfn.STDEV.P(_xlfn._xlws.FILTER($C:C,$B:B=Table6[[#This Row],[Job Title]]))</f>
        <v>46662.569180449202</v>
      </c>
      <c r="H745">
        <f>ROUND((Table6[[#This Row],[Total Salary(USD)]]-Table6[[#This Row],[Avg.of.cat]])/Table6[[#This Row],[std.of.cat]],2)</f>
        <v>-0.72</v>
      </c>
      <c r="I745" t="str">
        <f>IF(Table6[[#This Row],[Z-Score.cat]]&gt;3,"Yes","No")</f>
        <v>No</v>
      </c>
    </row>
    <row r="746" spans="1:9" x14ac:dyDescent="0.25">
      <c r="A746" t="s">
        <v>28</v>
      </c>
      <c r="B746" t="s">
        <v>37</v>
      </c>
      <c r="C746">
        <v>29055.919999999998</v>
      </c>
      <c r="D746">
        <f>ROUND((Table6[[#This Row],[Total Salary(USD)]]-N$1)/N$2,2)</f>
        <v>-0.52</v>
      </c>
      <c r="E746" t="str">
        <f>IF(Table6[[#This Row],[Z-Score]]&gt;3,"Yes","No")</f>
        <v>No</v>
      </c>
      <c r="F746">
        <f>AVERAGEIFS($C:C,$B:B,Table6[[#This Row],[Job Title]])</f>
        <v>78731.125344827582</v>
      </c>
      <c r="G746" cm="1">
        <f t="array" ref="G746">_xlfn.STDEV.P(_xlfn._xlws.FILTER($C:C,$B:B=Table6[[#This Row],[Job Title]]))</f>
        <v>32809.97896243685</v>
      </c>
      <c r="H746">
        <f>ROUND((Table6[[#This Row],[Total Salary(USD)]]-Table6[[#This Row],[Avg.of.cat]])/Table6[[#This Row],[std.of.cat]],2)</f>
        <v>-1.51</v>
      </c>
      <c r="I746" t="str">
        <f>IF(Table6[[#This Row],[Z-Score.cat]]&gt;3,"Yes","No")</f>
        <v>No</v>
      </c>
    </row>
    <row r="747" spans="1:9" x14ac:dyDescent="0.25">
      <c r="A747" t="s">
        <v>35</v>
      </c>
      <c r="B747" t="s">
        <v>53</v>
      </c>
      <c r="C747">
        <v>28978</v>
      </c>
      <c r="D747">
        <f>ROUND((Table6[[#This Row],[Total Salary(USD)]]-N$1)/N$2,2)</f>
        <v>-0.52</v>
      </c>
      <c r="E747" t="str">
        <f>IF(Table6[[#This Row],[Z-Score]]&gt;3,"Yes","No")</f>
        <v>No</v>
      </c>
      <c r="F747">
        <f>AVERAGEIFS($C:C,$B:B,Table6[[#This Row],[Job Title]])</f>
        <v>69993.488799999992</v>
      </c>
      <c r="G747" cm="1">
        <f t="array" ref="G747">_xlfn.STDEV.P(_xlfn._xlws.FILTER($C:C,$B:B=Table6[[#This Row],[Job Title]]))</f>
        <v>44344.922507977746</v>
      </c>
      <c r="H747">
        <f>ROUND((Table6[[#This Row],[Total Salary(USD)]]-Table6[[#This Row],[Avg.of.cat]])/Table6[[#This Row],[std.of.cat]],2)</f>
        <v>-0.92</v>
      </c>
      <c r="I747" t="str">
        <f>IF(Table6[[#This Row],[Z-Score.cat]]&gt;3,"Yes","No")</f>
        <v>No</v>
      </c>
    </row>
    <row r="748" spans="1:9" x14ac:dyDescent="0.25">
      <c r="A748" t="s">
        <v>29</v>
      </c>
      <c r="B748" t="s">
        <v>39</v>
      </c>
      <c r="C748">
        <v>28488.15</v>
      </c>
      <c r="D748">
        <f>ROUND((Table6[[#This Row],[Total Salary(USD)]]-N$1)/N$2,2)</f>
        <v>-0.53</v>
      </c>
      <c r="E748" t="str">
        <f>IF(Table6[[#This Row],[Z-Score]]&gt;3,"Yes","No")</f>
        <v>No</v>
      </c>
      <c r="F748">
        <f>AVERAGEIFS($C:C,$B:B,Table6[[#This Row],[Job Title]])</f>
        <v>93413.391929824589</v>
      </c>
      <c r="G748" cm="1">
        <f t="array" ref="G748">_xlfn.STDEV.P(_xlfn._xlws.FILTER($C:C,$B:B=Table6[[#This Row],[Job Title]]))</f>
        <v>198179.10237346042</v>
      </c>
      <c r="H748">
        <f>ROUND((Table6[[#This Row],[Total Salary(USD)]]-Table6[[#This Row],[Avg.of.cat]])/Table6[[#This Row],[std.of.cat]],2)</f>
        <v>-0.33</v>
      </c>
      <c r="I748" t="str">
        <f>IF(Table6[[#This Row],[Z-Score.cat]]&gt;3,"Yes","No")</f>
        <v>No</v>
      </c>
    </row>
    <row r="749" spans="1:9" x14ac:dyDescent="0.25">
      <c r="A749" t="s">
        <v>32</v>
      </c>
      <c r="B749" t="s">
        <v>36</v>
      </c>
      <c r="C749">
        <v>28338.400000000001</v>
      </c>
      <c r="D749">
        <f>ROUND((Table6[[#This Row],[Total Salary(USD)]]-N$1)/N$2,2)</f>
        <v>-0.53</v>
      </c>
      <c r="E749" t="str">
        <f>IF(Table6[[#This Row],[Z-Score]]&gt;3,"Yes","No")</f>
        <v>No</v>
      </c>
      <c r="F749">
        <f>AVERAGEIFS($C:C,$B:B,Table6[[#This Row],[Job Title]])</f>
        <v>52255.146481481475</v>
      </c>
      <c r="G749" cm="1">
        <f t="array" ref="G749">_xlfn.STDEV.P(_xlfn._xlws.FILTER($C:C,$B:B=Table6[[#This Row],[Job Title]]))</f>
        <v>38139.477363146871</v>
      </c>
      <c r="H749">
        <f>ROUND((Table6[[#This Row],[Total Salary(USD)]]-Table6[[#This Row],[Avg.of.cat]])/Table6[[#This Row],[std.of.cat]],2)</f>
        <v>-0.63</v>
      </c>
      <c r="I749" t="str">
        <f>IF(Table6[[#This Row],[Z-Score.cat]]&gt;3,"Yes","No")</f>
        <v>No</v>
      </c>
    </row>
    <row r="750" spans="1:9" x14ac:dyDescent="0.25">
      <c r="A750" t="s">
        <v>35</v>
      </c>
      <c r="B750" t="s">
        <v>51</v>
      </c>
      <c r="C750">
        <v>28154.55</v>
      </c>
      <c r="D750">
        <f>ROUND((Table6[[#This Row],[Total Salary(USD)]]-N$1)/N$2,2)</f>
        <v>-0.53</v>
      </c>
      <c r="E750" t="str">
        <f>IF(Table6[[#This Row],[Z-Score]]&gt;3,"Yes","No")</f>
        <v>No</v>
      </c>
      <c r="F750">
        <f>AVERAGEIFS($C:C,$B:B,Table6[[#This Row],[Job Title]])</f>
        <v>62458.608421052631</v>
      </c>
      <c r="G750" cm="1">
        <f t="array" ref="G750">_xlfn.STDEV.P(_xlfn._xlws.FILTER($C:C,$B:B=Table6[[#This Row],[Job Title]]))</f>
        <v>46662.569180449202</v>
      </c>
      <c r="H750">
        <f>ROUND((Table6[[#This Row],[Total Salary(USD)]]-Table6[[#This Row],[Avg.of.cat]])/Table6[[#This Row],[std.of.cat]],2)</f>
        <v>-0.74</v>
      </c>
      <c r="I750" t="str">
        <f>IF(Table6[[#This Row],[Z-Score.cat]]&gt;3,"Yes","No")</f>
        <v>No</v>
      </c>
    </row>
    <row r="751" spans="1:9" x14ac:dyDescent="0.25">
      <c r="A751" t="s">
        <v>32</v>
      </c>
      <c r="B751" t="s">
        <v>44</v>
      </c>
      <c r="C751">
        <v>28090.45</v>
      </c>
      <c r="D751">
        <f>ROUND((Table6[[#This Row],[Total Salary(USD)]]-N$1)/N$2,2)</f>
        <v>-0.53</v>
      </c>
      <c r="E751" t="str">
        <f>IF(Table6[[#This Row],[Z-Score]]&gt;3,"Yes","No")</f>
        <v>No</v>
      </c>
      <c r="F751">
        <f>AVERAGEIFS($C:C,$B:B,Table6[[#This Row],[Job Title]])</f>
        <v>62337.948181818203</v>
      </c>
      <c r="G751" cm="1">
        <f t="array" ref="G751">_xlfn.STDEV.P(_xlfn._xlws.FILTER($C:C,$B:B=Table6[[#This Row],[Job Title]]))</f>
        <v>34255.651537002152</v>
      </c>
      <c r="H751">
        <f>ROUND((Table6[[#This Row],[Total Salary(USD)]]-Table6[[#This Row],[Avg.of.cat]])/Table6[[#This Row],[std.of.cat]],2)</f>
        <v>-1</v>
      </c>
      <c r="I751" t="str">
        <f>IF(Table6[[#This Row],[Z-Score.cat]]&gt;3,"Yes","No")</f>
        <v>No</v>
      </c>
    </row>
    <row r="752" spans="1:9" x14ac:dyDescent="0.25">
      <c r="A752" t="s">
        <v>35</v>
      </c>
      <c r="B752" t="s">
        <v>38</v>
      </c>
      <c r="C752">
        <v>26904.560000000001</v>
      </c>
      <c r="D752">
        <f>ROUND((Table6[[#This Row],[Total Salary(USD)]]-N$1)/N$2,2)</f>
        <v>-0.55000000000000004</v>
      </c>
      <c r="E752" t="str">
        <f>IF(Table6[[#This Row],[Z-Score]]&gt;3,"Yes","No")</f>
        <v>No</v>
      </c>
      <c r="F752">
        <f>AVERAGEIFS($C:C,$B:B,Table6[[#This Row],[Job Title]])</f>
        <v>65127.385277777808</v>
      </c>
      <c r="G752" cm="1">
        <f t="array" ref="G752">_xlfn.STDEV.P(_xlfn._xlws.FILTER($C:C,$B:B=Table6[[#This Row],[Job Title]]))</f>
        <v>42112.257457220956</v>
      </c>
      <c r="H752">
        <f>ROUND((Table6[[#This Row],[Total Salary(USD)]]-Table6[[#This Row],[Avg.of.cat]])/Table6[[#This Row],[std.of.cat]],2)</f>
        <v>-0.91</v>
      </c>
      <c r="I752" t="str">
        <f>IF(Table6[[#This Row],[Z-Score.cat]]&gt;3,"Yes","No")</f>
        <v>No</v>
      </c>
    </row>
    <row r="753" spans="1:9" x14ac:dyDescent="0.25">
      <c r="A753" t="s">
        <v>26</v>
      </c>
      <c r="B753" t="s">
        <v>40</v>
      </c>
      <c r="C753">
        <v>26853.72</v>
      </c>
      <c r="D753">
        <f>ROUND((Table6[[#This Row],[Total Salary(USD)]]-N$1)/N$2,2)</f>
        <v>-0.55000000000000004</v>
      </c>
      <c r="E753" t="str">
        <f>IF(Table6[[#This Row],[Z-Score]]&gt;3,"Yes","No")</f>
        <v>No</v>
      </c>
      <c r="F753">
        <f>AVERAGEIFS($C:C,$B:B,Table6[[#This Row],[Job Title]])</f>
        <v>70425.948709677396</v>
      </c>
      <c r="G753" cm="1">
        <f t="array" ref="G753">_xlfn.STDEV.P(_xlfn._xlws.FILTER($C:C,$B:B=Table6[[#This Row],[Job Title]]))</f>
        <v>80642.671347175114</v>
      </c>
      <c r="H753">
        <f>ROUND((Table6[[#This Row],[Total Salary(USD)]]-Table6[[#This Row],[Avg.of.cat]])/Table6[[#This Row],[std.of.cat]],2)</f>
        <v>-0.54</v>
      </c>
      <c r="I753" t="str">
        <f>IF(Table6[[#This Row],[Z-Score.cat]]&gt;3,"Yes","No")</f>
        <v>No</v>
      </c>
    </row>
    <row r="754" spans="1:9" x14ac:dyDescent="0.25">
      <c r="A754" t="s">
        <v>31</v>
      </c>
      <c r="B754" t="s">
        <v>38</v>
      </c>
      <c r="C754">
        <v>26457.33</v>
      </c>
      <c r="D754">
        <f>ROUND((Table6[[#This Row],[Total Salary(USD)]]-N$1)/N$2,2)</f>
        <v>-0.55000000000000004</v>
      </c>
      <c r="E754" t="str">
        <f>IF(Table6[[#This Row],[Z-Score]]&gt;3,"Yes","No")</f>
        <v>No</v>
      </c>
      <c r="F754">
        <f>AVERAGEIFS($C:C,$B:B,Table6[[#This Row],[Job Title]])</f>
        <v>65127.385277777808</v>
      </c>
      <c r="G754" cm="1">
        <f t="array" ref="G754">_xlfn.STDEV.P(_xlfn._xlws.FILTER($C:C,$B:B=Table6[[#This Row],[Job Title]]))</f>
        <v>42112.257457220956</v>
      </c>
      <c r="H754">
        <f>ROUND((Table6[[#This Row],[Total Salary(USD)]]-Table6[[#This Row],[Avg.of.cat]])/Table6[[#This Row],[std.of.cat]],2)</f>
        <v>-0.92</v>
      </c>
      <c r="I754" t="str">
        <f>IF(Table6[[#This Row],[Z-Score.cat]]&gt;3,"Yes","No")</f>
        <v>No</v>
      </c>
    </row>
    <row r="755" spans="1:9" x14ac:dyDescent="0.25">
      <c r="A755" t="s">
        <v>24</v>
      </c>
      <c r="B755" t="s">
        <v>38</v>
      </c>
      <c r="C755">
        <v>26326.09</v>
      </c>
      <c r="D755">
        <f>ROUND((Table6[[#This Row],[Total Salary(USD)]]-N$1)/N$2,2)</f>
        <v>-0.56000000000000005</v>
      </c>
      <c r="E755" t="str">
        <f>IF(Table6[[#This Row],[Z-Score]]&gt;3,"Yes","No")</f>
        <v>No</v>
      </c>
      <c r="F755">
        <f>AVERAGEIFS($C:C,$B:B,Table6[[#This Row],[Job Title]])</f>
        <v>65127.385277777808</v>
      </c>
      <c r="G755" cm="1">
        <f t="array" ref="G755">_xlfn.STDEV.P(_xlfn._xlws.FILTER($C:C,$B:B=Table6[[#This Row],[Job Title]]))</f>
        <v>42112.257457220956</v>
      </c>
      <c r="H755">
        <f>ROUND((Table6[[#This Row],[Total Salary(USD)]]-Table6[[#This Row],[Avg.of.cat]])/Table6[[#This Row],[std.of.cat]],2)</f>
        <v>-0.92</v>
      </c>
      <c r="I755" t="str">
        <f>IF(Table6[[#This Row],[Z-Score.cat]]&gt;3,"Yes","No")</f>
        <v>No</v>
      </c>
    </row>
    <row r="756" spans="1:9" x14ac:dyDescent="0.25">
      <c r="A756" t="s">
        <v>450</v>
      </c>
      <c r="B756" t="s">
        <v>51</v>
      </c>
      <c r="C756">
        <v>26261.9</v>
      </c>
      <c r="D756">
        <f>ROUND((Table6[[#This Row],[Total Salary(USD)]]-N$1)/N$2,2)</f>
        <v>-0.56000000000000005</v>
      </c>
      <c r="E756" t="str">
        <f>IF(Table6[[#This Row],[Z-Score]]&gt;3,"Yes","No")</f>
        <v>No</v>
      </c>
      <c r="F756">
        <f>AVERAGEIFS($C:C,$B:B,Table6[[#This Row],[Job Title]])</f>
        <v>62458.608421052631</v>
      </c>
      <c r="G756" cm="1">
        <f t="array" ref="G756">_xlfn.STDEV.P(_xlfn._xlws.FILTER($C:C,$B:B=Table6[[#This Row],[Job Title]]))</f>
        <v>46662.569180449202</v>
      </c>
      <c r="H756">
        <f>ROUND((Table6[[#This Row],[Total Salary(USD)]]-Table6[[#This Row],[Avg.of.cat]])/Table6[[#This Row],[std.of.cat]],2)</f>
        <v>-0.78</v>
      </c>
      <c r="I756" t="str">
        <f>IF(Table6[[#This Row],[Z-Score.cat]]&gt;3,"Yes","No")</f>
        <v>No</v>
      </c>
    </row>
    <row r="757" spans="1:9" x14ac:dyDescent="0.25">
      <c r="A757" t="s">
        <v>29</v>
      </c>
      <c r="B757" t="s">
        <v>40</v>
      </c>
      <c r="C757">
        <v>25844.66</v>
      </c>
      <c r="D757">
        <f>ROUND((Table6[[#This Row],[Total Salary(USD)]]-N$1)/N$2,2)</f>
        <v>-0.56000000000000005</v>
      </c>
      <c r="E757" t="str">
        <f>IF(Table6[[#This Row],[Z-Score]]&gt;3,"Yes","No")</f>
        <v>No</v>
      </c>
      <c r="F757">
        <f>AVERAGEIFS($C:C,$B:B,Table6[[#This Row],[Job Title]])</f>
        <v>70425.948709677396</v>
      </c>
      <c r="G757" cm="1">
        <f t="array" ref="G757">_xlfn.STDEV.P(_xlfn._xlws.FILTER($C:C,$B:B=Table6[[#This Row],[Job Title]]))</f>
        <v>80642.671347175114</v>
      </c>
      <c r="H757">
        <f>ROUND((Table6[[#This Row],[Total Salary(USD)]]-Table6[[#This Row],[Avg.of.cat]])/Table6[[#This Row],[std.of.cat]],2)</f>
        <v>-0.55000000000000004</v>
      </c>
      <c r="I757" t="str">
        <f>IF(Table6[[#This Row],[Z-Score.cat]]&gt;3,"Yes","No")</f>
        <v>No</v>
      </c>
    </row>
    <row r="758" spans="1:9" x14ac:dyDescent="0.25">
      <c r="A758" t="s">
        <v>28</v>
      </c>
      <c r="B758" t="s">
        <v>43</v>
      </c>
      <c r="C758">
        <v>25410</v>
      </c>
      <c r="D758">
        <f>ROUND((Table6[[#This Row],[Total Salary(USD)]]-N$1)/N$2,2)</f>
        <v>-0.56999999999999995</v>
      </c>
      <c r="E758" t="str">
        <f>IF(Table6[[#This Row],[Z-Score]]&gt;3,"Yes","No")</f>
        <v>No</v>
      </c>
      <c r="F758">
        <f>AVERAGEIFS($C:C,$B:B,Table6[[#This Row],[Job Title]])</f>
        <v>71777.519047619062</v>
      </c>
      <c r="G758" cm="1">
        <f t="array" ref="G758">_xlfn.STDEV.P(_xlfn._xlws.FILTER($C:C,$B:B=Table6[[#This Row],[Job Title]]))</f>
        <v>51860.030158538255</v>
      </c>
      <c r="H758">
        <f>ROUND((Table6[[#This Row],[Total Salary(USD)]]-Table6[[#This Row],[Avg.of.cat]])/Table6[[#This Row],[std.of.cat]],2)</f>
        <v>-0.89</v>
      </c>
      <c r="I758" t="str">
        <f>IF(Table6[[#This Row],[Z-Score.cat]]&gt;3,"Yes","No")</f>
        <v>No</v>
      </c>
    </row>
    <row r="759" spans="1:9" x14ac:dyDescent="0.25">
      <c r="A759" t="s">
        <v>26</v>
      </c>
      <c r="B759" t="s">
        <v>52</v>
      </c>
      <c r="C759">
        <v>25207.279999999999</v>
      </c>
      <c r="D759">
        <f>ROUND((Table6[[#This Row],[Total Salary(USD)]]-N$1)/N$2,2)</f>
        <v>-0.56999999999999995</v>
      </c>
      <c r="E759" t="str">
        <f>IF(Table6[[#This Row],[Z-Score]]&gt;3,"Yes","No")</f>
        <v>No</v>
      </c>
      <c r="F759">
        <f>AVERAGEIFS($C:C,$B:B,Table6[[#This Row],[Job Title]])</f>
        <v>64468.089137931056</v>
      </c>
      <c r="G759" cm="1">
        <f t="array" ref="G759">_xlfn.STDEV.P(_xlfn._xlws.FILTER($C:C,$B:B=Table6[[#This Row],[Job Title]]))</f>
        <v>46017.966728855456</v>
      </c>
      <c r="H759">
        <f>ROUND((Table6[[#This Row],[Total Salary(USD)]]-Table6[[#This Row],[Avg.of.cat]])/Table6[[#This Row],[std.of.cat]],2)</f>
        <v>-0.85</v>
      </c>
      <c r="I759" t="str">
        <f>IF(Table6[[#This Row],[Z-Score.cat]]&gt;3,"Yes","No")</f>
        <v>No</v>
      </c>
    </row>
    <row r="760" spans="1:9" x14ac:dyDescent="0.25">
      <c r="A760" t="s">
        <v>450</v>
      </c>
      <c r="B760" t="s">
        <v>44</v>
      </c>
      <c r="C760">
        <v>25158.75</v>
      </c>
      <c r="D760">
        <f>ROUND((Table6[[#This Row],[Total Salary(USD)]]-N$1)/N$2,2)</f>
        <v>-0.56999999999999995</v>
      </c>
      <c r="E760" t="str">
        <f>IF(Table6[[#This Row],[Z-Score]]&gt;3,"Yes","No")</f>
        <v>No</v>
      </c>
      <c r="F760">
        <f>AVERAGEIFS($C:C,$B:B,Table6[[#This Row],[Job Title]])</f>
        <v>62337.948181818203</v>
      </c>
      <c r="G760" cm="1">
        <f t="array" ref="G760">_xlfn.STDEV.P(_xlfn._xlws.FILTER($C:C,$B:B=Table6[[#This Row],[Job Title]]))</f>
        <v>34255.651537002152</v>
      </c>
      <c r="H760">
        <f>ROUND((Table6[[#This Row],[Total Salary(USD)]]-Table6[[#This Row],[Avg.of.cat]])/Table6[[#This Row],[std.of.cat]],2)</f>
        <v>-1.0900000000000001</v>
      </c>
      <c r="I760" t="str">
        <f>IF(Table6[[#This Row],[Z-Score.cat]]&gt;3,"Yes","No")</f>
        <v>No</v>
      </c>
    </row>
    <row r="761" spans="1:9" x14ac:dyDescent="0.25">
      <c r="A761" t="s">
        <v>34</v>
      </c>
      <c r="B761" t="s">
        <v>37</v>
      </c>
      <c r="C761">
        <v>25053.38</v>
      </c>
      <c r="D761">
        <f>ROUND((Table6[[#This Row],[Total Salary(USD)]]-N$1)/N$2,2)</f>
        <v>-0.56999999999999995</v>
      </c>
      <c r="E761" t="str">
        <f>IF(Table6[[#This Row],[Z-Score]]&gt;3,"Yes","No")</f>
        <v>No</v>
      </c>
      <c r="F761">
        <f>AVERAGEIFS($C:C,$B:B,Table6[[#This Row],[Job Title]])</f>
        <v>78731.125344827582</v>
      </c>
      <c r="G761" cm="1">
        <f t="array" ref="G761">_xlfn.STDEV.P(_xlfn._xlws.FILTER($C:C,$B:B=Table6[[#This Row],[Job Title]]))</f>
        <v>32809.97896243685</v>
      </c>
      <c r="H761">
        <f>ROUND((Table6[[#This Row],[Total Salary(USD)]]-Table6[[#This Row],[Avg.of.cat]])/Table6[[#This Row],[std.of.cat]],2)</f>
        <v>-1.64</v>
      </c>
      <c r="I761" t="str">
        <f>IF(Table6[[#This Row],[Z-Score.cat]]&gt;3,"Yes","No")</f>
        <v>No</v>
      </c>
    </row>
    <row r="762" spans="1:9" x14ac:dyDescent="0.25">
      <c r="A762" t="s">
        <v>28</v>
      </c>
      <c r="B762" t="s">
        <v>48</v>
      </c>
      <c r="C762">
        <v>25017.26</v>
      </c>
      <c r="D762">
        <f>ROUND((Table6[[#This Row],[Total Salary(USD)]]-N$1)/N$2,2)</f>
        <v>-0.56999999999999995</v>
      </c>
      <c r="E762" t="str">
        <f>IF(Table6[[#This Row],[Z-Score]]&gt;3,"Yes","No")</f>
        <v>No</v>
      </c>
      <c r="F762">
        <f>AVERAGEIFS($C:C,$B:B,Table6[[#This Row],[Job Title]])</f>
        <v>75741.152545454534</v>
      </c>
      <c r="G762" cm="1">
        <f t="array" ref="G762">_xlfn.STDEV.P(_xlfn._xlws.FILTER($C:C,$B:B=Table6[[#This Row],[Job Title]]))</f>
        <v>43291.3791044912</v>
      </c>
      <c r="H762">
        <f>ROUND((Table6[[#This Row],[Total Salary(USD)]]-Table6[[#This Row],[Avg.of.cat]])/Table6[[#This Row],[std.of.cat]],2)</f>
        <v>-1.17</v>
      </c>
      <c r="I762" t="str">
        <f>IF(Table6[[#This Row],[Z-Score.cat]]&gt;3,"Yes","No")</f>
        <v>No</v>
      </c>
    </row>
    <row r="763" spans="1:9" x14ac:dyDescent="0.25">
      <c r="A763" t="s">
        <v>34</v>
      </c>
      <c r="B763" t="s">
        <v>46</v>
      </c>
      <c r="C763">
        <v>24411.78</v>
      </c>
      <c r="D763">
        <f>ROUND((Table6[[#This Row],[Total Salary(USD)]]-N$1)/N$2,2)</f>
        <v>-0.57999999999999996</v>
      </c>
      <c r="E763" t="str">
        <f>IF(Table6[[#This Row],[Z-Score]]&gt;3,"Yes","No")</f>
        <v>No</v>
      </c>
      <c r="F763">
        <f>AVERAGEIFS($C:C,$B:B,Table6[[#This Row],[Job Title]])</f>
        <v>61811.275918367355</v>
      </c>
      <c r="G763" cm="1">
        <f t="array" ref="G763">_xlfn.STDEV.P(_xlfn._xlws.FILTER($C:C,$B:B=Table6[[#This Row],[Job Title]]))</f>
        <v>44215.594954867083</v>
      </c>
      <c r="H763">
        <f>ROUND((Table6[[#This Row],[Total Salary(USD)]]-Table6[[#This Row],[Avg.of.cat]])/Table6[[#This Row],[std.of.cat]],2)</f>
        <v>-0.85</v>
      </c>
      <c r="I763" t="str">
        <f>IF(Table6[[#This Row],[Z-Score.cat]]&gt;3,"Yes","No")</f>
        <v>No</v>
      </c>
    </row>
    <row r="764" spans="1:9" x14ac:dyDescent="0.25">
      <c r="A764" t="s">
        <v>23</v>
      </c>
      <c r="B764" t="s">
        <v>36</v>
      </c>
      <c r="C764">
        <v>23007.95</v>
      </c>
      <c r="D764">
        <f>ROUND((Table6[[#This Row],[Total Salary(USD)]]-N$1)/N$2,2)</f>
        <v>-0.6</v>
      </c>
      <c r="E764" t="str">
        <f>IF(Table6[[#This Row],[Z-Score]]&gt;3,"Yes","No")</f>
        <v>No</v>
      </c>
      <c r="F764">
        <f>AVERAGEIFS($C:C,$B:B,Table6[[#This Row],[Job Title]])</f>
        <v>52255.146481481475</v>
      </c>
      <c r="G764" cm="1">
        <f t="array" ref="G764">_xlfn.STDEV.P(_xlfn._xlws.FILTER($C:C,$B:B=Table6[[#This Row],[Job Title]]))</f>
        <v>38139.477363146871</v>
      </c>
      <c r="H764">
        <f>ROUND((Table6[[#This Row],[Total Salary(USD)]]-Table6[[#This Row],[Avg.of.cat]])/Table6[[#This Row],[std.of.cat]],2)</f>
        <v>-0.77</v>
      </c>
      <c r="I764" t="str">
        <f>IF(Table6[[#This Row],[Z-Score.cat]]&gt;3,"Yes","No")</f>
        <v>No</v>
      </c>
    </row>
    <row r="765" spans="1:9" x14ac:dyDescent="0.25">
      <c r="A765" t="s">
        <v>450</v>
      </c>
      <c r="B765" t="s">
        <v>43</v>
      </c>
      <c r="C765">
        <v>21745.01</v>
      </c>
      <c r="D765">
        <f>ROUND((Table6[[#This Row],[Total Salary(USD)]]-N$1)/N$2,2)</f>
        <v>-0.62</v>
      </c>
      <c r="E765" t="str">
        <f>IF(Table6[[#This Row],[Z-Score]]&gt;3,"Yes","No")</f>
        <v>No</v>
      </c>
      <c r="F765">
        <f>AVERAGEIFS($C:C,$B:B,Table6[[#This Row],[Job Title]])</f>
        <v>71777.519047619062</v>
      </c>
      <c r="G765" cm="1">
        <f t="array" ref="G765">_xlfn.STDEV.P(_xlfn._xlws.FILTER($C:C,$B:B=Table6[[#This Row],[Job Title]]))</f>
        <v>51860.030158538255</v>
      </c>
      <c r="H765">
        <f>ROUND((Table6[[#This Row],[Total Salary(USD)]]-Table6[[#This Row],[Avg.of.cat]])/Table6[[#This Row],[std.of.cat]],2)</f>
        <v>-0.96</v>
      </c>
      <c r="I765" t="str">
        <f>IF(Table6[[#This Row],[Z-Score.cat]]&gt;3,"Yes","No")</f>
        <v>No</v>
      </c>
    </row>
    <row r="766" spans="1:9" x14ac:dyDescent="0.25">
      <c r="A766" t="s">
        <v>24</v>
      </c>
      <c r="B766" t="s">
        <v>44</v>
      </c>
      <c r="C766">
        <v>21466.13</v>
      </c>
      <c r="D766">
        <f>ROUND((Table6[[#This Row],[Total Salary(USD)]]-N$1)/N$2,2)</f>
        <v>-0.62</v>
      </c>
      <c r="E766" t="str">
        <f>IF(Table6[[#This Row],[Z-Score]]&gt;3,"Yes","No")</f>
        <v>No</v>
      </c>
      <c r="F766">
        <f>AVERAGEIFS($C:C,$B:B,Table6[[#This Row],[Job Title]])</f>
        <v>62337.948181818203</v>
      </c>
      <c r="G766" cm="1">
        <f t="array" ref="G766">_xlfn.STDEV.P(_xlfn._xlws.FILTER($C:C,$B:B=Table6[[#This Row],[Job Title]]))</f>
        <v>34255.651537002152</v>
      </c>
      <c r="H766">
        <f>ROUND((Table6[[#This Row],[Total Salary(USD)]]-Table6[[#This Row],[Avg.of.cat]])/Table6[[#This Row],[std.of.cat]],2)</f>
        <v>-1.19</v>
      </c>
      <c r="I766" t="str">
        <f>IF(Table6[[#This Row],[Z-Score.cat]]&gt;3,"Yes","No")</f>
        <v>No</v>
      </c>
    </row>
    <row r="767" spans="1:9" x14ac:dyDescent="0.25">
      <c r="A767" t="s">
        <v>32</v>
      </c>
      <c r="B767" t="s">
        <v>39</v>
      </c>
      <c r="C767">
        <v>20980.03</v>
      </c>
      <c r="D767">
        <f>ROUND((Table6[[#This Row],[Total Salary(USD)]]-N$1)/N$2,2)</f>
        <v>-0.63</v>
      </c>
      <c r="E767" t="str">
        <f>IF(Table6[[#This Row],[Z-Score]]&gt;3,"Yes","No")</f>
        <v>No</v>
      </c>
      <c r="F767">
        <f>AVERAGEIFS($C:C,$B:B,Table6[[#This Row],[Job Title]])</f>
        <v>93413.391929824589</v>
      </c>
      <c r="G767" cm="1">
        <f t="array" ref="G767">_xlfn.STDEV.P(_xlfn._xlws.FILTER($C:C,$B:B=Table6[[#This Row],[Job Title]]))</f>
        <v>198179.10237346042</v>
      </c>
      <c r="H767">
        <f>ROUND((Table6[[#This Row],[Total Salary(USD)]]-Table6[[#This Row],[Avg.of.cat]])/Table6[[#This Row],[std.of.cat]],2)</f>
        <v>-0.37</v>
      </c>
      <c r="I767" t="str">
        <f>IF(Table6[[#This Row],[Z-Score.cat]]&gt;3,"Yes","No")</f>
        <v>No</v>
      </c>
    </row>
    <row r="768" spans="1:9" x14ac:dyDescent="0.25">
      <c r="A768" t="s">
        <v>449</v>
      </c>
      <c r="B768" t="s">
        <v>449</v>
      </c>
      <c r="C768">
        <v>20976.91</v>
      </c>
      <c r="D768">
        <f>ROUND((Table6[[#This Row],[Total Salary(USD)]]-N$1)/N$2,2)</f>
        <v>-0.63</v>
      </c>
      <c r="E768" t="str">
        <f>IF(Table6[[#This Row],[Z-Score]]&gt;3,"Yes","No")</f>
        <v>No</v>
      </c>
      <c r="F768">
        <f>AVERAGEIFS($C:C,$B:B,Table6[[#This Row],[Job Title]])</f>
        <v>5456.9596666666666</v>
      </c>
      <c r="G768" cm="1">
        <f t="array" ref="G768">_xlfn.STDEV.P(_xlfn._xlws.FILTER($C:C,$B:B=Table6[[#This Row],[Job Title]]))</f>
        <v>6329.3835826560971</v>
      </c>
      <c r="H768">
        <f>ROUND((Table6[[#This Row],[Total Salary(USD)]]-Table6[[#This Row],[Avg.of.cat]])/Table6[[#This Row],[std.of.cat]],2)</f>
        <v>2.4500000000000002</v>
      </c>
      <c r="I768" t="str">
        <f>IF(Table6[[#This Row],[Z-Score.cat]]&gt;3,"Yes","No")</f>
        <v>No</v>
      </c>
    </row>
    <row r="769" spans="1:9" x14ac:dyDescent="0.25">
      <c r="A769" t="s">
        <v>35</v>
      </c>
      <c r="B769" t="s">
        <v>43</v>
      </c>
      <c r="C769">
        <v>20818.169999999998</v>
      </c>
      <c r="D769">
        <f>ROUND((Table6[[#This Row],[Total Salary(USD)]]-N$1)/N$2,2)</f>
        <v>-0.63</v>
      </c>
      <c r="E769" t="str">
        <f>IF(Table6[[#This Row],[Z-Score]]&gt;3,"Yes","No")</f>
        <v>No</v>
      </c>
      <c r="F769">
        <f>AVERAGEIFS($C:C,$B:B,Table6[[#This Row],[Job Title]])</f>
        <v>71777.519047619062</v>
      </c>
      <c r="G769" cm="1">
        <f t="array" ref="G769">_xlfn.STDEV.P(_xlfn._xlws.FILTER($C:C,$B:B=Table6[[#This Row],[Job Title]]))</f>
        <v>51860.030158538255</v>
      </c>
      <c r="H769">
        <f>ROUND((Table6[[#This Row],[Total Salary(USD)]]-Table6[[#This Row],[Avg.of.cat]])/Table6[[#This Row],[std.of.cat]],2)</f>
        <v>-0.98</v>
      </c>
      <c r="I769" t="str">
        <f>IF(Table6[[#This Row],[Z-Score.cat]]&gt;3,"Yes","No")</f>
        <v>No</v>
      </c>
    </row>
    <row r="770" spans="1:9" x14ac:dyDescent="0.25">
      <c r="A770" t="s">
        <v>35</v>
      </c>
      <c r="B770" t="s">
        <v>49</v>
      </c>
      <c r="C770">
        <v>20740.09</v>
      </c>
      <c r="D770">
        <f>ROUND((Table6[[#This Row],[Total Salary(USD)]]-N$1)/N$2,2)</f>
        <v>-0.63</v>
      </c>
      <c r="E770" t="str">
        <f>IF(Table6[[#This Row],[Z-Score]]&gt;3,"Yes","No")</f>
        <v>No</v>
      </c>
      <c r="F770">
        <f>AVERAGEIFS($C:C,$B:B,Table6[[#This Row],[Job Title]])</f>
        <v>62166.537115384606</v>
      </c>
      <c r="G770" cm="1">
        <f t="array" ref="G770">_xlfn.STDEV.P(_xlfn._xlws.FILTER($C:C,$B:B=Table6[[#This Row],[Job Title]]))</f>
        <v>39240.393697944899</v>
      </c>
      <c r="H770">
        <f>ROUND((Table6[[#This Row],[Total Salary(USD)]]-Table6[[#This Row],[Avg.of.cat]])/Table6[[#This Row],[std.of.cat]],2)</f>
        <v>-1.06</v>
      </c>
      <c r="I770" t="str">
        <f>IF(Table6[[#This Row],[Z-Score.cat]]&gt;3,"Yes","No")</f>
        <v>No</v>
      </c>
    </row>
    <row r="771" spans="1:9" x14ac:dyDescent="0.25">
      <c r="A771" t="s">
        <v>35</v>
      </c>
      <c r="B771" t="s">
        <v>47</v>
      </c>
      <c r="C771">
        <v>20541.490000000002</v>
      </c>
      <c r="D771">
        <f>ROUND((Table6[[#This Row],[Total Salary(USD)]]-N$1)/N$2,2)</f>
        <v>-0.64</v>
      </c>
      <c r="E771" t="str">
        <f>IF(Table6[[#This Row],[Z-Score]]&gt;3,"Yes","No")</f>
        <v>No</v>
      </c>
      <c r="F771">
        <f>AVERAGEIFS($C:C,$B:B,Table6[[#This Row],[Job Title]])</f>
        <v>71674.793260869556</v>
      </c>
      <c r="G771" cm="1">
        <f t="array" ref="G771">_xlfn.STDEV.P(_xlfn._xlws.FILTER($C:C,$B:B=Table6[[#This Row],[Job Title]]))</f>
        <v>46259.752744471494</v>
      </c>
      <c r="H771">
        <f>ROUND((Table6[[#This Row],[Total Salary(USD)]]-Table6[[#This Row],[Avg.of.cat]])/Table6[[#This Row],[std.of.cat]],2)</f>
        <v>-1.1100000000000001</v>
      </c>
      <c r="I771" t="str">
        <f>IF(Table6[[#This Row],[Z-Score.cat]]&gt;3,"Yes","No")</f>
        <v>No</v>
      </c>
    </row>
    <row r="772" spans="1:9" x14ac:dyDescent="0.25">
      <c r="A772" t="s">
        <v>28</v>
      </c>
      <c r="B772" t="s">
        <v>41</v>
      </c>
      <c r="C772">
        <v>20401.990000000002</v>
      </c>
      <c r="D772">
        <f>ROUND((Table6[[#This Row],[Total Salary(USD)]]-N$1)/N$2,2)</f>
        <v>-0.64</v>
      </c>
      <c r="E772" t="str">
        <f>IF(Table6[[#This Row],[Z-Score]]&gt;3,"Yes","No")</f>
        <v>No</v>
      </c>
      <c r="F772">
        <f>AVERAGEIFS($C:C,$B:B,Table6[[#This Row],[Job Title]])</f>
        <v>65399.128867924541</v>
      </c>
      <c r="G772" cm="1">
        <f t="array" ref="G772">_xlfn.STDEV.P(_xlfn._xlws.FILTER($C:C,$B:B=Table6[[#This Row],[Job Title]]))</f>
        <v>40003.028601815779</v>
      </c>
      <c r="H772">
        <f>ROUND((Table6[[#This Row],[Total Salary(USD)]]-Table6[[#This Row],[Avg.of.cat]])/Table6[[#This Row],[std.of.cat]],2)</f>
        <v>-1.1200000000000001</v>
      </c>
      <c r="I772" t="str">
        <f>IF(Table6[[#This Row],[Z-Score.cat]]&gt;3,"Yes","No")</f>
        <v>No</v>
      </c>
    </row>
    <row r="773" spans="1:9" x14ac:dyDescent="0.25">
      <c r="A773" t="s">
        <v>26</v>
      </c>
      <c r="B773" t="s">
        <v>46</v>
      </c>
      <c r="C773">
        <v>20097</v>
      </c>
      <c r="D773">
        <f>ROUND((Table6[[#This Row],[Total Salary(USD)]]-N$1)/N$2,2)</f>
        <v>-0.64</v>
      </c>
      <c r="E773" t="str">
        <f>IF(Table6[[#This Row],[Z-Score]]&gt;3,"Yes","No")</f>
        <v>No</v>
      </c>
      <c r="F773">
        <f>AVERAGEIFS($C:C,$B:B,Table6[[#This Row],[Job Title]])</f>
        <v>61811.275918367355</v>
      </c>
      <c r="G773" cm="1">
        <f t="array" ref="G773">_xlfn.STDEV.P(_xlfn._xlws.FILTER($C:C,$B:B=Table6[[#This Row],[Job Title]]))</f>
        <v>44215.594954867083</v>
      </c>
      <c r="H773">
        <f>ROUND((Table6[[#This Row],[Total Salary(USD)]]-Table6[[#This Row],[Avg.of.cat]])/Table6[[#This Row],[std.of.cat]],2)</f>
        <v>-0.94</v>
      </c>
      <c r="I773" t="str">
        <f>IF(Table6[[#This Row],[Z-Score.cat]]&gt;3,"Yes","No")</f>
        <v>No</v>
      </c>
    </row>
    <row r="774" spans="1:9" x14ac:dyDescent="0.25">
      <c r="A774" t="s">
        <v>31</v>
      </c>
      <c r="B774" t="s">
        <v>38</v>
      </c>
      <c r="C774">
        <v>19938.2</v>
      </c>
      <c r="D774">
        <f>ROUND((Table6[[#This Row],[Total Salary(USD)]]-N$1)/N$2,2)</f>
        <v>-0.64</v>
      </c>
      <c r="E774" t="str">
        <f>IF(Table6[[#This Row],[Z-Score]]&gt;3,"Yes","No")</f>
        <v>No</v>
      </c>
      <c r="F774">
        <f>AVERAGEIFS($C:C,$B:B,Table6[[#This Row],[Job Title]])</f>
        <v>65127.385277777808</v>
      </c>
      <c r="G774" cm="1">
        <f t="array" ref="G774">_xlfn.STDEV.P(_xlfn._xlws.FILTER($C:C,$B:B=Table6[[#This Row],[Job Title]]))</f>
        <v>42112.257457220956</v>
      </c>
      <c r="H774">
        <f>ROUND((Table6[[#This Row],[Total Salary(USD)]]-Table6[[#This Row],[Avg.of.cat]])/Table6[[#This Row],[std.of.cat]],2)</f>
        <v>-1.07</v>
      </c>
      <c r="I774" t="str">
        <f>IF(Table6[[#This Row],[Z-Score.cat]]&gt;3,"Yes","No")</f>
        <v>No</v>
      </c>
    </row>
    <row r="775" spans="1:9" x14ac:dyDescent="0.25">
      <c r="A775" t="s">
        <v>450</v>
      </c>
      <c r="B775" t="s">
        <v>38</v>
      </c>
      <c r="C775">
        <v>19938</v>
      </c>
      <c r="D775">
        <f>ROUND((Table6[[#This Row],[Total Salary(USD)]]-N$1)/N$2,2)</f>
        <v>-0.64</v>
      </c>
      <c r="E775" t="str">
        <f>IF(Table6[[#This Row],[Z-Score]]&gt;3,"Yes","No")</f>
        <v>No</v>
      </c>
      <c r="F775">
        <f>AVERAGEIFS($C:C,$B:B,Table6[[#This Row],[Job Title]])</f>
        <v>65127.385277777808</v>
      </c>
      <c r="G775" cm="1">
        <f t="array" ref="G775">_xlfn.STDEV.P(_xlfn._xlws.FILTER($C:C,$B:B=Table6[[#This Row],[Job Title]]))</f>
        <v>42112.257457220956</v>
      </c>
      <c r="H775">
        <f>ROUND((Table6[[#This Row],[Total Salary(USD)]]-Table6[[#This Row],[Avg.of.cat]])/Table6[[#This Row],[std.of.cat]],2)</f>
        <v>-1.07</v>
      </c>
      <c r="I775" t="str">
        <f>IF(Table6[[#This Row],[Z-Score.cat]]&gt;3,"Yes","No")</f>
        <v>No</v>
      </c>
    </row>
    <row r="776" spans="1:9" x14ac:dyDescent="0.25">
      <c r="A776" t="s">
        <v>31</v>
      </c>
      <c r="B776" t="s">
        <v>47</v>
      </c>
      <c r="C776">
        <v>19831</v>
      </c>
      <c r="D776">
        <f>ROUND((Table6[[#This Row],[Total Salary(USD)]]-N$1)/N$2,2)</f>
        <v>-0.65</v>
      </c>
      <c r="E776" t="str">
        <f>IF(Table6[[#This Row],[Z-Score]]&gt;3,"Yes","No")</f>
        <v>No</v>
      </c>
      <c r="F776">
        <f>AVERAGEIFS($C:C,$B:B,Table6[[#This Row],[Job Title]])</f>
        <v>71674.793260869556</v>
      </c>
      <c r="G776" cm="1">
        <f t="array" ref="G776">_xlfn.STDEV.P(_xlfn._xlws.FILTER($C:C,$B:B=Table6[[#This Row],[Job Title]]))</f>
        <v>46259.752744471494</v>
      </c>
      <c r="H776">
        <f>ROUND((Table6[[#This Row],[Total Salary(USD)]]-Table6[[#This Row],[Avg.of.cat]])/Table6[[#This Row],[std.of.cat]],2)</f>
        <v>-1.1200000000000001</v>
      </c>
      <c r="I776" t="str">
        <f>IF(Table6[[#This Row],[Z-Score.cat]]&gt;3,"Yes","No")</f>
        <v>No</v>
      </c>
    </row>
    <row r="777" spans="1:9" x14ac:dyDescent="0.25">
      <c r="A777" t="s">
        <v>29</v>
      </c>
      <c r="B777" t="s">
        <v>52</v>
      </c>
      <c r="C777">
        <v>19806.240000000002</v>
      </c>
      <c r="D777">
        <f>ROUND((Table6[[#This Row],[Total Salary(USD)]]-N$1)/N$2,2)</f>
        <v>-0.65</v>
      </c>
      <c r="E777" t="str">
        <f>IF(Table6[[#This Row],[Z-Score]]&gt;3,"Yes","No")</f>
        <v>No</v>
      </c>
      <c r="F777">
        <f>AVERAGEIFS($C:C,$B:B,Table6[[#This Row],[Job Title]])</f>
        <v>64468.089137931056</v>
      </c>
      <c r="G777" cm="1">
        <f t="array" ref="G777">_xlfn.STDEV.P(_xlfn._xlws.FILTER($C:C,$B:B=Table6[[#This Row],[Job Title]]))</f>
        <v>46017.966728855456</v>
      </c>
      <c r="H777">
        <f>ROUND((Table6[[#This Row],[Total Salary(USD)]]-Table6[[#This Row],[Avg.of.cat]])/Table6[[#This Row],[std.of.cat]],2)</f>
        <v>-0.97</v>
      </c>
      <c r="I777" t="str">
        <f>IF(Table6[[#This Row],[Z-Score.cat]]&gt;3,"Yes","No")</f>
        <v>No</v>
      </c>
    </row>
    <row r="778" spans="1:9" x14ac:dyDescent="0.25">
      <c r="A778" t="s">
        <v>35</v>
      </c>
      <c r="B778" t="s">
        <v>36</v>
      </c>
      <c r="C778">
        <v>19668.900000000001</v>
      </c>
      <c r="D778">
        <f>ROUND((Table6[[#This Row],[Total Salary(USD)]]-N$1)/N$2,2)</f>
        <v>-0.65</v>
      </c>
      <c r="E778" t="str">
        <f>IF(Table6[[#This Row],[Z-Score]]&gt;3,"Yes","No")</f>
        <v>No</v>
      </c>
      <c r="F778">
        <f>AVERAGEIFS($C:C,$B:B,Table6[[#This Row],[Job Title]])</f>
        <v>52255.146481481475</v>
      </c>
      <c r="G778" cm="1">
        <f t="array" ref="G778">_xlfn.STDEV.P(_xlfn._xlws.FILTER($C:C,$B:B=Table6[[#This Row],[Job Title]]))</f>
        <v>38139.477363146871</v>
      </c>
      <c r="H778">
        <f>ROUND((Table6[[#This Row],[Total Salary(USD)]]-Table6[[#This Row],[Avg.of.cat]])/Table6[[#This Row],[std.of.cat]],2)</f>
        <v>-0.85</v>
      </c>
      <c r="I778" t="str">
        <f>IF(Table6[[#This Row],[Z-Score.cat]]&gt;3,"Yes","No")</f>
        <v>No</v>
      </c>
    </row>
    <row r="779" spans="1:9" x14ac:dyDescent="0.25">
      <c r="A779" t="s">
        <v>29</v>
      </c>
      <c r="B779" t="s">
        <v>36</v>
      </c>
      <c r="C779">
        <v>19505.43</v>
      </c>
      <c r="D779">
        <f>ROUND((Table6[[#This Row],[Total Salary(USD)]]-N$1)/N$2,2)</f>
        <v>-0.65</v>
      </c>
      <c r="E779" t="str">
        <f>IF(Table6[[#This Row],[Z-Score]]&gt;3,"Yes","No")</f>
        <v>No</v>
      </c>
      <c r="F779">
        <f>AVERAGEIFS($C:C,$B:B,Table6[[#This Row],[Job Title]])</f>
        <v>52255.146481481475</v>
      </c>
      <c r="G779" cm="1">
        <f t="array" ref="G779">_xlfn.STDEV.P(_xlfn._xlws.FILTER($C:C,$B:B=Table6[[#This Row],[Job Title]]))</f>
        <v>38139.477363146871</v>
      </c>
      <c r="H779">
        <f>ROUND((Table6[[#This Row],[Total Salary(USD)]]-Table6[[#This Row],[Avg.of.cat]])/Table6[[#This Row],[std.of.cat]],2)</f>
        <v>-0.86</v>
      </c>
      <c r="I779" t="str">
        <f>IF(Table6[[#This Row],[Z-Score.cat]]&gt;3,"Yes","No")</f>
        <v>No</v>
      </c>
    </row>
    <row r="780" spans="1:9" x14ac:dyDescent="0.25">
      <c r="A780" t="s">
        <v>28</v>
      </c>
      <c r="B780" t="s">
        <v>53</v>
      </c>
      <c r="C780">
        <v>19424.650000000001</v>
      </c>
      <c r="D780">
        <f>ROUND((Table6[[#This Row],[Total Salary(USD)]]-N$1)/N$2,2)</f>
        <v>-0.65</v>
      </c>
      <c r="E780" t="str">
        <f>IF(Table6[[#This Row],[Z-Score]]&gt;3,"Yes","No")</f>
        <v>No</v>
      </c>
      <c r="F780">
        <f>AVERAGEIFS($C:C,$B:B,Table6[[#This Row],[Job Title]])</f>
        <v>69993.488799999992</v>
      </c>
      <c r="G780" cm="1">
        <f t="array" ref="G780">_xlfn.STDEV.P(_xlfn._xlws.FILTER($C:C,$B:B=Table6[[#This Row],[Job Title]]))</f>
        <v>44344.922507977746</v>
      </c>
      <c r="H780">
        <f>ROUND((Table6[[#This Row],[Total Salary(USD)]]-Table6[[#This Row],[Avg.of.cat]])/Table6[[#This Row],[std.of.cat]],2)</f>
        <v>-1.1399999999999999</v>
      </c>
      <c r="I780" t="str">
        <f>IF(Table6[[#This Row],[Z-Score.cat]]&gt;3,"Yes","No")</f>
        <v>No</v>
      </c>
    </row>
    <row r="781" spans="1:9" x14ac:dyDescent="0.25">
      <c r="A781" t="s">
        <v>35</v>
      </c>
      <c r="B781" t="s">
        <v>38</v>
      </c>
      <c r="C781">
        <v>18945.86</v>
      </c>
      <c r="D781">
        <f>ROUND((Table6[[#This Row],[Total Salary(USD)]]-N$1)/N$2,2)</f>
        <v>-0.66</v>
      </c>
      <c r="E781" t="str">
        <f>IF(Table6[[#This Row],[Z-Score]]&gt;3,"Yes","No")</f>
        <v>No</v>
      </c>
      <c r="F781">
        <f>AVERAGEIFS($C:C,$B:B,Table6[[#This Row],[Job Title]])</f>
        <v>65127.385277777808</v>
      </c>
      <c r="G781" cm="1">
        <f t="array" ref="G781">_xlfn.STDEV.P(_xlfn._xlws.FILTER($C:C,$B:B=Table6[[#This Row],[Job Title]]))</f>
        <v>42112.257457220956</v>
      </c>
      <c r="H781">
        <f>ROUND((Table6[[#This Row],[Total Salary(USD)]]-Table6[[#This Row],[Avg.of.cat]])/Table6[[#This Row],[std.of.cat]],2)</f>
        <v>-1.1000000000000001</v>
      </c>
      <c r="I781" t="str">
        <f>IF(Table6[[#This Row],[Z-Score.cat]]&gt;3,"Yes","No")</f>
        <v>No</v>
      </c>
    </row>
    <row r="782" spans="1:9" x14ac:dyDescent="0.25">
      <c r="A782" t="s">
        <v>449</v>
      </c>
      <c r="B782" t="s">
        <v>449</v>
      </c>
      <c r="C782">
        <v>18846.14</v>
      </c>
      <c r="D782">
        <f>ROUND((Table6[[#This Row],[Total Salary(USD)]]-N$1)/N$2,2)</f>
        <v>-0.66</v>
      </c>
      <c r="E782" t="str">
        <f>IF(Table6[[#This Row],[Z-Score]]&gt;3,"Yes","No")</f>
        <v>No</v>
      </c>
      <c r="F782">
        <f>AVERAGEIFS($C:C,$B:B,Table6[[#This Row],[Job Title]])</f>
        <v>5456.9596666666666</v>
      </c>
      <c r="G782" cm="1">
        <f t="array" ref="G782">_xlfn.STDEV.P(_xlfn._xlws.FILTER($C:C,$B:B=Table6[[#This Row],[Job Title]]))</f>
        <v>6329.3835826560971</v>
      </c>
      <c r="H782">
        <f>ROUND((Table6[[#This Row],[Total Salary(USD)]]-Table6[[#This Row],[Avg.of.cat]])/Table6[[#This Row],[std.of.cat]],2)</f>
        <v>2.12</v>
      </c>
      <c r="I782" t="str">
        <f>IF(Table6[[#This Row],[Z-Score.cat]]&gt;3,"Yes","No")</f>
        <v>No</v>
      </c>
    </row>
    <row r="783" spans="1:9" x14ac:dyDescent="0.25">
      <c r="A783" t="s">
        <v>450</v>
      </c>
      <c r="B783" t="s">
        <v>53</v>
      </c>
      <c r="C783">
        <v>18188.36</v>
      </c>
      <c r="D783">
        <f>ROUND((Table6[[#This Row],[Total Salary(USD)]]-N$1)/N$2,2)</f>
        <v>-0.67</v>
      </c>
      <c r="E783" t="str">
        <f>IF(Table6[[#This Row],[Z-Score]]&gt;3,"Yes","No")</f>
        <v>No</v>
      </c>
      <c r="F783">
        <f>AVERAGEIFS($C:C,$B:B,Table6[[#This Row],[Job Title]])</f>
        <v>69993.488799999992</v>
      </c>
      <c r="G783" cm="1">
        <f t="array" ref="G783">_xlfn.STDEV.P(_xlfn._xlws.FILTER($C:C,$B:B=Table6[[#This Row],[Job Title]]))</f>
        <v>44344.922507977746</v>
      </c>
      <c r="H783">
        <f>ROUND((Table6[[#This Row],[Total Salary(USD)]]-Table6[[#This Row],[Avg.of.cat]])/Table6[[#This Row],[std.of.cat]],2)</f>
        <v>-1.17</v>
      </c>
      <c r="I783" t="str">
        <f>IF(Table6[[#This Row],[Z-Score.cat]]&gt;3,"Yes","No")</f>
        <v>No</v>
      </c>
    </row>
    <row r="784" spans="1:9" x14ac:dyDescent="0.25">
      <c r="A784" t="s">
        <v>29</v>
      </c>
      <c r="B784" t="s">
        <v>52</v>
      </c>
      <c r="C784">
        <v>18078.43</v>
      </c>
      <c r="D784">
        <f>ROUND((Table6[[#This Row],[Total Salary(USD)]]-N$1)/N$2,2)</f>
        <v>-0.67</v>
      </c>
      <c r="E784" t="str">
        <f>IF(Table6[[#This Row],[Z-Score]]&gt;3,"Yes","No")</f>
        <v>No</v>
      </c>
      <c r="F784">
        <f>AVERAGEIFS($C:C,$B:B,Table6[[#This Row],[Job Title]])</f>
        <v>64468.089137931056</v>
      </c>
      <c r="G784" cm="1">
        <f t="array" ref="G784">_xlfn.STDEV.P(_xlfn._xlws.FILTER($C:C,$B:B=Table6[[#This Row],[Job Title]]))</f>
        <v>46017.966728855456</v>
      </c>
      <c r="H784">
        <f>ROUND((Table6[[#This Row],[Total Salary(USD)]]-Table6[[#This Row],[Avg.of.cat]])/Table6[[#This Row],[std.of.cat]],2)</f>
        <v>-1.01</v>
      </c>
      <c r="I784" t="str">
        <f>IF(Table6[[#This Row],[Z-Score.cat]]&gt;3,"Yes","No")</f>
        <v>No</v>
      </c>
    </row>
    <row r="785" spans="1:9" x14ac:dyDescent="0.25">
      <c r="A785" t="s">
        <v>35</v>
      </c>
      <c r="B785" t="s">
        <v>51</v>
      </c>
      <c r="C785">
        <v>18068.68</v>
      </c>
      <c r="D785">
        <f>ROUND((Table6[[#This Row],[Total Salary(USD)]]-N$1)/N$2,2)</f>
        <v>-0.67</v>
      </c>
      <c r="E785" t="str">
        <f>IF(Table6[[#This Row],[Z-Score]]&gt;3,"Yes","No")</f>
        <v>No</v>
      </c>
      <c r="F785">
        <f>AVERAGEIFS($C:C,$B:B,Table6[[#This Row],[Job Title]])</f>
        <v>62458.608421052631</v>
      </c>
      <c r="G785" cm="1">
        <f t="array" ref="G785">_xlfn.STDEV.P(_xlfn._xlws.FILTER($C:C,$B:B=Table6[[#This Row],[Job Title]]))</f>
        <v>46662.569180449202</v>
      </c>
      <c r="H785">
        <f>ROUND((Table6[[#This Row],[Total Salary(USD)]]-Table6[[#This Row],[Avg.of.cat]])/Table6[[#This Row],[std.of.cat]],2)</f>
        <v>-0.95</v>
      </c>
      <c r="I785" t="str">
        <f>IF(Table6[[#This Row],[Z-Score.cat]]&gt;3,"Yes","No")</f>
        <v>No</v>
      </c>
    </row>
    <row r="786" spans="1:9" x14ac:dyDescent="0.25">
      <c r="A786" t="s">
        <v>449</v>
      </c>
      <c r="B786" t="s">
        <v>449</v>
      </c>
      <c r="C786">
        <v>18038.04</v>
      </c>
      <c r="D786">
        <f>ROUND((Table6[[#This Row],[Total Salary(USD)]]-N$1)/N$2,2)</f>
        <v>-0.67</v>
      </c>
      <c r="E786" t="str">
        <f>IF(Table6[[#This Row],[Z-Score]]&gt;3,"Yes","No")</f>
        <v>No</v>
      </c>
      <c r="F786">
        <f>AVERAGEIFS($C:C,$B:B,Table6[[#This Row],[Job Title]])</f>
        <v>5456.9596666666666</v>
      </c>
      <c r="G786" cm="1">
        <f t="array" ref="G786">_xlfn.STDEV.P(_xlfn._xlws.FILTER($C:C,$B:B=Table6[[#This Row],[Job Title]]))</f>
        <v>6329.3835826560971</v>
      </c>
      <c r="H786">
        <f>ROUND((Table6[[#This Row],[Total Salary(USD)]]-Table6[[#This Row],[Avg.of.cat]])/Table6[[#This Row],[std.of.cat]],2)</f>
        <v>1.99</v>
      </c>
      <c r="I786" t="str">
        <f>IF(Table6[[#This Row],[Z-Score.cat]]&gt;3,"Yes","No")</f>
        <v>No</v>
      </c>
    </row>
    <row r="787" spans="1:9" x14ac:dyDescent="0.25">
      <c r="A787" t="s">
        <v>23</v>
      </c>
      <c r="B787" t="s">
        <v>44</v>
      </c>
      <c r="C787">
        <v>17901.400000000001</v>
      </c>
      <c r="D787">
        <f>ROUND((Table6[[#This Row],[Total Salary(USD)]]-N$1)/N$2,2)</f>
        <v>-0.67</v>
      </c>
      <c r="E787" t="str">
        <f>IF(Table6[[#This Row],[Z-Score]]&gt;3,"Yes","No")</f>
        <v>No</v>
      </c>
      <c r="F787">
        <f>AVERAGEIFS($C:C,$B:B,Table6[[#This Row],[Job Title]])</f>
        <v>62337.948181818203</v>
      </c>
      <c r="G787" cm="1">
        <f t="array" ref="G787">_xlfn.STDEV.P(_xlfn._xlws.FILTER($C:C,$B:B=Table6[[#This Row],[Job Title]]))</f>
        <v>34255.651537002152</v>
      </c>
      <c r="H787">
        <f>ROUND((Table6[[#This Row],[Total Salary(USD)]]-Table6[[#This Row],[Avg.of.cat]])/Table6[[#This Row],[std.of.cat]],2)</f>
        <v>-1.3</v>
      </c>
      <c r="I787" t="str">
        <f>IF(Table6[[#This Row],[Z-Score.cat]]&gt;3,"Yes","No")</f>
        <v>No</v>
      </c>
    </row>
    <row r="788" spans="1:9" x14ac:dyDescent="0.25">
      <c r="A788" t="s">
        <v>35</v>
      </c>
      <c r="B788" t="s">
        <v>38</v>
      </c>
      <c r="C788">
        <v>17876.8</v>
      </c>
      <c r="D788">
        <f>ROUND((Table6[[#This Row],[Total Salary(USD)]]-N$1)/N$2,2)</f>
        <v>-0.67</v>
      </c>
      <c r="E788" t="str">
        <f>IF(Table6[[#This Row],[Z-Score]]&gt;3,"Yes","No")</f>
        <v>No</v>
      </c>
      <c r="F788">
        <f>AVERAGEIFS($C:C,$B:B,Table6[[#This Row],[Job Title]])</f>
        <v>65127.385277777808</v>
      </c>
      <c r="G788" cm="1">
        <f t="array" ref="G788">_xlfn.STDEV.P(_xlfn._xlws.FILTER($C:C,$B:B=Table6[[#This Row],[Job Title]]))</f>
        <v>42112.257457220956</v>
      </c>
      <c r="H788">
        <f>ROUND((Table6[[#This Row],[Total Salary(USD)]]-Table6[[#This Row],[Avg.of.cat]])/Table6[[#This Row],[std.of.cat]],2)</f>
        <v>-1.1200000000000001</v>
      </c>
      <c r="I788" t="str">
        <f>IF(Table6[[#This Row],[Z-Score.cat]]&gt;3,"Yes","No")</f>
        <v>No</v>
      </c>
    </row>
    <row r="789" spans="1:9" x14ac:dyDescent="0.25">
      <c r="A789" t="s">
        <v>29</v>
      </c>
      <c r="B789" t="s">
        <v>41</v>
      </c>
      <c r="C789">
        <v>17830.07</v>
      </c>
      <c r="D789">
        <f>ROUND((Table6[[#This Row],[Total Salary(USD)]]-N$1)/N$2,2)</f>
        <v>-0.67</v>
      </c>
      <c r="E789" t="str">
        <f>IF(Table6[[#This Row],[Z-Score]]&gt;3,"Yes","No")</f>
        <v>No</v>
      </c>
      <c r="F789">
        <f>AVERAGEIFS($C:C,$B:B,Table6[[#This Row],[Job Title]])</f>
        <v>65399.128867924541</v>
      </c>
      <c r="G789" cm="1">
        <f t="array" ref="G789">_xlfn.STDEV.P(_xlfn._xlws.FILTER($C:C,$B:B=Table6[[#This Row],[Job Title]]))</f>
        <v>40003.028601815779</v>
      </c>
      <c r="H789">
        <f>ROUND((Table6[[#This Row],[Total Salary(USD)]]-Table6[[#This Row],[Avg.of.cat]])/Table6[[#This Row],[std.of.cat]],2)</f>
        <v>-1.19</v>
      </c>
      <c r="I789" t="str">
        <f>IF(Table6[[#This Row],[Z-Score.cat]]&gt;3,"Yes","No")</f>
        <v>No</v>
      </c>
    </row>
    <row r="790" spans="1:9" x14ac:dyDescent="0.25">
      <c r="A790" t="s">
        <v>29</v>
      </c>
      <c r="B790" t="s">
        <v>41</v>
      </c>
      <c r="C790">
        <v>17671.62</v>
      </c>
      <c r="D790">
        <f>ROUND((Table6[[#This Row],[Total Salary(USD)]]-N$1)/N$2,2)</f>
        <v>-0.67</v>
      </c>
      <c r="E790" t="str">
        <f>IF(Table6[[#This Row],[Z-Score]]&gt;3,"Yes","No")</f>
        <v>No</v>
      </c>
      <c r="F790">
        <f>AVERAGEIFS($C:C,$B:B,Table6[[#This Row],[Job Title]])</f>
        <v>65399.128867924541</v>
      </c>
      <c r="G790" cm="1">
        <f t="array" ref="G790">_xlfn.STDEV.P(_xlfn._xlws.FILTER($C:C,$B:B=Table6[[#This Row],[Job Title]]))</f>
        <v>40003.028601815779</v>
      </c>
      <c r="H790">
        <f>ROUND((Table6[[#This Row],[Total Salary(USD)]]-Table6[[#This Row],[Avg.of.cat]])/Table6[[#This Row],[std.of.cat]],2)</f>
        <v>-1.19</v>
      </c>
      <c r="I790" t="str">
        <f>IF(Table6[[#This Row],[Z-Score.cat]]&gt;3,"Yes","No")</f>
        <v>No</v>
      </c>
    </row>
    <row r="791" spans="1:9" x14ac:dyDescent="0.25">
      <c r="A791" t="s">
        <v>450</v>
      </c>
      <c r="B791" t="s">
        <v>43</v>
      </c>
      <c r="C791">
        <v>17025.16</v>
      </c>
      <c r="D791">
        <f>ROUND((Table6[[#This Row],[Total Salary(USD)]]-N$1)/N$2,2)</f>
        <v>-0.68</v>
      </c>
      <c r="E791" t="str">
        <f>IF(Table6[[#This Row],[Z-Score]]&gt;3,"Yes","No")</f>
        <v>No</v>
      </c>
      <c r="F791">
        <f>AVERAGEIFS($C:C,$B:B,Table6[[#This Row],[Job Title]])</f>
        <v>71777.519047619062</v>
      </c>
      <c r="G791" cm="1">
        <f t="array" ref="G791">_xlfn.STDEV.P(_xlfn._xlws.FILTER($C:C,$B:B=Table6[[#This Row],[Job Title]]))</f>
        <v>51860.030158538255</v>
      </c>
      <c r="H791">
        <f>ROUND((Table6[[#This Row],[Total Salary(USD)]]-Table6[[#This Row],[Avg.of.cat]])/Table6[[#This Row],[std.of.cat]],2)</f>
        <v>-1.06</v>
      </c>
      <c r="I791" t="str">
        <f>IF(Table6[[#This Row],[Z-Score.cat]]&gt;3,"Yes","No")</f>
        <v>No</v>
      </c>
    </row>
    <row r="792" spans="1:9" x14ac:dyDescent="0.25">
      <c r="A792" t="s">
        <v>32</v>
      </c>
      <c r="B792" t="s">
        <v>49</v>
      </c>
      <c r="C792">
        <v>16949.93</v>
      </c>
      <c r="D792">
        <f>ROUND((Table6[[#This Row],[Total Salary(USD)]]-N$1)/N$2,2)</f>
        <v>-0.68</v>
      </c>
      <c r="E792" t="str">
        <f>IF(Table6[[#This Row],[Z-Score]]&gt;3,"Yes","No")</f>
        <v>No</v>
      </c>
      <c r="F792">
        <f>AVERAGEIFS($C:C,$B:B,Table6[[#This Row],[Job Title]])</f>
        <v>62166.537115384606</v>
      </c>
      <c r="G792" cm="1">
        <f t="array" ref="G792">_xlfn.STDEV.P(_xlfn._xlws.FILTER($C:C,$B:B=Table6[[#This Row],[Job Title]]))</f>
        <v>39240.393697944899</v>
      </c>
      <c r="H792">
        <f>ROUND((Table6[[#This Row],[Total Salary(USD)]]-Table6[[#This Row],[Avg.of.cat]])/Table6[[#This Row],[std.of.cat]],2)</f>
        <v>-1.1499999999999999</v>
      </c>
      <c r="I792" t="str">
        <f>IF(Table6[[#This Row],[Z-Score.cat]]&gt;3,"Yes","No")</f>
        <v>No</v>
      </c>
    </row>
    <row r="793" spans="1:9" x14ac:dyDescent="0.25">
      <c r="A793" t="s">
        <v>449</v>
      </c>
      <c r="B793" t="s">
        <v>449</v>
      </c>
      <c r="C793">
        <v>16568.38</v>
      </c>
      <c r="D793">
        <f>ROUND((Table6[[#This Row],[Total Salary(USD)]]-N$1)/N$2,2)</f>
        <v>-0.69</v>
      </c>
      <c r="E793" t="str">
        <f>IF(Table6[[#This Row],[Z-Score]]&gt;3,"Yes","No")</f>
        <v>No</v>
      </c>
      <c r="F793">
        <f>AVERAGEIFS($C:C,$B:B,Table6[[#This Row],[Job Title]])</f>
        <v>5456.9596666666666</v>
      </c>
      <c r="G793" cm="1">
        <f t="array" ref="G793">_xlfn.STDEV.P(_xlfn._xlws.FILTER($C:C,$B:B=Table6[[#This Row],[Job Title]]))</f>
        <v>6329.3835826560971</v>
      </c>
      <c r="H793">
        <f>ROUND((Table6[[#This Row],[Total Salary(USD)]]-Table6[[#This Row],[Avg.of.cat]])/Table6[[#This Row],[std.of.cat]],2)</f>
        <v>1.76</v>
      </c>
      <c r="I793" t="str">
        <f>IF(Table6[[#This Row],[Z-Score.cat]]&gt;3,"Yes","No")</f>
        <v>No</v>
      </c>
    </row>
    <row r="794" spans="1:9" x14ac:dyDescent="0.25">
      <c r="A794" t="s">
        <v>35</v>
      </c>
      <c r="B794" t="s">
        <v>42</v>
      </c>
      <c r="C794">
        <v>16522</v>
      </c>
      <c r="D794">
        <f>ROUND((Table6[[#This Row],[Total Salary(USD)]]-N$1)/N$2,2)</f>
        <v>-0.69</v>
      </c>
      <c r="E794" t="str">
        <f>IF(Table6[[#This Row],[Z-Score]]&gt;3,"Yes","No")</f>
        <v>No</v>
      </c>
      <c r="F794">
        <f>AVERAGEIFS($C:C,$B:B,Table6[[#This Row],[Job Title]])</f>
        <v>86666.62872727275</v>
      </c>
      <c r="G794" cm="1">
        <f t="array" ref="G794">_xlfn.STDEV.P(_xlfn._xlws.FILTER($C:C,$B:B=Table6[[#This Row],[Job Title]]))</f>
        <v>135209.06979805263</v>
      </c>
      <c r="H794">
        <f>ROUND((Table6[[#This Row],[Total Salary(USD)]]-Table6[[#This Row],[Avg.of.cat]])/Table6[[#This Row],[std.of.cat]],2)</f>
        <v>-0.52</v>
      </c>
      <c r="I794" t="str">
        <f>IF(Table6[[#This Row],[Z-Score.cat]]&gt;3,"Yes","No")</f>
        <v>No</v>
      </c>
    </row>
    <row r="795" spans="1:9" x14ac:dyDescent="0.25">
      <c r="A795" t="s">
        <v>31</v>
      </c>
      <c r="B795" t="s">
        <v>43</v>
      </c>
      <c r="C795">
        <v>16139.43</v>
      </c>
      <c r="D795">
        <f>ROUND((Table6[[#This Row],[Total Salary(USD)]]-N$1)/N$2,2)</f>
        <v>-0.7</v>
      </c>
      <c r="E795" t="str">
        <f>IF(Table6[[#This Row],[Z-Score]]&gt;3,"Yes","No")</f>
        <v>No</v>
      </c>
      <c r="F795">
        <f>AVERAGEIFS($C:C,$B:B,Table6[[#This Row],[Job Title]])</f>
        <v>71777.519047619062</v>
      </c>
      <c r="G795" cm="1">
        <f t="array" ref="G795">_xlfn.STDEV.P(_xlfn._xlws.FILTER($C:C,$B:B=Table6[[#This Row],[Job Title]]))</f>
        <v>51860.030158538255</v>
      </c>
      <c r="H795">
        <f>ROUND((Table6[[#This Row],[Total Salary(USD)]]-Table6[[#This Row],[Avg.of.cat]])/Table6[[#This Row],[std.of.cat]],2)</f>
        <v>-1.07</v>
      </c>
      <c r="I795" t="str">
        <f>IF(Table6[[#This Row],[Z-Score.cat]]&gt;3,"Yes","No")</f>
        <v>No</v>
      </c>
    </row>
    <row r="796" spans="1:9" x14ac:dyDescent="0.25">
      <c r="A796" t="s">
        <v>450</v>
      </c>
      <c r="B796" t="s">
        <v>52</v>
      </c>
      <c r="C796">
        <v>16122.86</v>
      </c>
      <c r="D796">
        <f>ROUND((Table6[[#This Row],[Total Salary(USD)]]-N$1)/N$2,2)</f>
        <v>-0.7</v>
      </c>
      <c r="E796" t="str">
        <f>IF(Table6[[#This Row],[Z-Score]]&gt;3,"Yes","No")</f>
        <v>No</v>
      </c>
      <c r="F796">
        <f>AVERAGEIFS($C:C,$B:B,Table6[[#This Row],[Job Title]])</f>
        <v>64468.089137931056</v>
      </c>
      <c r="G796" cm="1">
        <f t="array" ref="G796">_xlfn.STDEV.P(_xlfn._xlws.FILTER($C:C,$B:B=Table6[[#This Row],[Job Title]]))</f>
        <v>46017.966728855456</v>
      </c>
      <c r="H796">
        <f>ROUND((Table6[[#This Row],[Total Salary(USD)]]-Table6[[#This Row],[Avg.of.cat]])/Table6[[#This Row],[std.of.cat]],2)</f>
        <v>-1.05</v>
      </c>
      <c r="I796" t="str">
        <f>IF(Table6[[#This Row],[Z-Score.cat]]&gt;3,"Yes","No")</f>
        <v>No</v>
      </c>
    </row>
    <row r="797" spans="1:9" x14ac:dyDescent="0.25">
      <c r="A797" t="s">
        <v>26</v>
      </c>
      <c r="B797" t="s">
        <v>53</v>
      </c>
      <c r="C797">
        <v>16100.46</v>
      </c>
      <c r="D797">
        <f>ROUND((Table6[[#This Row],[Total Salary(USD)]]-N$1)/N$2,2)</f>
        <v>-0.7</v>
      </c>
      <c r="E797" t="str">
        <f>IF(Table6[[#This Row],[Z-Score]]&gt;3,"Yes","No")</f>
        <v>No</v>
      </c>
      <c r="F797">
        <f>AVERAGEIFS($C:C,$B:B,Table6[[#This Row],[Job Title]])</f>
        <v>69993.488799999992</v>
      </c>
      <c r="G797" cm="1">
        <f t="array" ref="G797">_xlfn.STDEV.P(_xlfn._xlws.FILTER($C:C,$B:B=Table6[[#This Row],[Job Title]]))</f>
        <v>44344.922507977746</v>
      </c>
      <c r="H797">
        <f>ROUND((Table6[[#This Row],[Total Salary(USD)]]-Table6[[#This Row],[Avg.of.cat]])/Table6[[#This Row],[std.of.cat]],2)</f>
        <v>-1.22</v>
      </c>
      <c r="I797" t="str">
        <f>IF(Table6[[#This Row],[Z-Score.cat]]&gt;3,"Yes","No")</f>
        <v>No</v>
      </c>
    </row>
    <row r="798" spans="1:9" x14ac:dyDescent="0.25">
      <c r="A798" t="s">
        <v>450</v>
      </c>
      <c r="B798" t="s">
        <v>41</v>
      </c>
      <c r="C798">
        <v>16076.07</v>
      </c>
      <c r="D798">
        <f>ROUND((Table6[[#This Row],[Total Salary(USD)]]-N$1)/N$2,2)</f>
        <v>-0.7</v>
      </c>
      <c r="E798" t="str">
        <f>IF(Table6[[#This Row],[Z-Score]]&gt;3,"Yes","No")</f>
        <v>No</v>
      </c>
      <c r="F798">
        <f>AVERAGEIFS($C:C,$B:B,Table6[[#This Row],[Job Title]])</f>
        <v>65399.128867924541</v>
      </c>
      <c r="G798" cm="1">
        <f t="array" ref="G798">_xlfn.STDEV.P(_xlfn._xlws.FILTER($C:C,$B:B=Table6[[#This Row],[Job Title]]))</f>
        <v>40003.028601815779</v>
      </c>
      <c r="H798">
        <f>ROUND((Table6[[#This Row],[Total Salary(USD)]]-Table6[[#This Row],[Avg.of.cat]])/Table6[[#This Row],[std.of.cat]],2)</f>
        <v>-1.23</v>
      </c>
      <c r="I798" t="str">
        <f>IF(Table6[[#This Row],[Z-Score.cat]]&gt;3,"Yes","No")</f>
        <v>No</v>
      </c>
    </row>
    <row r="799" spans="1:9" x14ac:dyDescent="0.25">
      <c r="A799" t="s">
        <v>35</v>
      </c>
      <c r="B799" t="s">
        <v>38</v>
      </c>
      <c r="C799">
        <v>15924.98</v>
      </c>
      <c r="D799">
        <f>ROUND((Table6[[#This Row],[Total Salary(USD)]]-N$1)/N$2,2)</f>
        <v>-0.7</v>
      </c>
      <c r="E799" t="str">
        <f>IF(Table6[[#This Row],[Z-Score]]&gt;3,"Yes","No")</f>
        <v>No</v>
      </c>
      <c r="F799">
        <f>AVERAGEIFS($C:C,$B:B,Table6[[#This Row],[Job Title]])</f>
        <v>65127.385277777808</v>
      </c>
      <c r="G799" cm="1">
        <f t="array" ref="G799">_xlfn.STDEV.P(_xlfn._xlws.FILTER($C:C,$B:B=Table6[[#This Row],[Job Title]]))</f>
        <v>42112.257457220956</v>
      </c>
      <c r="H799">
        <f>ROUND((Table6[[#This Row],[Total Salary(USD)]]-Table6[[#This Row],[Avg.of.cat]])/Table6[[#This Row],[std.of.cat]],2)</f>
        <v>-1.17</v>
      </c>
      <c r="I799" t="str">
        <f>IF(Table6[[#This Row],[Z-Score.cat]]&gt;3,"Yes","No")</f>
        <v>No</v>
      </c>
    </row>
    <row r="800" spans="1:9" x14ac:dyDescent="0.25">
      <c r="A800" t="s">
        <v>35</v>
      </c>
      <c r="B800" t="s">
        <v>41</v>
      </c>
      <c r="C800">
        <v>15863.99</v>
      </c>
      <c r="D800">
        <f>ROUND((Table6[[#This Row],[Total Salary(USD)]]-N$1)/N$2,2)</f>
        <v>-0.7</v>
      </c>
      <c r="E800" t="str">
        <f>IF(Table6[[#This Row],[Z-Score]]&gt;3,"Yes","No")</f>
        <v>No</v>
      </c>
      <c r="F800">
        <f>AVERAGEIFS($C:C,$B:B,Table6[[#This Row],[Job Title]])</f>
        <v>65399.128867924541</v>
      </c>
      <c r="G800" cm="1">
        <f t="array" ref="G800">_xlfn.STDEV.P(_xlfn._xlws.FILTER($C:C,$B:B=Table6[[#This Row],[Job Title]]))</f>
        <v>40003.028601815779</v>
      </c>
      <c r="H800">
        <f>ROUND((Table6[[#This Row],[Total Salary(USD)]]-Table6[[#This Row],[Avg.of.cat]])/Table6[[#This Row],[std.of.cat]],2)</f>
        <v>-1.24</v>
      </c>
      <c r="I800" t="str">
        <f>IF(Table6[[#This Row],[Z-Score.cat]]&gt;3,"Yes","No")</f>
        <v>No</v>
      </c>
    </row>
    <row r="801" spans="1:9" x14ac:dyDescent="0.25">
      <c r="A801" t="s">
        <v>35</v>
      </c>
      <c r="B801" t="s">
        <v>43</v>
      </c>
      <c r="C801">
        <v>15844.39</v>
      </c>
      <c r="D801">
        <f>ROUND((Table6[[#This Row],[Total Salary(USD)]]-N$1)/N$2,2)</f>
        <v>-0.7</v>
      </c>
      <c r="E801" t="str">
        <f>IF(Table6[[#This Row],[Z-Score]]&gt;3,"Yes","No")</f>
        <v>No</v>
      </c>
      <c r="F801">
        <f>AVERAGEIFS($C:C,$B:B,Table6[[#This Row],[Job Title]])</f>
        <v>71777.519047619062</v>
      </c>
      <c r="G801" cm="1">
        <f t="array" ref="G801">_xlfn.STDEV.P(_xlfn._xlws.FILTER($C:C,$B:B=Table6[[#This Row],[Job Title]]))</f>
        <v>51860.030158538255</v>
      </c>
      <c r="H801">
        <f>ROUND((Table6[[#This Row],[Total Salary(USD)]]-Table6[[#This Row],[Avg.of.cat]])/Table6[[#This Row],[std.of.cat]],2)</f>
        <v>-1.08</v>
      </c>
      <c r="I801" t="str">
        <f>IF(Table6[[#This Row],[Z-Score.cat]]&gt;3,"Yes","No")</f>
        <v>No</v>
      </c>
    </row>
    <row r="802" spans="1:9" x14ac:dyDescent="0.25">
      <c r="A802" t="s">
        <v>35</v>
      </c>
      <c r="B802" t="s">
        <v>46</v>
      </c>
      <c r="C802">
        <v>15677.22</v>
      </c>
      <c r="D802">
        <f>ROUND((Table6[[#This Row],[Total Salary(USD)]]-N$1)/N$2,2)</f>
        <v>-0.7</v>
      </c>
      <c r="E802" t="str">
        <f>IF(Table6[[#This Row],[Z-Score]]&gt;3,"Yes","No")</f>
        <v>No</v>
      </c>
      <c r="F802">
        <f>AVERAGEIFS($C:C,$B:B,Table6[[#This Row],[Job Title]])</f>
        <v>61811.275918367355</v>
      </c>
      <c r="G802" cm="1">
        <f t="array" ref="G802">_xlfn.STDEV.P(_xlfn._xlws.FILTER($C:C,$B:B=Table6[[#This Row],[Job Title]]))</f>
        <v>44215.594954867083</v>
      </c>
      <c r="H802">
        <f>ROUND((Table6[[#This Row],[Total Salary(USD)]]-Table6[[#This Row],[Avg.of.cat]])/Table6[[#This Row],[std.of.cat]],2)</f>
        <v>-1.04</v>
      </c>
      <c r="I802" t="str">
        <f>IF(Table6[[#This Row],[Z-Score.cat]]&gt;3,"Yes","No")</f>
        <v>No</v>
      </c>
    </row>
    <row r="803" spans="1:9" x14ac:dyDescent="0.25">
      <c r="A803" t="s">
        <v>31</v>
      </c>
      <c r="B803" t="s">
        <v>36</v>
      </c>
      <c r="C803">
        <v>15661.24</v>
      </c>
      <c r="D803">
        <f>ROUND((Table6[[#This Row],[Total Salary(USD)]]-N$1)/N$2,2)</f>
        <v>-0.7</v>
      </c>
      <c r="E803" t="str">
        <f>IF(Table6[[#This Row],[Z-Score]]&gt;3,"Yes","No")</f>
        <v>No</v>
      </c>
      <c r="F803">
        <f>AVERAGEIFS($C:C,$B:B,Table6[[#This Row],[Job Title]])</f>
        <v>52255.146481481475</v>
      </c>
      <c r="G803" cm="1">
        <f t="array" ref="G803">_xlfn.STDEV.P(_xlfn._xlws.FILTER($C:C,$B:B=Table6[[#This Row],[Job Title]]))</f>
        <v>38139.477363146871</v>
      </c>
      <c r="H803">
        <f>ROUND((Table6[[#This Row],[Total Salary(USD)]]-Table6[[#This Row],[Avg.of.cat]])/Table6[[#This Row],[std.of.cat]],2)</f>
        <v>-0.96</v>
      </c>
      <c r="I803" t="str">
        <f>IF(Table6[[#This Row],[Z-Score.cat]]&gt;3,"Yes","No")</f>
        <v>No</v>
      </c>
    </row>
    <row r="804" spans="1:9" x14ac:dyDescent="0.25">
      <c r="A804" t="s">
        <v>29</v>
      </c>
      <c r="B804" t="s">
        <v>46</v>
      </c>
      <c r="C804">
        <v>15614.07</v>
      </c>
      <c r="D804">
        <f>ROUND((Table6[[#This Row],[Total Salary(USD)]]-N$1)/N$2,2)</f>
        <v>-0.7</v>
      </c>
      <c r="E804" t="str">
        <f>IF(Table6[[#This Row],[Z-Score]]&gt;3,"Yes","No")</f>
        <v>No</v>
      </c>
      <c r="F804">
        <f>AVERAGEIFS($C:C,$B:B,Table6[[#This Row],[Job Title]])</f>
        <v>61811.275918367355</v>
      </c>
      <c r="G804" cm="1">
        <f t="array" ref="G804">_xlfn.STDEV.P(_xlfn._xlws.FILTER($C:C,$B:B=Table6[[#This Row],[Job Title]]))</f>
        <v>44215.594954867083</v>
      </c>
      <c r="H804">
        <f>ROUND((Table6[[#This Row],[Total Salary(USD)]]-Table6[[#This Row],[Avg.of.cat]])/Table6[[#This Row],[std.of.cat]],2)</f>
        <v>-1.04</v>
      </c>
      <c r="I804" t="str">
        <f>IF(Table6[[#This Row],[Z-Score.cat]]&gt;3,"Yes","No")</f>
        <v>No</v>
      </c>
    </row>
    <row r="805" spans="1:9" x14ac:dyDescent="0.25">
      <c r="A805" t="s">
        <v>31</v>
      </c>
      <c r="B805" t="s">
        <v>36</v>
      </c>
      <c r="C805">
        <v>15311.62</v>
      </c>
      <c r="D805">
        <f>ROUND((Table6[[#This Row],[Total Salary(USD)]]-N$1)/N$2,2)</f>
        <v>-0.71</v>
      </c>
      <c r="E805" t="str">
        <f>IF(Table6[[#This Row],[Z-Score]]&gt;3,"Yes","No")</f>
        <v>No</v>
      </c>
      <c r="F805">
        <f>AVERAGEIFS($C:C,$B:B,Table6[[#This Row],[Job Title]])</f>
        <v>52255.146481481475</v>
      </c>
      <c r="G805" cm="1">
        <f t="array" ref="G805">_xlfn.STDEV.P(_xlfn._xlws.FILTER($C:C,$B:B=Table6[[#This Row],[Job Title]]))</f>
        <v>38139.477363146871</v>
      </c>
      <c r="H805">
        <f>ROUND((Table6[[#This Row],[Total Salary(USD)]]-Table6[[#This Row],[Avg.of.cat]])/Table6[[#This Row],[std.of.cat]],2)</f>
        <v>-0.97</v>
      </c>
      <c r="I805" t="str">
        <f>IF(Table6[[#This Row],[Z-Score.cat]]&gt;3,"Yes","No")</f>
        <v>No</v>
      </c>
    </row>
    <row r="806" spans="1:9" x14ac:dyDescent="0.25">
      <c r="A806" t="s">
        <v>35</v>
      </c>
      <c r="B806" t="s">
        <v>51</v>
      </c>
      <c r="C806">
        <v>15148.31</v>
      </c>
      <c r="D806">
        <f>ROUND((Table6[[#This Row],[Total Salary(USD)]]-N$1)/N$2,2)</f>
        <v>-0.71</v>
      </c>
      <c r="E806" t="str">
        <f>IF(Table6[[#This Row],[Z-Score]]&gt;3,"Yes","No")</f>
        <v>No</v>
      </c>
      <c r="F806">
        <f>AVERAGEIFS($C:C,$B:B,Table6[[#This Row],[Job Title]])</f>
        <v>62458.608421052631</v>
      </c>
      <c r="G806" cm="1">
        <f t="array" ref="G806">_xlfn.STDEV.P(_xlfn._xlws.FILTER($C:C,$B:B=Table6[[#This Row],[Job Title]]))</f>
        <v>46662.569180449202</v>
      </c>
      <c r="H806">
        <f>ROUND((Table6[[#This Row],[Total Salary(USD)]]-Table6[[#This Row],[Avg.of.cat]])/Table6[[#This Row],[std.of.cat]],2)</f>
        <v>-1.01</v>
      </c>
      <c r="I806" t="str">
        <f>IF(Table6[[#This Row],[Z-Score.cat]]&gt;3,"Yes","No")</f>
        <v>No</v>
      </c>
    </row>
    <row r="807" spans="1:9" x14ac:dyDescent="0.25">
      <c r="A807" t="s">
        <v>450</v>
      </c>
      <c r="B807" t="s">
        <v>47</v>
      </c>
      <c r="C807">
        <v>14946.15</v>
      </c>
      <c r="D807">
        <f>ROUND((Table6[[#This Row],[Total Salary(USD)]]-N$1)/N$2,2)</f>
        <v>-0.71</v>
      </c>
      <c r="E807" t="str">
        <f>IF(Table6[[#This Row],[Z-Score]]&gt;3,"Yes","No")</f>
        <v>No</v>
      </c>
      <c r="F807">
        <f>AVERAGEIFS($C:C,$B:B,Table6[[#This Row],[Job Title]])</f>
        <v>71674.793260869556</v>
      </c>
      <c r="G807" cm="1">
        <f t="array" ref="G807">_xlfn.STDEV.P(_xlfn._xlws.FILTER($C:C,$B:B=Table6[[#This Row],[Job Title]]))</f>
        <v>46259.752744471494</v>
      </c>
      <c r="H807">
        <f>ROUND((Table6[[#This Row],[Total Salary(USD)]]-Table6[[#This Row],[Avg.of.cat]])/Table6[[#This Row],[std.of.cat]],2)</f>
        <v>-1.23</v>
      </c>
      <c r="I807" t="str">
        <f>IF(Table6[[#This Row],[Z-Score.cat]]&gt;3,"Yes","No")</f>
        <v>No</v>
      </c>
    </row>
    <row r="808" spans="1:9" x14ac:dyDescent="0.25">
      <c r="A808" t="s">
        <v>34</v>
      </c>
      <c r="B808" t="s">
        <v>39</v>
      </c>
      <c r="C808">
        <v>14779.07</v>
      </c>
      <c r="D808">
        <f>ROUND((Table6[[#This Row],[Total Salary(USD)]]-N$1)/N$2,2)</f>
        <v>-0.71</v>
      </c>
      <c r="E808" t="str">
        <f>IF(Table6[[#This Row],[Z-Score]]&gt;3,"Yes","No")</f>
        <v>No</v>
      </c>
      <c r="F808">
        <f>AVERAGEIFS($C:C,$B:B,Table6[[#This Row],[Job Title]])</f>
        <v>93413.391929824589</v>
      </c>
      <c r="G808" cm="1">
        <f t="array" ref="G808">_xlfn.STDEV.P(_xlfn._xlws.FILTER($C:C,$B:B=Table6[[#This Row],[Job Title]]))</f>
        <v>198179.10237346042</v>
      </c>
      <c r="H808">
        <f>ROUND((Table6[[#This Row],[Total Salary(USD)]]-Table6[[#This Row],[Avg.of.cat]])/Table6[[#This Row],[std.of.cat]],2)</f>
        <v>-0.4</v>
      </c>
      <c r="I808" t="str">
        <f>IF(Table6[[#This Row],[Z-Score.cat]]&gt;3,"Yes","No")</f>
        <v>No</v>
      </c>
    </row>
    <row r="809" spans="1:9" x14ac:dyDescent="0.25">
      <c r="A809" t="s">
        <v>29</v>
      </c>
      <c r="B809" t="s">
        <v>48</v>
      </c>
      <c r="C809">
        <v>14563.63</v>
      </c>
      <c r="D809">
        <f>ROUND((Table6[[#This Row],[Total Salary(USD)]]-N$1)/N$2,2)</f>
        <v>-0.72</v>
      </c>
      <c r="E809" t="str">
        <f>IF(Table6[[#This Row],[Z-Score]]&gt;3,"Yes","No")</f>
        <v>No</v>
      </c>
      <c r="F809">
        <f>AVERAGEIFS($C:C,$B:B,Table6[[#This Row],[Job Title]])</f>
        <v>75741.152545454534</v>
      </c>
      <c r="G809" cm="1">
        <f t="array" ref="G809">_xlfn.STDEV.P(_xlfn._xlws.FILTER($C:C,$B:B=Table6[[#This Row],[Job Title]]))</f>
        <v>43291.3791044912</v>
      </c>
      <c r="H809">
        <f>ROUND((Table6[[#This Row],[Total Salary(USD)]]-Table6[[#This Row],[Avg.of.cat]])/Table6[[#This Row],[std.of.cat]],2)</f>
        <v>-1.41</v>
      </c>
      <c r="I809" t="str">
        <f>IF(Table6[[#This Row],[Z-Score.cat]]&gt;3,"Yes","No")</f>
        <v>No</v>
      </c>
    </row>
    <row r="810" spans="1:9" x14ac:dyDescent="0.25">
      <c r="A810" t="s">
        <v>26</v>
      </c>
      <c r="B810" t="s">
        <v>47</v>
      </c>
      <c r="C810">
        <v>14554.37</v>
      </c>
      <c r="D810">
        <f>ROUND((Table6[[#This Row],[Total Salary(USD)]]-N$1)/N$2,2)</f>
        <v>-0.72</v>
      </c>
      <c r="E810" t="str">
        <f>IF(Table6[[#This Row],[Z-Score]]&gt;3,"Yes","No")</f>
        <v>No</v>
      </c>
      <c r="F810">
        <f>AVERAGEIFS($C:C,$B:B,Table6[[#This Row],[Job Title]])</f>
        <v>71674.793260869556</v>
      </c>
      <c r="G810" cm="1">
        <f t="array" ref="G810">_xlfn.STDEV.P(_xlfn._xlws.FILTER($C:C,$B:B=Table6[[#This Row],[Job Title]]))</f>
        <v>46259.752744471494</v>
      </c>
      <c r="H810">
        <f>ROUND((Table6[[#This Row],[Total Salary(USD)]]-Table6[[#This Row],[Avg.of.cat]])/Table6[[#This Row],[std.of.cat]],2)</f>
        <v>-1.23</v>
      </c>
      <c r="I810" t="str">
        <f>IF(Table6[[#This Row],[Z-Score.cat]]&gt;3,"Yes","No")</f>
        <v>No</v>
      </c>
    </row>
    <row r="811" spans="1:9" x14ac:dyDescent="0.25">
      <c r="A811" t="s">
        <v>29</v>
      </c>
      <c r="B811" t="s">
        <v>50</v>
      </c>
      <c r="C811">
        <v>14529.96</v>
      </c>
      <c r="D811">
        <f>ROUND((Table6[[#This Row],[Total Salary(USD)]]-N$1)/N$2,2)</f>
        <v>-0.72</v>
      </c>
      <c r="E811" t="str">
        <f>IF(Table6[[#This Row],[Z-Score]]&gt;3,"Yes","No")</f>
        <v>No</v>
      </c>
      <c r="F811">
        <f>AVERAGEIFS($C:C,$B:B,Table6[[#This Row],[Job Title]])</f>
        <v>49738.969361702148</v>
      </c>
      <c r="G811" cm="1">
        <f t="array" ref="G811">_xlfn.STDEV.P(_xlfn._xlws.FILTER($C:C,$B:B=Table6[[#This Row],[Job Title]]))</f>
        <v>40547.734104975425</v>
      </c>
      <c r="H811">
        <f>ROUND((Table6[[#This Row],[Total Salary(USD)]]-Table6[[#This Row],[Avg.of.cat]])/Table6[[#This Row],[std.of.cat]],2)</f>
        <v>-0.87</v>
      </c>
      <c r="I811" t="str">
        <f>IF(Table6[[#This Row],[Z-Score.cat]]&gt;3,"Yes","No")</f>
        <v>No</v>
      </c>
    </row>
    <row r="812" spans="1:9" x14ac:dyDescent="0.25">
      <c r="A812" t="s">
        <v>34</v>
      </c>
      <c r="B812" t="s">
        <v>46</v>
      </c>
      <c r="C812">
        <v>14468.3</v>
      </c>
      <c r="D812">
        <f>ROUND((Table6[[#This Row],[Total Salary(USD)]]-N$1)/N$2,2)</f>
        <v>-0.72</v>
      </c>
      <c r="E812" t="str">
        <f>IF(Table6[[#This Row],[Z-Score]]&gt;3,"Yes","No")</f>
        <v>No</v>
      </c>
      <c r="F812">
        <f>AVERAGEIFS($C:C,$B:B,Table6[[#This Row],[Job Title]])</f>
        <v>61811.275918367355</v>
      </c>
      <c r="G812" cm="1">
        <f t="array" ref="G812">_xlfn.STDEV.P(_xlfn._xlws.FILTER($C:C,$B:B=Table6[[#This Row],[Job Title]]))</f>
        <v>44215.594954867083</v>
      </c>
      <c r="H812">
        <f>ROUND((Table6[[#This Row],[Total Salary(USD)]]-Table6[[#This Row],[Avg.of.cat]])/Table6[[#This Row],[std.of.cat]],2)</f>
        <v>-1.07</v>
      </c>
      <c r="I812" t="str">
        <f>IF(Table6[[#This Row],[Z-Score.cat]]&gt;3,"Yes","No")</f>
        <v>No</v>
      </c>
    </row>
    <row r="813" spans="1:9" x14ac:dyDescent="0.25">
      <c r="A813" t="s">
        <v>23</v>
      </c>
      <c r="B813" t="s">
        <v>53</v>
      </c>
      <c r="C813">
        <v>14432.32</v>
      </c>
      <c r="D813">
        <f>ROUND((Table6[[#This Row],[Total Salary(USD)]]-N$1)/N$2,2)</f>
        <v>-0.72</v>
      </c>
      <c r="E813" t="str">
        <f>IF(Table6[[#This Row],[Z-Score]]&gt;3,"Yes","No")</f>
        <v>No</v>
      </c>
      <c r="F813">
        <f>AVERAGEIFS($C:C,$B:B,Table6[[#This Row],[Job Title]])</f>
        <v>69993.488799999992</v>
      </c>
      <c r="G813" cm="1">
        <f t="array" ref="G813">_xlfn.STDEV.P(_xlfn._xlws.FILTER($C:C,$B:B=Table6[[#This Row],[Job Title]]))</f>
        <v>44344.922507977746</v>
      </c>
      <c r="H813">
        <f>ROUND((Table6[[#This Row],[Total Salary(USD)]]-Table6[[#This Row],[Avg.of.cat]])/Table6[[#This Row],[std.of.cat]],2)</f>
        <v>-1.25</v>
      </c>
      <c r="I813" t="str">
        <f>IF(Table6[[#This Row],[Z-Score.cat]]&gt;3,"Yes","No")</f>
        <v>No</v>
      </c>
    </row>
    <row r="814" spans="1:9" x14ac:dyDescent="0.25">
      <c r="A814" t="s">
        <v>35</v>
      </c>
      <c r="B814" t="s">
        <v>41</v>
      </c>
      <c r="C814">
        <v>14399.7</v>
      </c>
      <c r="D814">
        <f>ROUND((Table6[[#This Row],[Total Salary(USD)]]-N$1)/N$2,2)</f>
        <v>-0.72</v>
      </c>
      <c r="E814" t="str">
        <f>IF(Table6[[#This Row],[Z-Score]]&gt;3,"Yes","No")</f>
        <v>No</v>
      </c>
      <c r="F814">
        <f>AVERAGEIFS($C:C,$B:B,Table6[[#This Row],[Job Title]])</f>
        <v>65399.128867924541</v>
      </c>
      <c r="G814" cm="1">
        <f t="array" ref="G814">_xlfn.STDEV.P(_xlfn._xlws.FILTER($C:C,$B:B=Table6[[#This Row],[Job Title]]))</f>
        <v>40003.028601815779</v>
      </c>
      <c r="H814">
        <f>ROUND((Table6[[#This Row],[Total Salary(USD)]]-Table6[[#This Row],[Avg.of.cat]])/Table6[[#This Row],[std.of.cat]],2)</f>
        <v>-1.27</v>
      </c>
      <c r="I814" t="str">
        <f>IF(Table6[[#This Row],[Z-Score.cat]]&gt;3,"Yes","No")</f>
        <v>No</v>
      </c>
    </row>
    <row r="815" spans="1:9" x14ac:dyDescent="0.25">
      <c r="A815" t="s">
        <v>35</v>
      </c>
      <c r="B815" t="s">
        <v>48</v>
      </c>
      <c r="C815">
        <v>13991.22</v>
      </c>
      <c r="D815">
        <f>ROUND((Table6[[#This Row],[Total Salary(USD)]]-N$1)/N$2,2)</f>
        <v>-0.73</v>
      </c>
      <c r="E815" t="str">
        <f>IF(Table6[[#This Row],[Z-Score]]&gt;3,"Yes","No")</f>
        <v>No</v>
      </c>
      <c r="F815">
        <f>AVERAGEIFS($C:C,$B:B,Table6[[#This Row],[Job Title]])</f>
        <v>75741.152545454534</v>
      </c>
      <c r="G815" cm="1">
        <f t="array" ref="G815">_xlfn.STDEV.P(_xlfn._xlws.FILTER($C:C,$B:B=Table6[[#This Row],[Job Title]]))</f>
        <v>43291.3791044912</v>
      </c>
      <c r="H815">
        <f>ROUND((Table6[[#This Row],[Total Salary(USD)]]-Table6[[#This Row],[Avg.of.cat]])/Table6[[#This Row],[std.of.cat]],2)</f>
        <v>-1.43</v>
      </c>
      <c r="I815" t="str">
        <f>IF(Table6[[#This Row],[Z-Score.cat]]&gt;3,"Yes","No")</f>
        <v>No</v>
      </c>
    </row>
    <row r="816" spans="1:9" x14ac:dyDescent="0.25">
      <c r="A816" t="s">
        <v>31</v>
      </c>
      <c r="B816" t="s">
        <v>36</v>
      </c>
      <c r="C816">
        <v>13963.65</v>
      </c>
      <c r="D816">
        <f>ROUND((Table6[[#This Row],[Total Salary(USD)]]-N$1)/N$2,2)</f>
        <v>-0.73</v>
      </c>
      <c r="E816" t="str">
        <f>IF(Table6[[#This Row],[Z-Score]]&gt;3,"Yes","No")</f>
        <v>No</v>
      </c>
      <c r="F816">
        <f>AVERAGEIFS($C:C,$B:B,Table6[[#This Row],[Job Title]])</f>
        <v>52255.146481481475</v>
      </c>
      <c r="G816" cm="1">
        <f t="array" ref="G816">_xlfn.STDEV.P(_xlfn._xlws.FILTER($C:C,$B:B=Table6[[#This Row],[Job Title]]))</f>
        <v>38139.477363146871</v>
      </c>
      <c r="H816">
        <f>ROUND((Table6[[#This Row],[Total Salary(USD)]]-Table6[[#This Row],[Avg.of.cat]])/Table6[[#This Row],[std.of.cat]],2)</f>
        <v>-1</v>
      </c>
      <c r="I816" t="str">
        <f>IF(Table6[[#This Row],[Z-Score.cat]]&gt;3,"Yes","No")</f>
        <v>No</v>
      </c>
    </row>
    <row r="817" spans="1:9" x14ac:dyDescent="0.25">
      <c r="A817" t="s">
        <v>35</v>
      </c>
      <c r="B817" t="s">
        <v>40</v>
      </c>
      <c r="C817">
        <v>13841.06</v>
      </c>
      <c r="D817">
        <f>ROUND((Table6[[#This Row],[Total Salary(USD)]]-N$1)/N$2,2)</f>
        <v>-0.73</v>
      </c>
      <c r="E817" t="str">
        <f>IF(Table6[[#This Row],[Z-Score]]&gt;3,"Yes","No")</f>
        <v>No</v>
      </c>
      <c r="F817">
        <f>AVERAGEIFS($C:C,$B:B,Table6[[#This Row],[Job Title]])</f>
        <v>70425.948709677396</v>
      </c>
      <c r="G817" cm="1">
        <f t="array" ref="G817">_xlfn.STDEV.P(_xlfn._xlws.FILTER($C:C,$B:B=Table6[[#This Row],[Job Title]]))</f>
        <v>80642.671347175114</v>
      </c>
      <c r="H817">
        <f>ROUND((Table6[[#This Row],[Total Salary(USD)]]-Table6[[#This Row],[Avg.of.cat]])/Table6[[#This Row],[std.of.cat]],2)</f>
        <v>-0.7</v>
      </c>
      <c r="I817" t="str">
        <f>IF(Table6[[#This Row],[Z-Score.cat]]&gt;3,"Yes","No")</f>
        <v>No</v>
      </c>
    </row>
    <row r="818" spans="1:9" x14ac:dyDescent="0.25">
      <c r="A818" t="s">
        <v>29</v>
      </c>
      <c r="B818" t="s">
        <v>48</v>
      </c>
      <c r="C818">
        <v>13835.15</v>
      </c>
      <c r="D818">
        <f>ROUND((Table6[[#This Row],[Total Salary(USD)]]-N$1)/N$2,2)</f>
        <v>-0.73</v>
      </c>
      <c r="E818" t="str">
        <f>IF(Table6[[#This Row],[Z-Score]]&gt;3,"Yes","No")</f>
        <v>No</v>
      </c>
      <c r="F818">
        <f>AVERAGEIFS($C:C,$B:B,Table6[[#This Row],[Job Title]])</f>
        <v>75741.152545454534</v>
      </c>
      <c r="G818" cm="1">
        <f t="array" ref="G818">_xlfn.STDEV.P(_xlfn._xlws.FILTER($C:C,$B:B=Table6[[#This Row],[Job Title]]))</f>
        <v>43291.3791044912</v>
      </c>
      <c r="H818">
        <f>ROUND((Table6[[#This Row],[Total Salary(USD)]]-Table6[[#This Row],[Avg.of.cat]])/Table6[[#This Row],[std.of.cat]],2)</f>
        <v>-1.43</v>
      </c>
      <c r="I818" t="str">
        <f>IF(Table6[[#This Row],[Z-Score.cat]]&gt;3,"Yes","No")</f>
        <v>No</v>
      </c>
    </row>
    <row r="819" spans="1:9" x14ac:dyDescent="0.25">
      <c r="A819" t="s">
        <v>29</v>
      </c>
      <c r="B819" t="s">
        <v>38</v>
      </c>
      <c r="C819">
        <v>13763.84</v>
      </c>
      <c r="D819">
        <f>ROUND((Table6[[#This Row],[Total Salary(USD)]]-N$1)/N$2,2)</f>
        <v>-0.73</v>
      </c>
      <c r="E819" t="str">
        <f>IF(Table6[[#This Row],[Z-Score]]&gt;3,"Yes","No")</f>
        <v>No</v>
      </c>
      <c r="F819">
        <f>AVERAGEIFS($C:C,$B:B,Table6[[#This Row],[Job Title]])</f>
        <v>65127.385277777808</v>
      </c>
      <c r="G819" cm="1">
        <f t="array" ref="G819">_xlfn.STDEV.P(_xlfn._xlws.FILTER($C:C,$B:B=Table6[[#This Row],[Job Title]]))</f>
        <v>42112.257457220956</v>
      </c>
      <c r="H819">
        <f>ROUND((Table6[[#This Row],[Total Salary(USD)]]-Table6[[#This Row],[Avg.of.cat]])/Table6[[#This Row],[std.of.cat]],2)</f>
        <v>-1.22</v>
      </c>
      <c r="I819" t="str">
        <f>IF(Table6[[#This Row],[Z-Score.cat]]&gt;3,"Yes","No")</f>
        <v>No</v>
      </c>
    </row>
    <row r="820" spans="1:9" x14ac:dyDescent="0.25">
      <c r="A820" t="s">
        <v>26</v>
      </c>
      <c r="B820" t="s">
        <v>47</v>
      </c>
      <c r="C820">
        <v>13720.9</v>
      </c>
      <c r="D820">
        <f>ROUND((Table6[[#This Row],[Total Salary(USD)]]-N$1)/N$2,2)</f>
        <v>-0.73</v>
      </c>
      <c r="E820" t="str">
        <f>IF(Table6[[#This Row],[Z-Score]]&gt;3,"Yes","No")</f>
        <v>No</v>
      </c>
      <c r="F820">
        <f>AVERAGEIFS($C:C,$B:B,Table6[[#This Row],[Job Title]])</f>
        <v>71674.793260869556</v>
      </c>
      <c r="G820" cm="1">
        <f t="array" ref="G820">_xlfn.STDEV.P(_xlfn._xlws.FILTER($C:C,$B:B=Table6[[#This Row],[Job Title]]))</f>
        <v>46259.752744471494</v>
      </c>
      <c r="H820">
        <f>ROUND((Table6[[#This Row],[Total Salary(USD)]]-Table6[[#This Row],[Avg.of.cat]])/Table6[[#This Row],[std.of.cat]],2)</f>
        <v>-1.25</v>
      </c>
      <c r="I820" t="str">
        <f>IF(Table6[[#This Row],[Z-Score.cat]]&gt;3,"Yes","No")</f>
        <v>No</v>
      </c>
    </row>
    <row r="821" spans="1:9" x14ac:dyDescent="0.25">
      <c r="A821" t="s">
        <v>35</v>
      </c>
      <c r="B821" t="s">
        <v>46</v>
      </c>
      <c r="C821">
        <v>13661.33</v>
      </c>
      <c r="D821">
        <f>ROUND((Table6[[#This Row],[Total Salary(USD)]]-N$1)/N$2,2)</f>
        <v>-0.73</v>
      </c>
      <c r="E821" t="str">
        <f>IF(Table6[[#This Row],[Z-Score]]&gt;3,"Yes","No")</f>
        <v>No</v>
      </c>
      <c r="F821">
        <f>AVERAGEIFS($C:C,$B:B,Table6[[#This Row],[Job Title]])</f>
        <v>61811.275918367355</v>
      </c>
      <c r="G821" cm="1">
        <f t="array" ref="G821">_xlfn.STDEV.P(_xlfn._xlws.FILTER($C:C,$B:B=Table6[[#This Row],[Job Title]]))</f>
        <v>44215.594954867083</v>
      </c>
      <c r="H821">
        <f>ROUND((Table6[[#This Row],[Total Salary(USD)]]-Table6[[#This Row],[Avg.of.cat]])/Table6[[#This Row],[std.of.cat]],2)</f>
        <v>-1.0900000000000001</v>
      </c>
      <c r="I821" t="str">
        <f>IF(Table6[[#This Row],[Z-Score.cat]]&gt;3,"Yes","No")</f>
        <v>No</v>
      </c>
    </row>
    <row r="822" spans="1:9" x14ac:dyDescent="0.25">
      <c r="A822" t="s">
        <v>26</v>
      </c>
      <c r="B822" t="s">
        <v>38</v>
      </c>
      <c r="C822">
        <v>13560.73</v>
      </c>
      <c r="D822">
        <f>ROUND((Table6[[#This Row],[Total Salary(USD)]]-N$1)/N$2,2)</f>
        <v>-0.73</v>
      </c>
      <c r="E822" t="str">
        <f>IF(Table6[[#This Row],[Z-Score]]&gt;3,"Yes","No")</f>
        <v>No</v>
      </c>
      <c r="F822">
        <f>AVERAGEIFS($C:C,$B:B,Table6[[#This Row],[Job Title]])</f>
        <v>65127.385277777808</v>
      </c>
      <c r="G822" cm="1">
        <f t="array" ref="G822">_xlfn.STDEV.P(_xlfn._xlws.FILTER($C:C,$B:B=Table6[[#This Row],[Job Title]]))</f>
        <v>42112.257457220956</v>
      </c>
      <c r="H822">
        <f>ROUND((Table6[[#This Row],[Total Salary(USD)]]-Table6[[#This Row],[Avg.of.cat]])/Table6[[#This Row],[std.of.cat]],2)</f>
        <v>-1.22</v>
      </c>
      <c r="I822" t="str">
        <f>IF(Table6[[#This Row],[Z-Score.cat]]&gt;3,"Yes","No")</f>
        <v>No</v>
      </c>
    </row>
    <row r="823" spans="1:9" x14ac:dyDescent="0.25">
      <c r="A823" t="s">
        <v>29</v>
      </c>
      <c r="B823" t="s">
        <v>36</v>
      </c>
      <c r="C823">
        <v>13548.18</v>
      </c>
      <c r="D823">
        <f>ROUND((Table6[[#This Row],[Total Salary(USD)]]-N$1)/N$2,2)</f>
        <v>-0.73</v>
      </c>
      <c r="E823" t="str">
        <f>IF(Table6[[#This Row],[Z-Score]]&gt;3,"Yes","No")</f>
        <v>No</v>
      </c>
      <c r="F823">
        <f>AVERAGEIFS($C:C,$B:B,Table6[[#This Row],[Job Title]])</f>
        <v>52255.146481481475</v>
      </c>
      <c r="G823" cm="1">
        <f t="array" ref="G823">_xlfn.STDEV.P(_xlfn._xlws.FILTER($C:C,$B:B=Table6[[#This Row],[Job Title]]))</f>
        <v>38139.477363146871</v>
      </c>
      <c r="H823">
        <f>ROUND((Table6[[#This Row],[Total Salary(USD)]]-Table6[[#This Row],[Avg.of.cat]])/Table6[[#This Row],[std.of.cat]],2)</f>
        <v>-1.01</v>
      </c>
      <c r="I823" t="str">
        <f>IF(Table6[[#This Row],[Z-Score.cat]]&gt;3,"Yes","No")</f>
        <v>No</v>
      </c>
    </row>
    <row r="824" spans="1:9" x14ac:dyDescent="0.25">
      <c r="A824" t="s">
        <v>35</v>
      </c>
      <c r="B824" t="s">
        <v>44</v>
      </c>
      <c r="C824">
        <v>13504.56</v>
      </c>
      <c r="D824">
        <f>ROUND((Table6[[#This Row],[Total Salary(USD)]]-N$1)/N$2,2)</f>
        <v>-0.73</v>
      </c>
      <c r="E824" t="str">
        <f>IF(Table6[[#This Row],[Z-Score]]&gt;3,"Yes","No")</f>
        <v>No</v>
      </c>
      <c r="F824">
        <f>AVERAGEIFS($C:C,$B:B,Table6[[#This Row],[Job Title]])</f>
        <v>62337.948181818203</v>
      </c>
      <c r="G824" cm="1">
        <f t="array" ref="G824">_xlfn.STDEV.P(_xlfn._xlws.FILTER($C:C,$B:B=Table6[[#This Row],[Job Title]]))</f>
        <v>34255.651537002152</v>
      </c>
      <c r="H824">
        <f>ROUND((Table6[[#This Row],[Total Salary(USD)]]-Table6[[#This Row],[Avg.of.cat]])/Table6[[#This Row],[std.of.cat]],2)</f>
        <v>-1.43</v>
      </c>
      <c r="I824" t="str">
        <f>IF(Table6[[#This Row],[Z-Score.cat]]&gt;3,"Yes","No")</f>
        <v>No</v>
      </c>
    </row>
    <row r="825" spans="1:9" x14ac:dyDescent="0.25">
      <c r="A825" t="s">
        <v>35</v>
      </c>
      <c r="B825" t="s">
        <v>38</v>
      </c>
      <c r="C825">
        <v>13453.82</v>
      </c>
      <c r="D825">
        <f>ROUND((Table6[[#This Row],[Total Salary(USD)]]-N$1)/N$2,2)</f>
        <v>-0.73</v>
      </c>
      <c r="E825" t="str">
        <f>IF(Table6[[#This Row],[Z-Score]]&gt;3,"Yes","No")</f>
        <v>No</v>
      </c>
      <c r="F825">
        <f>AVERAGEIFS($C:C,$B:B,Table6[[#This Row],[Job Title]])</f>
        <v>65127.385277777808</v>
      </c>
      <c r="G825" cm="1">
        <f t="array" ref="G825">_xlfn.STDEV.P(_xlfn._xlws.FILTER($C:C,$B:B=Table6[[#This Row],[Job Title]]))</f>
        <v>42112.257457220956</v>
      </c>
      <c r="H825">
        <f>ROUND((Table6[[#This Row],[Total Salary(USD)]]-Table6[[#This Row],[Avg.of.cat]])/Table6[[#This Row],[std.of.cat]],2)</f>
        <v>-1.23</v>
      </c>
      <c r="I825" t="str">
        <f>IF(Table6[[#This Row],[Z-Score.cat]]&gt;3,"Yes","No")</f>
        <v>No</v>
      </c>
    </row>
    <row r="826" spans="1:9" x14ac:dyDescent="0.25">
      <c r="A826" t="s">
        <v>29</v>
      </c>
      <c r="B826" t="s">
        <v>41</v>
      </c>
      <c r="C826">
        <v>13436.79</v>
      </c>
      <c r="D826">
        <f>ROUND((Table6[[#This Row],[Total Salary(USD)]]-N$1)/N$2,2)</f>
        <v>-0.73</v>
      </c>
      <c r="E826" t="str">
        <f>IF(Table6[[#This Row],[Z-Score]]&gt;3,"Yes","No")</f>
        <v>No</v>
      </c>
      <c r="F826">
        <f>AVERAGEIFS($C:C,$B:B,Table6[[#This Row],[Job Title]])</f>
        <v>65399.128867924541</v>
      </c>
      <c r="G826" cm="1">
        <f t="array" ref="G826">_xlfn.STDEV.P(_xlfn._xlws.FILTER($C:C,$B:B=Table6[[#This Row],[Job Title]]))</f>
        <v>40003.028601815779</v>
      </c>
      <c r="H826">
        <f>ROUND((Table6[[#This Row],[Total Salary(USD)]]-Table6[[#This Row],[Avg.of.cat]])/Table6[[#This Row],[std.of.cat]],2)</f>
        <v>-1.3</v>
      </c>
      <c r="I826" t="str">
        <f>IF(Table6[[#This Row],[Z-Score.cat]]&gt;3,"Yes","No")</f>
        <v>No</v>
      </c>
    </row>
    <row r="827" spans="1:9" x14ac:dyDescent="0.25">
      <c r="A827" t="s">
        <v>35</v>
      </c>
      <c r="B827" t="s">
        <v>39</v>
      </c>
      <c r="C827">
        <v>13338.08</v>
      </c>
      <c r="D827">
        <f>ROUND((Table6[[#This Row],[Total Salary(USD)]]-N$1)/N$2,2)</f>
        <v>-0.73</v>
      </c>
      <c r="E827" t="str">
        <f>IF(Table6[[#This Row],[Z-Score]]&gt;3,"Yes","No")</f>
        <v>No</v>
      </c>
      <c r="F827">
        <f>AVERAGEIFS($C:C,$B:B,Table6[[#This Row],[Job Title]])</f>
        <v>93413.391929824589</v>
      </c>
      <c r="G827" cm="1">
        <f t="array" ref="G827">_xlfn.STDEV.P(_xlfn._xlws.FILTER($C:C,$B:B=Table6[[#This Row],[Job Title]]))</f>
        <v>198179.10237346042</v>
      </c>
      <c r="H827">
        <f>ROUND((Table6[[#This Row],[Total Salary(USD)]]-Table6[[#This Row],[Avg.of.cat]])/Table6[[#This Row],[std.of.cat]],2)</f>
        <v>-0.4</v>
      </c>
      <c r="I827" t="str">
        <f>IF(Table6[[#This Row],[Z-Score.cat]]&gt;3,"Yes","No")</f>
        <v>No</v>
      </c>
    </row>
    <row r="828" spans="1:9" x14ac:dyDescent="0.25">
      <c r="A828" t="s">
        <v>26</v>
      </c>
      <c r="B828" t="s">
        <v>40</v>
      </c>
      <c r="C828">
        <v>13325.85</v>
      </c>
      <c r="D828">
        <f>ROUND((Table6[[#This Row],[Total Salary(USD)]]-N$1)/N$2,2)</f>
        <v>-0.73</v>
      </c>
      <c r="E828" t="str">
        <f>IF(Table6[[#This Row],[Z-Score]]&gt;3,"Yes","No")</f>
        <v>No</v>
      </c>
      <c r="F828">
        <f>AVERAGEIFS($C:C,$B:B,Table6[[#This Row],[Job Title]])</f>
        <v>70425.948709677396</v>
      </c>
      <c r="G828" cm="1">
        <f t="array" ref="G828">_xlfn.STDEV.P(_xlfn._xlws.FILTER($C:C,$B:B=Table6[[#This Row],[Job Title]]))</f>
        <v>80642.671347175114</v>
      </c>
      <c r="H828">
        <f>ROUND((Table6[[#This Row],[Total Salary(USD)]]-Table6[[#This Row],[Avg.of.cat]])/Table6[[#This Row],[std.of.cat]],2)</f>
        <v>-0.71</v>
      </c>
      <c r="I828" t="str">
        <f>IF(Table6[[#This Row],[Z-Score.cat]]&gt;3,"Yes","No")</f>
        <v>No</v>
      </c>
    </row>
    <row r="829" spans="1:9" x14ac:dyDescent="0.25">
      <c r="A829" t="s">
        <v>28</v>
      </c>
      <c r="B829" t="s">
        <v>40</v>
      </c>
      <c r="C829">
        <v>13085.75</v>
      </c>
      <c r="D829">
        <f>ROUND((Table6[[#This Row],[Total Salary(USD)]]-N$1)/N$2,2)</f>
        <v>-0.74</v>
      </c>
      <c r="E829" t="str">
        <f>IF(Table6[[#This Row],[Z-Score]]&gt;3,"Yes","No")</f>
        <v>No</v>
      </c>
      <c r="F829">
        <f>AVERAGEIFS($C:C,$B:B,Table6[[#This Row],[Job Title]])</f>
        <v>70425.948709677396</v>
      </c>
      <c r="G829" cm="1">
        <f t="array" ref="G829">_xlfn.STDEV.P(_xlfn._xlws.FILTER($C:C,$B:B=Table6[[#This Row],[Job Title]]))</f>
        <v>80642.671347175114</v>
      </c>
      <c r="H829">
        <f>ROUND((Table6[[#This Row],[Total Salary(USD)]]-Table6[[#This Row],[Avg.of.cat]])/Table6[[#This Row],[std.of.cat]],2)</f>
        <v>-0.71</v>
      </c>
      <c r="I829" t="str">
        <f>IF(Table6[[#This Row],[Z-Score.cat]]&gt;3,"Yes","No")</f>
        <v>No</v>
      </c>
    </row>
    <row r="830" spans="1:9" x14ac:dyDescent="0.25">
      <c r="A830" t="s">
        <v>35</v>
      </c>
      <c r="B830" t="s">
        <v>49</v>
      </c>
      <c r="C830">
        <v>13069.56</v>
      </c>
      <c r="D830">
        <f>ROUND((Table6[[#This Row],[Total Salary(USD)]]-N$1)/N$2,2)</f>
        <v>-0.74</v>
      </c>
      <c r="E830" t="str">
        <f>IF(Table6[[#This Row],[Z-Score]]&gt;3,"Yes","No")</f>
        <v>No</v>
      </c>
      <c r="F830">
        <f>AVERAGEIFS($C:C,$B:B,Table6[[#This Row],[Job Title]])</f>
        <v>62166.537115384606</v>
      </c>
      <c r="G830" cm="1">
        <f t="array" ref="G830">_xlfn.STDEV.P(_xlfn._xlws.FILTER($C:C,$B:B=Table6[[#This Row],[Job Title]]))</f>
        <v>39240.393697944899</v>
      </c>
      <c r="H830">
        <f>ROUND((Table6[[#This Row],[Total Salary(USD)]]-Table6[[#This Row],[Avg.of.cat]])/Table6[[#This Row],[std.of.cat]],2)</f>
        <v>-1.25</v>
      </c>
      <c r="I830" t="str">
        <f>IF(Table6[[#This Row],[Z-Score.cat]]&gt;3,"Yes","No")</f>
        <v>No</v>
      </c>
    </row>
    <row r="831" spans="1:9" x14ac:dyDescent="0.25">
      <c r="A831" t="s">
        <v>450</v>
      </c>
      <c r="B831" t="s">
        <v>36</v>
      </c>
      <c r="C831">
        <v>13043.34</v>
      </c>
      <c r="D831">
        <f>ROUND((Table6[[#This Row],[Total Salary(USD)]]-N$1)/N$2,2)</f>
        <v>-0.74</v>
      </c>
      <c r="E831" t="str">
        <f>IF(Table6[[#This Row],[Z-Score]]&gt;3,"Yes","No")</f>
        <v>No</v>
      </c>
      <c r="F831">
        <f>AVERAGEIFS($C:C,$B:B,Table6[[#This Row],[Job Title]])</f>
        <v>52255.146481481475</v>
      </c>
      <c r="G831" cm="1">
        <f t="array" ref="G831">_xlfn.STDEV.P(_xlfn._xlws.FILTER($C:C,$B:B=Table6[[#This Row],[Job Title]]))</f>
        <v>38139.477363146871</v>
      </c>
      <c r="H831">
        <f>ROUND((Table6[[#This Row],[Total Salary(USD)]]-Table6[[#This Row],[Avg.of.cat]])/Table6[[#This Row],[std.of.cat]],2)</f>
        <v>-1.03</v>
      </c>
      <c r="I831" t="str">
        <f>IF(Table6[[#This Row],[Z-Score.cat]]&gt;3,"Yes","No")</f>
        <v>No</v>
      </c>
    </row>
    <row r="832" spans="1:9" x14ac:dyDescent="0.25">
      <c r="A832" t="s">
        <v>449</v>
      </c>
      <c r="B832" t="s">
        <v>449</v>
      </c>
      <c r="C832">
        <v>12992</v>
      </c>
      <c r="D832">
        <f>ROUND((Table6[[#This Row],[Total Salary(USD)]]-N$1)/N$2,2)</f>
        <v>-0.74</v>
      </c>
      <c r="E832" t="str">
        <f>IF(Table6[[#This Row],[Z-Score]]&gt;3,"Yes","No")</f>
        <v>No</v>
      </c>
      <c r="F832">
        <f>AVERAGEIFS($C:C,$B:B,Table6[[#This Row],[Job Title]])</f>
        <v>5456.9596666666666</v>
      </c>
      <c r="G832" cm="1">
        <f t="array" ref="G832">_xlfn.STDEV.P(_xlfn._xlws.FILTER($C:C,$B:B=Table6[[#This Row],[Job Title]]))</f>
        <v>6329.3835826560971</v>
      </c>
      <c r="H832">
        <f>ROUND((Table6[[#This Row],[Total Salary(USD)]]-Table6[[#This Row],[Avg.of.cat]])/Table6[[#This Row],[std.of.cat]],2)</f>
        <v>1.19</v>
      </c>
      <c r="I832" t="str">
        <f>IF(Table6[[#This Row],[Z-Score.cat]]&gt;3,"Yes","No")</f>
        <v>No</v>
      </c>
    </row>
    <row r="833" spans="1:9" x14ac:dyDescent="0.25">
      <c r="A833" t="s">
        <v>24</v>
      </c>
      <c r="B833" t="s">
        <v>40</v>
      </c>
      <c r="C833">
        <v>12989.22</v>
      </c>
      <c r="D833">
        <f>ROUND((Table6[[#This Row],[Total Salary(USD)]]-N$1)/N$2,2)</f>
        <v>-0.74</v>
      </c>
      <c r="E833" t="str">
        <f>IF(Table6[[#This Row],[Z-Score]]&gt;3,"Yes","No")</f>
        <v>No</v>
      </c>
      <c r="F833">
        <f>AVERAGEIFS($C:C,$B:B,Table6[[#This Row],[Job Title]])</f>
        <v>70425.948709677396</v>
      </c>
      <c r="G833" cm="1">
        <f t="array" ref="G833">_xlfn.STDEV.P(_xlfn._xlws.FILTER($C:C,$B:B=Table6[[#This Row],[Job Title]]))</f>
        <v>80642.671347175114</v>
      </c>
      <c r="H833">
        <f>ROUND((Table6[[#This Row],[Total Salary(USD)]]-Table6[[#This Row],[Avg.of.cat]])/Table6[[#This Row],[std.of.cat]],2)</f>
        <v>-0.71</v>
      </c>
      <c r="I833" t="str">
        <f>IF(Table6[[#This Row],[Z-Score.cat]]&gt;3,"Yes","No")</f>
        <v>No</v>
      </c>
    </row>
    <row r="834" spans="1:9" x14ac:dyDescent="0.25">
      <c r="A834" t="s">
        <v>32</v>
      </c>
      <c r="B834" t="s">
        <v>48</v>
      </c>
      <c r="C834">
        <v>12962.58</v>
      </c>
      <c r="D834">
        <f>ROUND((Table6[[#This Row],[Total Salary(USD)]]-N$1)/N$2,2)</f>
        <v>-0.74</v>
      </c>
      <c r="E834" t="str">
        <f>IF(Table6[[#This Row],[Z-Score]]&gt;3,"Yes","No")</f>
        <v>No</v>
      </c>
      <c r="F834">
        <f>AVERAGEIFS($C:C,$B:B,Table6[[#This Row],[Job Title]])</f>
        <v>75741.152545454534</v>
      </c>
      <c r="G834" cm="1">
        <f t="array" ref="G834">_xlfn.STDEV.P(_xlfn._xlws.FILTER($C:C,$B:B=Table6[[#This Row],[Job Title]]))</f>
        <v>43291.3791044912</v>
      </c>
      <c r="H834">
        <f>ROUND((Table6[[#This Row],[Total Salary(USD)]]-Table6[[#This Row],[Avg.of.cat]])/Table6[[#This Row],[std.of.cat]],2)</f>
        <v>-1.45</v>
      </c>
      <c r="I834" t="str">
        <f>IF(Table6[[#This Row],[Z-Score.cat]]&gt;3,"Yes","No")</f>
        <v>No</v>
      </c>
    </row>
    <row r="835" spans="1:9" x14ac:dyDescent="0.25">
      <c r="A835" t="s">
        <v>29</v>
      </c>
      <c r="B835" t="s">
        <v>38</v>
      </c>
      <c r="C835">
        <v>12934.48</v>
      </c>
      <c r="D835">
        <f>ROUND((Table6[[#This Row],[Total Salary(USD)]]-N$1)/N$2,2)</f>
        <v>-0.74</v>
      </c>
      <c r="E835" t="str">
        <f>IF(Table6[[#This Row],[Z-Score]]&gt;3,"Yes","No")</f>
        <v>No</v>
      </c>
      <c r="F835">
        <f>AVERAGEIFS($C:C,$B:B,Table6[[#This Row],[Job Title]])</f>
        <v>65127.385277777808</v>
      </c>
      <c r="G835" cm="1">
        <f t="array" ref="G835">_xlfn.STDEV.P(_xlfn._xlws.FILTER($C:C,$B:B=Table6[[#This Row],[Job Title]]))</f>
        <v>42112.257457220956</v>
      </c>
      <c r="H835">
        <f>ROUND((Table6[[#This Row],[Total Salary(USD)]]-Table6[[#This Row],[Avg.of.cat]])/Table6[[#This Row],[std.of.cat]],2)</f>
        <v>-1.24</v>
      </c>
      <c r="I835" t="str">
        <f>IF(Table6[[#This Row],[Z-Score.cat]]&gt;3,"Yes","No")</f>
        <v>No</v>
      </c>
    </row>
    <row r="836" spans="1:9" x14ac:dyDescent="0.25">
      <c r="A836" t="s">
        <v>26</v>
      </c>
      <c r="B836" t="s">
        <v>52</v>
      </c>
      <c r="C836">
        <v>12827</v>
      </c>
      <c r="D836">
        <f>ROUND((Table6[[#This Row],[Total Salary(USD)]]-N$1)/N$2,2)</f>
        <v>-0.74</v>
      </c>
      <c r="E836" t="str">
        <f>IF(Table6[[#This Row],[Z-Score]]&gt;3,"Yes","No")</f>
        <v>No</v>
      </c>
      <c r="F836">
        <f>AVERAGEIFS($C:C,$B:B,Table6[[#This Row],[Job Title]])</f>
        <v>64468.089137931056</v>
      </c>
      <c r="G836" cm="1">
        <f t="array" ref="G836">_xlfn.STDEV.P(_xlfn._xlws.FILTER($C:C,$B:B=Table6[[#This Row],[Job Title]]))</f>
        <v>46017.966728855456</v>
      </c>
      <c r="H836">
        <f>ROUND((Table6[[#This Row],[Total Salary(USD)]]-Table6[[#This Row],[Avg.of.cat]])/Table6[[#This Row],[std.of.cat]],2)</f>
        <v>-1.1200000000000001</v>
      </c>
      <c r="I836" t="str">
        <f>IF(Table6[[#This Row],[Z-Score.cat]]&gt;3,"Yes","No")</f>
        <v>No</v>
      </c>
    </row>
    <row r="837" spans="1:9" x14ac:dyDescent="0.25">
      <c r="A837" t="s">
        <v>26</v>
      </c>
      <c r="B837" t="s">
        <v>50</v>
      </c>
      <c r="C837">
        <v>12784.57</v>
      </c>
      <c r="D837">
        <f>ROUND((Table6[[#This Row],[Total Salary(USD)]]-N$1)/N$2,2)</f>
        <v>-0.74</v>
      </c>
      <c r="E837" t="str">
        <f>IF(Table6[[#This Row],[Z-Score]]&gt;3,"Yes","No")</f>
        <v>No</v>
      </c>
      <c r="F837">
        <f>AVERAGEIFS($C:C,$B:B,Table6[[#This Row],[Job Title]])</f>
        <v>49738.969361702148</v>
      </c>
      <c r="G837" cm="1">
        <f t="array" ref="G837">_xlfn.STDEV.P(_xlfn._xlws.FILTER($C:C,$B:B=Table6[[#This Row],[Job Title]]))</f>
        <v>40547.734104975425</v>
      </c>
      <c r="H837">
        <f>ROUND((Table6[[#This Row],[Total Salary(USD)]]-Table6[[#This Row],[Avg.of.cat]])/Table6[[#This Row],[std.of.cat]],2)</f>
        <v>-0.91</v>
      </c>
      <c r="I837" t="str">
        <f>IF(Table6[[#This Row],[Z-Score.cat]]&gt;3,"Yes","No")</f>
        <v>No</v>
      </c>
    </row>
    <row r="838" spans="1:9" x14ac:dyDescent="0.25">
      <c r="A838" t="s">
        <v>24</v>
      </c>
      <c r="B838" t="s">
        <v>48</v>
      </c>
      <c r="C838">
        <v>12719.69</v>
      </c>
      <c r="D838">
        <f>ROUND((Table6[[#This Row],[Total Salary(USD)]]-N$1)/N$2,2)</f>
        <v>-0.74</v>
      </c>
      <c r="E838" t="str">
        <f>IF(Table6[[#This Row],[Z-Score]]&gt;3,"Yes","No")</f>
        <v>No</v>
      </c>
      <c r="F838">
        <f>AVERAGEIFS($C:C,$B:B,Table6[[#This Row],[Job Title]])</f>
        <v>75741.152545454534</v>
      </c>
      <c r="G838" cm="1">
        <f t="array" ref="G838">_xlfn.STDEV.P(_xlfn._xlws.FILTER($C:C,$B:B=Table6[[#This Row],[Job Title]]))</f>
        <v>43291.3791044912</v>
      </c>
      <c r="H838">
        <f>ROUND((Table6[[#This Row],[Total Salary(USD)]]-Table6[[#This Row],[Avg.of.cat]])/Table6[[#This Row],[std.of.cat]],2)</f>
        <v>-1.46</v>
      </c>
      <c r="I838" t="str">
        <f>IF(Table6[[#This Row],[Z-Score.cat]]&gt;3,"Yes","No")</f>
        <v>No</v>
      </c>
    </row>
    <row r="839" spans="1:9" x14ac:dyDescent="0.25">
      <c r="A839" t="s">
        <v>35</v>
      </c>
      <c r="B839" t="s">
        <v>51</v>
      </c>
      <c r="C839">
        <v>12601.07</v>
      </c>
      <c r="D839">
        <f>ROUND((Table6[[#This Row],[Total Salary(USD)]]-N$1)/N$2,2)</f>
        <v>-0.74</v>
      </c>
      <c r="E839" t="str">
        <f>IF(Table6[[#This Row],[Z-Score]]&gt;3,"Yes","No")</f>
        <v>No</v>
      </c>
      <c r="F839">
        <f>AVERAGEIFS($C:C,$B:B,Table6[[#This Row],[Job Title]])</f>
        <v>62458.608421052631</v>
      </c>
      <c r="G839" cm="1">
        <f t="array" ref="G839">_xlfn.STDEV.P(_xlfn._xlws.FILTER($C:C,$B:B=Table6[[#This Row],[Job Title]]))</f>
        <v>46662.569180449202</v>
      </c>
      <c r="H839">
        <f>ROUND((Table6[[#This Row],[Total Salary(USD)]]-Table6[[#This Row],[Avg.of.cat]])/Table6[[#This Row],[std.of.cat]],2)</f>
        <v>-1.07</v>
      </c>
      <c r="I839" t="str">
        <f>IF(Table6[[#This Row],[Z-Score.cat]]&gt;3,"Yes","No")</f>
        <v>No</v>
      </c>
    </row>
    <row r="840" spans="1:9" x14ac:dyDescent="0.25">
      <c r="A840" t="s">
        <v>26</v>
      </c>
      <c r="B840" t="s">
        <v>52</v>
      </c>
      <c r="C840">
        <v>12503.66</v>
      </c>
      <c r="D840">
        <f>ROUND((Table6[[#This Row],[Total Salary(USD)]]-N$1)/N$2,2)</f>
        <v>-0.75</v>
      </c>
      <c r="E840" t="str">
        <f>IF(Table6[[#This Row],[Z-Score]]&gt;3,"Yes","No")</f>
        <v>No</v>
      </c>
      <c r="F840">
        <f>AVERAGEIFS($C:C,$B:B,Table6[[#This Row],[Job Title]])</f>
        <v>64468.089137931056</v>
      </c>
      <c r="G840" cm="1">
        <f t="array" ref="G840">_xlfn.STDEV.P(_xlfn._xlws.FILTER($C:C,$B:B=Table6[[#This Row],[Job Title]]))</f>
        <v>46017.966728855456</v>
      </c>
      <c r="H840">
        <f>ROUND((Table6[[#This Row],[Total Salary(USD)]]-Table6[[#This Row],[Avg.of.cat]])/Table6[[#This Row],[std.of.cat]],2)</f>
        <v>-1.1299999999999999</v>
      </c>
      <c r="I840" t="str">
        <f>IF(Table6[[#This Row],[Z-Score.cat]]&gt;3,"Yes","No")</f>
        <v>No</v>
      </c>
    </row>
    <row r="841" spans="1:9" x14ac:dyDescent="0.25">
      <c r="A841" t="s">
        <v>26</v>
      </c>
      <c r="B841" t="s">
        <v>47</v>
      </c>
      <c r="C841">
        <v>12480.01</v>
      </c>
      <c r="D841">
        <f>ROUND((Table6[[#This Row],[Total Salary(USD)]]-N$1)/N$2,2)</f>
        <v>-0.75</v>
      </c>
      <c r="E841" t="str">
        <f>IF(Table6[[#This Row],[Z-Score]]&gt;3,"Yes","No")</f>
        <v>No</v>
      </c>
      <c r="F841">
        <f>AVERAGEIFS($C:C,$B:B,Table6[[#This Row],[Job Title]])</f>
        <v>71674.793260869556</v>
      </c>
      <c r="G841" cm="1">
        <f t="array" ref="G841">_xlfn.STDEV.P(_xlfn._xlws.FILTER($C:C,$B:B=Table6[[#This Row],[Job Title]]))</f>
        <v>46259.752744471494</v>
      </c>
      <c r="H841">
        <f>ROUND((Table6[[#This Row],[Total Salary(USD)]]-Table6[[#This Row],[Avg.of.cat]])/Table6[[#This Row],[std.of.cat]],2)</f>
        <v>-1.28</v>
      </c>
      <c r="I841" t="str">
        <f>IF(Table6[[#This Row],[Z-Score.cat]]&gt;3,"Yes","No")</f>
        <v>No</v>
      </c>
    </row>
    <row r="842" spans="1:9" x14ac:dyDescent="0.25">
      <c r="A842" t="s">
        <v>24</v>
      </c>
      <c r="B842" t="s">
        <v>40</v>
      </c>
      <c r="C842">
        <v>12317.02</v>
      </c>
      <c r="D842">
        <f>ROUND((Table6[[#This Row],[Total Salary(USD)]]-N$1)/N$2,2)</f>
        <v>-0.75</v>
      </c>
      <c r="E842" t="str">
        <f>IF(Table6[[#This Row],[Z-Score]]&gt;3,"Yes","No")</f>
        <v>No</v>
      </c>
      <c r="F842">
        <f>AVERAGEIFS($C:C,$B:B,Table6[[#This Row],[Job Title]])</f>
        <v>70425.948709677396</v>
      </c>
      <c r="G842" cm="1">
        <f t="array" ref="G842">_xlfn.STDEV.P(_xlfn._xlws.FILTER($C:C,$B:B=Table6[[#This Row],[Job Title]]))</f>
        <v>80642.671347175114</v>
      </c>
      <c r="H842">
        <f>ROUND((Table6[[#This Row],[Total Salary(USD)]]-Table6[[#This Row],[Avg.of.cat]])/Table6[[#This Row],[std.of.cat]],2)</f>
        <v>-0.72</v>
      </c>
      <c r="I842" t="str">
        <f>IF(Table6[[#This Row],[Z-Score.cat]]&gt;3,"Yes","No")</f>
        <v>No</v>
      </c>
    </row>
    <row r="843" spans="1:9" x14ac:dyDescent="0.25">
      <c r="A843" t="s">
        <v>28</v>
      </c>
      <c r="B843" t="s">
        <v>40</v>
      </c>
      <c r="C843">
        <v>12209.11</v>
      </c>
      <c r="D843">
        <f>ROUND((Table6[[#This Row],[Total Salary(USD)]]-N$1)/N$2,2)</f>
        <v>-0.75</v>
      </c>
      <c r="E843" t="str">
        <f>IF(Table6[[#This Row],[Z-Score]]&gt;3,"Yes","No")</f>
        <v>No</v>
      </c>
      <c r="F843">
        <f>AVERAGEIFS($C:C,$B:B,Table6[[#This Row],[Job Title]])</f>
        <v>70425.948709677396</v>
      </c>
      <c r="G843" cm="1">
        <f t="array" ref="G843">_xlfn.STDEV.P(_xlfn._xlws.FILTER($C:C,$B:B=Table6[[#This Row],[Job Title]]))</f>
        <v>80642.671347175114</v>
      </c>
      <c r="H843">
        <f>ROUND((Table6[[#This Row],[Total Salary(USD)]]-Table6[[#This Row],[Avg.of.cat]])/Table6[[#This Row],[std.of.cat]],2)</f>
        <v>-0.72</v>
      </c>
      <c r="I843" t="str">
        <f>IF(Table6[[#This Row],[Z-Score.cat]]&gt;3,"Yes","No")</f>
        <v>No</v>
      </c>
    </row>
    <row r="844" spans="1:9" x14ac:dyDescent="0.25">
      <c r="A844" t="s">
        <v>29</v>
      </c>
      <c r="B844" t="s">
        <v>47</v>
      </c>
      <c r="C844">
        <v>12206.49</v>
      </c>
      <c r="D844">
        <f>ROUND((Table6[[#This Row],[Total Salary(USD)]]-N$1)/N$2,2)</f>
        <v>-0.75</v>
      </c>
      <c r="E844" t="str">
        <f>IF(Table6[[#This Row],[Z-Score]]&gt;3,"Yes","No")</f>
        <v>No</v>
      </c>
      <c r="F844">
        <f>AVERAGEIFS($C:C,$B:B,Table6[[#This Row],[Job Title]])</f>
        <v>71674.793260869556</v>
      </c>
      <c r="G844" cm="1">
        <f t="array" ref="G844">_xlfn.STDEV.P(_xlfn._xlws.FILTER($C:C,$B:B=Table6[[#This Row],[Job Title]]))</f>
        <v>46259.752744471494</v>
      </c>
      <c r="H844">
        <f>ROUND((Table6[[#This Row],[Total Salary(USD)]]-Table6[[#This Row],[Avg.of.cat]])/Table6[[#This Row],[std.of.cat]],2)</f>
        <v>-1.29</v>
      </c>
      <c r="I844" t="str">
        <f>IF(Table6[[#This Row],[Z-Score.cat]]&gt;3,"Yes","No")</f>
        <v>No</v>
      </c>
    </row>
    <row r="845" spans="1:9" x14ac:dyDescent="0.25">
      <c r="A845" t="s">
        <v>26</v>
      </c>
      <c r="B845" t="s">
        <v>39</v>
      </c>
      <c r="C845">
        <v>12204.9</v>
      </c>
      <c r="D845">
        <f>ROUND((Table6[[#This Row],[Total Salary(USD)]]-N$1)/N$2,2)</f>
        <v>-0.75</v>
      </c>
      <c r="E845" t="str">
        <f>IF(Table6[[#This Row],[Z-Score]]&gt;3,"Yes","No")</f>
        <v>No</v>
      </c>
      <c r="F845">
        <f>AVERAGEIFS($C:C,$B:B,Table6[[#This Row],[Job Title]])</f>
        <v>93413.391929824589</v>
      </c>
      <c r="G845" cm="1">
        <f t="array" ref="G845">_xlfn.STDEV.P(_xlfn._xlws.FILTER($C:C,$B:B=Table6[[#This Row],[Job Title]]))</f>
        <v>198179.10237346042</v>
      </c>
      <c r="H845">
        <f>ROUND((Table6[[#This Row],[Total Salary(USD)]]-Table6[[#This Row],[Avg.of.cat]])/Table6[[#This Row],[std.of.cat]],2)</f>
        <v>-0.41</v>
      </c>
      <c r="I845" t="str">
        <f>IF(Table6[[#This Row],[Z-Score.cat]]&gt;3,"Yes","No")</f>
        <v>No</v>
      </c>
    </row>
    <row r="846" spans="1:9" x14ac:dyDescent="0.25">
      <c r="A846" t="s">
        <v>24</v>
      </c>
      <c r="B846" t="s">
        <v>41</v>
      </c>
      <c r="C846">
        <v>12162.26</v>
      </c>
      <c r="D846">
        <f>ROUND((Table6[[#This Row],[Total Salary(USD)]]-N$1)/N$2,2)</f>
        <v>-0.75</v>
      </c>
      <c r="E846" t="str">
        <f>IF(Table6[[#This Row],[Z-Score]]&gt;3,"Yes","No")</f>
        <v>No</v>
      </c>
      <c r="F846">
        <f>AVERAGEIFS($C:C,$B:B,Table6[[#This Row],[Job Title]])</f>
        <v>65399.128867924541</v>
      </c>
      <c r="G846" cm="1">
        <f t="array" ref="G846">_xlfn.STDEV.P(_xlfn._xlws.FILTER($C:C,$B:B=Table6[[#This Row],[Job Title]]))</f>
        <v>40003.028601815779</v>
      </c>
      <c r="H846">
        <f>ROUND((Table6[[#This Row],[Total Salary(USD)]]-Table6[[#This Row],[Avg.of.cat]])/Table6[[#This Row],[std.of.cat]],2)</f>
        <v>-1.33</v>
      </c>
      <c r="I846" t="str">
        <f>IF(Table6[[#This Row],[Z-Score.cat]]&gt;3,"Yes","No")</f>
        <v>No</v>
      </c>
    </row>
    <row r="847" spans="1:9" x14ac:dyDescent="0.25">
      <c r="A847" t="s">
        <v>26</v>
      </c>
      <c r="B847" t="s">
        <v>39</v>
      </c>
      <c r="C847">
        <v>12160.72</v>
      </c>
      <c r="D847">
        <f>ROUND((Table6[[#This Row],[Total Salary(USD)]]-N$1)/N$2,2)</f>
        <v>-0.75</v>
      </c>
      <c r="E847" t="str">
        <f>IF(Table6[[#This Row],[Z-Score]]&gt;3,"Yes","No")</f>
        <v>No</v>
      </c>
      <c r="F847">
        <f>AVERAGEIFS($C:C,$B:B,Table6[[#This Row],[Job Title]])</f>
        <v>93413.391929824589</v>
      </c>
      <c r="G847" cm="1">
        <f t="array" ref="G847">_xlfn.STDEV.P(_xlfn._xlws.FILTER($C:C,$B:B=Table6[[#This Row],[Job Title]]))</f>
        <v>198179.10237346042</v>
      </c>
      <c r="H847">
        <f>ROUND((Table6[[#This Row],[Total Salary(USD)]]-Table6[[#This Row],[Avg.of.cat]])/Table6[[#This Row],[std.of.cat]],2)</f>
        <v>-0.41</v>
      </c>
      <c r="I847" t="str">
        <f>IF(Table6[[#This Row],[Z-Score.cat]]&gt;3,"Yes","No")</f>
        <v>No</v>
      </c>
    </row>
    <row r="848" spans="1:9" x14ac:dyDescent="0.25">
      <c r="A848" t="s">
        <v>35</v>
      </c>
      <c r="B848" t="s">
        <v>49</v>
      </c>
      <c r="C848">
        <v>11939.21</v>
      </c>
      <c r="D848">
        <f>ROUND((Table6[[#This Row],[Total Salary(USD)]]-N$1)/N$2,2)</f>
        <v>-0.75</v>
      </c>
      <c r="E848" t="str">
        <f>IF(Table6[[#This Row],[Z-Score]]&gt;3,"Yes","No")</f>
        <v>No</v>
      </c>
      <c r="F848">
        <f>AVERAGEIFS($C:C,$B:B,Table6[[#This Row],[Job Title]])</f>
        <v>62166.537115384606</v>
      </c>
      <c r="G848" cm="1">
        <f t="array" ref="G848">_xlfn.STDEV.P(_xlfn._xlws.FILTER($C:C,$B:B=Table6[[#This Row],[Job Title]]))</f>
        <v>39240.393697944899</v>
      </c>
      <c r="H848">
        <f>ROUND((Table6[[#This Row],[Total Salary(USD)]]-Table6[[#This Row],[Avg.of.cat]])/Table6[[#This Row],[std.of.cat]],2)</f>
        <v>-1.28</v>
      </c>
      <c r="I848" t="str">
        <f>IF(Table6[[#This Row],[Z-Score.cat]]&gt;3,"Yes","No")</f>
        <v>No</v>
      </c>
    </row>
    <row r="849" spans="1:9" x14ac:dyDescent="0.25">
      <c r="A849" t="s">
        <v>32</v>
      </c>
      <c r="B849" t="s">
        <v>50</v>
      </c>
      <c r="C849">
        <v>11932.49</v>
      </c>
      <c r="D849">
        <f>ROUND((Table6[[#This Row],[Total Salary(USD)]]-N$1)/N$2,2)</f>
        <v>-0.75</v>
      </c>
      <c r="E849" t="str">
        <f>IF(Table6[[#This Row],[Z-Score]]&gt;3,"Yes","No")</f>
        <v>No</v>
      </c>
      <c r="F849">
        <f>AVERAGEIFS($C:C,$B:B,Table6[[#This Row],[Job Title]])</f>
        <v>49738.969361702148</v>
      </c>
      <c r="G849" cm="1">
        <f t="array" ref="G849">_xlfn.STDEV.P(_xlfn._xlws.FILTER($C:C,$B:B=Table6[[#This Row],[Job Title]]))</f>
        <v>40547.734104975425</v>
      </c>
      <c r="H849">
        <f>ROUND((Table6[[#This Row],[Total Salary(USD)]]-Table6[[#This Row],[Avg.of.cat]])/Table6[[#This Row],[std.of.cat]],2)</f>
        <v>-0.93</v>
      </c>
      <c r="I849" t="str">
        <f>IF(Table6[[#This Row],[Z-Score.cat]]&gt;3,"Yes","No")</f>
        <v>No</v>
      </c>
    </row>
    <row r="850" spans="1:9" x14ac:dyDescent="0.25">
      <c r="A850" t="s">
        <v>26</v>
      </c>
      <c r="B850" t="s">
        <v>42</v>
      </c>
      <c r="C850">
        <v>11886.47</v>
      </c>
      <c r="D850">
        <f>ROUND((Table6[[#This Row],[Total Salary(USD)]]-N$1)/N$2,2)</f>
        <v>-0.75</v>
      </c>
      <c r="E850" t="str">
        <f>IF(Table6[[#This Row],[Z-Score]]&gt;3,"Yes","No")</f>
        <v>No</v>
      </c>
      <c r="F850">
        <f>AVERAGEIFS($C:C,$B:B,Table6[[#This Row],[Job Title]])</f>
        <v>86666.62872727275</v>
      </c>
      <c r="G850" cm="1">
        <f t="array" ref="G850">_xlfn.STDEV.P(_xlfn._xlws.FILTER($C:C,$B:B=Table6[[#This Row],[Job Title]]))</f>
        <v>135209.06979805263</v>
      </c>
      <c r="H850">
        <f>ROUND((Table6[[#This Row],[Total Salary(USD)]]-Table6[[#This Row],[Avg.of.cat]])/Table6[[#This Row],[std.of.cat]],2)</f>
        <v>-0.55000000000000004</v>
      </c>
      <c r="I850" t="str">
        <f>IF(Table6[[#This Row],[Z-Score.cat]]&gt;3,"Yes","No")</f>
        <v>No</v>
      </c>
    </row>
    <row r="851" spans="1:9" x14ac:dyDescent="0.25">
      <c r="A851" t="s">
        <v>28</v>
      </c>
      <c r="B851" t="s">
        <v>49</v>
      </c>
      <c r="C851">
        <v>11864.66</v>
      </c>
      <c r="D851">
        <f>ROUND((Table6[[#This Row],[Total Salary(USD)]]-N$1)/N$2,2)</f>
        <v>-0.75</v>
      </c>
      <c r="E851" t="str">
        <f>IF(Table6[[#This Row],[Z-Score]]&gt;3,"Yes","No")</f>
        <v>No</v>
      </c>
      <c r="F851">
        <f>AVERAGEIFS($C:C,$B:B,Table6[[#This Row],[Job Title]])</f>
        <v>62166.537115384606</v>
      </c>
      <c r="G851" cm="1">
        <f t="array" ref="G851">_xlfn.STDEV.P(_xlfn._xlws.FILTER($C:C,$B:B=Table6[[#This Row],[Job Title]]))</f>
        <v>39240.393697944899</v>
      </c>
      <c r="H851">
        <f>ROUND((Table6[[#This Row],[Total Salary(USD)]]-Table6[[#This Row],[Avg.of.cat]])/Table6[[#This Row],[std.of.cat]],2)</f>
        <v>-1.28</v>
      </c>
      <c r="I851" t="str">
        <f>IF(Table6[[#This Row],[Z-Score.cat]]&gt;3,"Yes","No")</f>
        <v>No</v>
      </c>
    </row>
    <row r="852" spans="1:9" x14ac:dyDescent="0.25">
      <c r="A852" t="s">
        <v>23</v>
      </c>
      <c r="B852" t="s">
        <v>44</v>
      </c>
      <c r="C852">
        <v>11846.54</v>
      </c>
      <c r="D852">
        <f>ROUND((Table6[[#This Row],[Total Salary(USD)]]-N$1)/N$2,2)</f>
        <v>-0.76</v>
      </c>
      <c r="E852" t="str">
        <f>IF(Table6[[#This Row],[Z-Score]]&gt;3,"Yes","No")</f>
        <v>No</v>
      </c>
      <c r="F852">
        <f>AVERAGEIFS($C:C,$B:B,Table6[[#This Row],[Job Title]])</f>
        <v>62337.948181818203</v>
      </c>
      <c r="G852" cm="1">
        <f t="array" ref="G852">_xlfn.STDEV.P(_xlfn._xlws.FILTER($C:C,$B:B=Table6[[#This Row],[Job Title]]))</f>
        <v>34255.651537002152</v>
      </c>
      <c r="H852">
        <f>ROUND((Table6[[#This Row],[Total Salary(USD)]]-Table6[[#This Row],[Avg.of.cat]])/Table6[[#This Row],[std.of.cat]],2)</f>
        <v>-1.47</v>
      </c>
      <c r="I852" t="str">
        <f>IF(Table6[[#This Row],[Z-Score.cat]]&gt;3,"Yes","No")</f>
        <v>No</v>
      </c>
    </row>
    <row r="853" spans="1:9" x14ac:dyDescent="0.25">
      <c r="A853" t="s">
        <v>449</v>
      </c>
      <c r="B853" t="s">
        <v>449</v>
      </c>
      <c r="C853">
        <v>11839.83</v>
      </c>
      <c r="D853">
        <f>ROUND((Table6[[#This Row],[Total Salary(USD)]]-N$1)/N$2,2)</f>
        <v>-0.76</v>
      </c>
      <c r="E853" t="str">
        <f>IF(Table6[[#This Row],[Z-Score]]&gt;3,"Yes","No")</f>
        <v>No</v>
      </c>
      <c r="F853">
        <f>AVERAGEIFS($C:C,$B:B,Table6[[#This Row],[Job Title]])</f>
        <v>5456.9596666666666</v>
      </c>
      <c r="G853" cm="1">
        <f t="array" ref="G853">_xlfn.STDEV.P(_xlfn._xlws.FILTER($C:C,$B:B=Table6[[#This Row],[Job Title]]))</f>
        <v>6329.3835826560971</v>
      </c>
      <c r="H853">
        <f>ROUND((Table6[[#This Row],[Total Salary(USD)]]-Table6[[#This Row],[Avg.of.cat]])/Table6[[#This Row],[std.of.cat]],2)</f>
        <v>1.01</v>
      </c>
      <c r="I853" t="str">
        <f>IF(Table6[[#This Row],[Z-Score.cat]]&gt;3,"Yes","No")</f>
        <v>No</v>
      </c>
    </row>
    <row r="854" spans="1:9" x14ac:dyDescent="0.25">
      <c r="A854" t="s">
        <v>24</v>
      </c>
      <c r="B854" t="s">
        <v>52</v>
      </c>
      <c r="C854">
        <v>11815.99</v>
      </c>
      <c r="D854">
        <f>ROUND((Table6[[#This Row],[Total Salary(USD)]]-N$1)/N$2,2)</f>
        <v>-0.76</v>
      </c>
      <c r="E854" t="str">
        <f>IF(Table6[[#This Row],[Z-Score]]&gt;3,"Yes","No")</f>
        <v>No</v>
      </c>
      <c r="F854">
        <f>AVERAGEIFS($C:C,$B:B,Table6[[#This Row],[Job Title]])</f>
        <v>64468.089137931056</v>
      </c>
      <c r="G854" cm="1">
        <f t="array" ref="G854">_xlfn.STDEV.P(_xlfn._xlws.FILTER($C:C,$B:B=Table6[[#This Row],[Job Title]]))</f>
        <v>46017.966728855456</v>
      </c>
      <c r="H854">
        <f>ROUND((Table6[[#This Row],[Total Salary(USD)]]-Table6[[#This Row],[Avg.of.cat]])/Table6[[#This Row],[std.of.cat]],2)</f>
        <v>-1.1399999999999999</v>
      </c>
      <c r="I854" t="str">
        <f>IF(Table6[[#This Row],[Z-Score.cat]]&gt;3,"Yes","No")</f>
        <v>No</v>
      </c>
    </row>
    <row r="855" spans="1:9" x14ac:dyDescent="0.25">
      <c r="A855" t="s">
        <v>35</v>
      </c>
      <c r="B855" t="s">
        <v>50</v>
      </c>
      <c r="C855">
        <v>11786.01</v>
      </c>
      <c r="D855">
        <f>ROUND((Table6[[#This Row],[Total Salary(USD)]]-N$1)/N$2,2)</f>
        <v>-0.76</v>
      </c>
      <c r="E855" t="str">
        <f>IF(Table6[[#This Row],[Z-Score]]&gt;3,"Yes","No")</f>
        <v>No</v>
      </c>
      <c r="F855">
        <f>AVERAGEIFS($C:C,$B:B,Table6[[#This Row],[Job Title]])</f>
        <v>49738.969361702148</v>
      </c>
      <c r="G855" cm="1">
        <f t="array" ref="G855">_xlfn.STDEV.P(_xlfn._xlws.FILTER($C:C,$B:B=Table6[[#This Row],[Job Title]]))</f>
        <v>40547.734104975425</v>
      </c>
      <c r="H855">
        <f>ROUND((Table6[[#This Row],[Total Salary(USD)]]-Table6[[#This Row],[Avg.of.cat]])/Table6[[#This Row],[std.of.cat]],2)</f>
        <v>-0.94</v>
      </c>
      <c r="I855" t="str">
        <f>IF(Table6[[#This Row],[Z-Score.cat]]&gt;3,"Yes","No")</f>
        <v>No</v>
      </c>
    </row>
    <row r="856" spans="1:9" x14ac:dyDescent="0.25">
      <c r="A856" t="s">
        <v>28</v>
      </c>
      <c r="B856" t="s">
        <v>38</v>
      </c>
      <c r="C856">
        <v>11768.02</v>
      </c>
      <c r="D856">
        <f>ROUND((Table6[[#This Row],[Total Salary(USD)]]-N$1)/N$2,2)</f>
        <v>-0.76</v>
      </c>
      <c r="E856" t="str">
        <f>IF(Table6[[#This Row],[Z-Score]]&gt;3,"Yes","No")</f>
        <v>No</v>
      </c>
      <c r="F856">
        <f>AVERAGEIFS($C:C,$B:B,Table6[[#This Row],[Job Title]])</f>
        <v>65127.385277777808</v>
      </c>
      <c r="G856" cm="1">
        <f t="array" ref="G856">_xlfn.STDEV.P(_xlfn._xlws.FILTER($C:C,$B:B=Table6[[#This Row],[Job Title]]))</f>
        <v>42112.257457220956</v>
      </c>
      <c r="H856">
        <f>ROUND((Table6[[#This Row],[Total Salary(USD)]]-Table6[[#This Row],[Avg.of.cat]])/Table6[[#This Row],[std.of.cat]],2)</f>
        <v>-1.27</v>
      </c>
      <c r="I856" t="str">
        <f>IF(Table6[[#This Row],[Z-Score.cat]]&gt;3,"Yes","No")</f>
        <v>No</v>
      </c>
    </row>
    <row r="857" spans="1:9" x14ac:dyDescent="0.25">
      <c r="A857" t="s">
        <v>23</v>
      </c>
      <c r="B857" t="s">
        <v>40</v>
      </c>
      <c r="C857">
        <v>11765.66</v>
      </c>
      <c r="D857">
        <f>ROUND((Table6[[#This Row],[Total Salary(USD)]]-N$1)/N$2,2)</f>
        <v>-0.76</v>
      </c>
      <c r="E857" t="str">
        <f>IF(Table6[[#This Row],[Z-Score]]&gt;3,"Yes","No")</f>
        <v>No</v>
      </c>
      <c r="F857">
        <f>AVERAGEIFS($C:C,$B:B,Table6[[#This Row],[Job Title]])</f>
        <v>70425.948709677396</v>
      </c>
      <c r="G857" cm="1">
        <f t="array" ref="G857">_xlfn.STDEV.P(_xlfn._xlws.FILTER($C:C,$B:B=Table6[[#This Row],[Job Title]]))</f>
        <v>80642.671347175114</v>
      </c>
      <c r="H857">
        <f>ROUND((Table6[[#This Row],[Total Salary(USD)]]-Table6[[#This Row],[Avg.of.cat]])/Table6[[#This Row],[std.of.cat]],2)</f>
        <v>-0.73</v>
      </c>
      <c r="I857" t="str">
        <f>IF(Table6[[#This Row],[Z-Score.cat]]&gt;3,"Yes","No")</f>
        <v>No</v>
      </c>
    </row>
    <row r="858" spans="1:9" x14ac:dyDescent="0.25">
      <c r="A858" t="s">
        <v>35</v>
      </c>
      <c r="B858" t="s">
        <v>52</v>
      </c>
      <c r="C858">
        <v>11740.13</v>
      </c>
      <c r="D858">
        <f>ROUND((Table6[[#This Row],[Total Salary(USD)]]-N$1)/N$2,2)</f>
        <v>-0.76</v>
      </c>
      <c r="E858" t="str">
        <f>IF(Table6[[#This Row],[Z-Score]]&gt;3,"Yes","No")</f>
        <v>No</v>
      </c>
      <c r="F858">
        <f>AVERAGEIFS($C:C,$B:B,Table6[[#This Row],[Job Title]])</f>
        <v>64468.089137931056</v>
      </c>
      <c r="G858" cm="1">
        <f t="array" ref="G858">_xlfn.STDEV.P(_xlfn._xlws.FILTER($C:C,$B:B=Table6[[#This Row],[Job Title]]))</f>
        <v>46017.966728855456</v>
      </c>
      <c r="H858">
        <f>ROUND((Table6[[#This Row],[Total Salary(USD)]]-Table6[[#This Row],[Avg.of.cat]])/Table6[[#This Row],[std.of.cat]],2)</f>
        <v>-1.1499999999999999</v>
      </c>
      <c r="I858" t="str">
        <f>IF(Table6[[#This Row],[Z-Score.cat]]&gt;3,"Yes","No")</f>
        <v>No</v>
      </c>
    </row>
    <row r="859" spans="1:9" x14ac:dyDescent="0.25">
      <c r="A859" t="s">
        <v>35</v>
      </c>
      <c r="B859" t="s">
        <v>53</v>
      </c>
      <c r="C859">
        <v>11677.03</v>
      </c>
      <c r="D859">
        <f>ROUND((Table6[[#This Row],[Total Salary(USD)]]-N$1)/N$2,2)</f>
        <v>-0.76</v>
      </c>
      <c r="E859" t="str">
        <f>IF(Table6[[#This Row],[Z-Score]]&gt;3,"Yes","No")</f>
        <v>No</v>
      </c>
      <c r="F859">
        <f>AVERAGEIFS($C:C,$B:B,Table6[[#This Row],[Job Title]])</f>
        <v>69993.488799999992</v>
      </c>
      <c r="G859" cm="1">
        <f t="array" ref="G859">_xlfn.STDEV.P(_xlfn._xlws.FILTER($C:C,$B:B=Table6[[#This Row],[Job Title]]))</f>
        <v>44344.922507977746</v>
      </c>
      <c r="H859">
        <f>ROUND((Table6[[#This Row],[Total Salary(USD)]]-Table6[[#This Row],[Avg.of.cat]])/Table6[[#This Row],[std.of.cat]],2)</f>
        <v>-1.32</v>
      </c>
      <c r="I859" t="str">
        <f>IF(Table6[[#This Row],[Z-Score.cat]]&gt;3,"Yes","No")</f>
        <v>No</v>
      </c>
    </row>
    <row r="860" spans="1:9" x14ac:dyDescent="0.25">
      <c r="A860" t="s">
        <v>26</v>
      </c>
      <c r="B860" t="s">
        <v>52</v>
      </c>
      <c r="C860">
        <v>11650.04</v>
      </c>
      <c r="D860">
        <f>ROUND((Table6[[#This Row],[Total Salary(USD)]]-N$1)/N$2,2)</f>
        <v>-0.76</v>
      </c>
      <c r="E860" t="str">
        <f>IF(Table6[[#This Row],[Z-Score]]&gt;3,"Yes","No")</f>
        <v>No</v>
      </c>
      <c r="F860">
        <f>AVERAGEIFS($C:C,$B:B,Table6[[#This Row],[Job Title]])</f>
        <v>64468.089137931056</v>
      </c>
      <c r="G860" cm="1">
        <f t="array" ref="G860">_xlfn.STDEV.P(_xlfn._xlws.FILTER($C:C,$B:B=Table6[[#This Row],[Job Title]]))</f>
        <v>46017.966728855456</v>
      </c>
      <c r="H860">
        <f>ROUND((Table6[[#This Row],[Total Salary(USD)]]-Table6[[#This Row],[Avg.of.cat]])/Table6[[#This Row],[std.of.cat]],2)</f>
        <v>-1.1499999999999999</v>
      </c>
      <c r="I860" t="str">
        <f>IF(Table6[[#This Row],[Z-Score.cat]]&gt;3,"Yes","No")</f>
        <v>No</v>
      </c>
    </row>
    <row r="861" spans="1:9" x14ac:dyDescent="0.25">
      <c r="A861" t="s">
        <v>26</v>
      </c>
      <c r="B861" t="s">
        <v>51</v>
      </c>
      <c r="C861">
        <v>11593.6</v>
      </c>
      <c r="D861">
        <f>ROUND((Table6[[#This Row],[Total Salary(USD)]]-N$1)/N$2,2)</f>
        <v>-0.76</v>
      </c>
      <c r="E861" t="str">
        <f>IF(Table6[[#This Row],[Z-Score]]&gt;3,"Yes","No")</f>
        <v>No</v>
      </c>
      <c r="F861">
        <f>AVERAGEIFS($C:C,$B:B,Table6[[#This Row],[Job Title]])</f>
        <v>62458.608421052631</v>
      </c>
      <c r="G861" cm="1">
        <f t="array" ref="G861">_xlfn.STDEV.P(_xlfn._xlws.FILTER($C:C,$B:B=Table6[[#This Row],[Job Title]]))</f>
        <v>46662.569180449202</v>
      </c>
      <c r="H861">
        <f>ROUND((Table6[[#This Row],[Total Salary(USD)]]-Table6[[#This Row],[Avg.of.cat]])/Table6[[#This Row],[std.of.cat]],2)</f>
        <v>-1.0900000000000001</v>
      </c>
      <c r="I861" t="str">
        <f>IF(Table6[[#This Row],[Z-Score.cat]]&gt;3,"Yes","No")</f>
        <v>No</v>
      </c>
    </row>
    <row r="862" spans="1:9" x14ac:dyDescent="0.25">
      <c r="A862" t="s">
        <v>29</v>
      </c>
      <c r="B862" t="s">
        <v>37</v>
      </c>
      <c r="C862">
        <v>11576.85</v>
      </c>
      <c r="D862">
        <f>ROUND((Table6[[#This Row],[Total Salary(USD)]]-N$1)/N$2,2)</f>
        <v>-0.76</v>
      </c>
      <c r="E862" t="str">
        <f>IF(Table6[[#This Row],[Z-Score]]&gt;3,"Yes","No")</f>
        <v>No</v>
      </c>
      <c r="F862">
        <f>AVERAGEIFS($C:C,$B:B,Table6[[#This Row],[Job Title]])</f>
        <v>78731.125344827582</v>
      </c>
      <c r="G862" cm="1">
        <f t="array" ref="G862">_xlfn.STDEV.P(_xlfn._xlws.FILTER($C:C,$B:B=Table6[[#This Row],[Job Title]]))</f>
        <v>32809.97896243685</v>
      </c>
      <c r="H862">
        <f>ROUND((Table6[[#This Row],[Total Salary(USD)]]-Table6[[#This Row],[Avg.of.cat]])/Table6[[#This Row],[std.of.cat]],2)</f>
        <v>-2.0499999999999998</v>
      </c>
      <c r="I862" t="str">
        <f>IF(Table6[[#This Row],[Z-Score.cat]]&gt;3,"Yes","No")</f>
        <v>No</v>
      </c>
    </row>
    <row r="863" spans="1:9" x14ac:dyDescent="0.25">
      <c r="A863" t="s">
        <v>35</v>
      </c>
      <c r="B863" t="s">
        <v>42</v>
      </c>
      <c r="C863">
        <v>11371.03</v>
      </c>
      <c r="D863">
        <f>ROUND((Table6[[#This Row],[Total Salary(USD)]]-N$1)/N$2,2)</f>
        <v>-0.76</v>
      </c>
      <c r="E863" t="str">
        <f>IF(Table6[[#This Row],[Z-Score]]&gt;3,"Yes","No")</f>
        <v>No</v>
      </c>
      <c r="F863">
        <f>AVERAGEIFS($C:C,$B:B,Table6[[#This Row],[Job Title]])</f>
        <v>86666.62872727275</v>
      </c>
      <c r="G863" cm="1">
        <f t="array" ref="G863">_xlfn.STDEV.P(_xlfn._xlws.FILTER($C:C,$B:B=Table6[[#This Row],[Job Title]]))</f>
        <v>135209.06979805263</v>
      </c>
      <c r="H863">
        <f>ROUND((Table6[[#This Row],[Total Salary(USD)]]-Table6[[#This Row],[Avg.of.cat]])/Table6[[#This Row],[std.of.cat]],2)</f>
        <v>-0.56000000000000005</v>
      </c>
      <c r="I863" t="str">
        <f>IF(Table6[[#This Row],[Z-Score.cat]]&gt;3,"Yes","No")</f>
        <v>No</v>
      </c>
    </row>
    <row r="864" spans="1:9" x14ac:dyDescent="0.25">
      <c r="A864" t="s">
        <v>35</v>
      </c>
      <c r="B864" t="s">
        <v>49</v>
      </c>
      <c r="C864">
        <v>11232.46</v>
      </c>
      <c r="D864">
        <f>ROUND((Table6[[#This Row],[Total Salary(USD)]]-N$1)/N$2,2)</f>
        <v>-0.76</v>
      </c>
      <c r="E864" t="str">
        <f>IF(Table6[[#This Row],[Z-Score]]&gt;3,"Yes","No")</f>
        <v>No</v>
      </c>
      <c r="F864">
        <f>AVERAGEIFS($C:C,$B:B,Table6[[#This Row],[Job Title]])</f>
        <v>62166.537115384606</v>
      </c>
      <c r="G864" cm="1">
        <f t="array" ref="G864">_xlfn.STDEV.P(_xlfn._xlws.FILTER($C:C,$B:B=Table6[[#This Row],[Job Title]]))</f>
        <v>39240.393697944899</v>
      </c>
      <c r="H864">
        <f>ROUND((Table6[[#This Row],[Total Salary(USD)]]-Table6[[#This Row],[Avg.of.cat]])/Table6[[#This Row],[std.of.cat]],2)</f>
        <v>-1.3</v>
      </c>
      <c r="I864" t="str">
        <f>IF(Table6[[#This Row],[Z-Score.cat]]&gt;3,"Yes","No")</f>
        <v>No</v>
      </c>
    </row>
    <row r="865" spans="1:9" x14ac:dyDescent="0.25">
      <c r="A865" t="s">
        <v>32</v>
      </c>
      <c r="B865" t="s">
        <v>44</v>
      </c>
      <c r="C865">
        <v>10813.36</v>
      </c>
      <c r="D865">
        <f>ROUND((Table6[[#This Row],[Total Salary(USD)]]-N$1)/N$2,2)</f>
        <v>-0.77</v>
      </c>
      <c r="E865" t="str">
        <f>IF(Table6[[#This Row],[Z-Score]]&gt;3,"Yes","No")</f>
        <v>No</v>
      </c>
      <c r="F865">
        <f>AVERAGEIFS($C:C,$B:B,Table6[[#This Row],[Job Title]])</f>
        <v>62337.948181818203</v>
      </c>
      <c r="G865" cm="1">
        <f t="array" ref="G865">_xlfn.STDEV.P(_xlfn._xlws.FILTER($C:C,$B:B=Table6[[#This Row],[Job Title]]))</f>
        <v>34255.651537002152</v>
      </c>
      <c r="H865">
        <f>ROUND((Table6[[#This Row],[Total Salary(USD)]]-Table6[[#This Row],[Avg.of.cat]])/Table6[[#This Row],[std.of.cat]],2)</f>
        <v>-1.5</v>
      </c>
      <c r="I865" t="str">
        <f>IF(Table6[[#This Row],[Z-Score.cat]]&gt;3,"Yes","No")</f>
        <v>No</v>
      </c>
    </row>
    <row r="866" spans="1:9" x14ac:dyDescent="0.25">
      <c r="A866" t="s">
        <v>35</v>
      </c>
      <c r="B866" t="s">
        <v>44</v>
      </c>
      <c r="C866">
        <v>10696.88</v>
      </c>
      <c r="D866">
        <f>ROUND((Table6[[#This Row],[Total Salary(USD)]]-N$1)/N$2,2)</f>
        <v>-0.77</v>
      </c>
      <c r="E866" t="str">
        <f>IF(Table6[[#This Row],[Z-Score]]&gt;3,"Yes","No")</f>
        <v>No</v>
      </c>
      <c r="F866">
        <f>AVERAGEIFS($C:C,$B:B,Table6[[#This Row],[Job Title]])</f>
        <v>62337.948181818203</v>
      </c>
      <c r="G866" cm="1">
        <f t="array" ref="G866">_xlfn.STDEV.P(_xlfn._xlws.FILTER($C:C,$B:B=Table6[[#This Row],[Job Title]]))</f>
        <v>34255.651537002152</v>
      </c>
      <c r="H866">
        <f>ROUND((Table6[[#This Row],[Total Salary(USD)]]-Table6[[#This Row],[Avg.of.cat]])/Table6[[#This Row],[std.of.cat]],2)</f>
        <v>-1.51</v>
      </c>
      <c r="I866" t="str">
        <f>IF(Table6[[#This Row],[Z-Score.cat]]&gt;3,"Yes","No")</f>
        <v>No</v>
      </c>
    </row>
    <row r="867" spans="1:9" x14ac:dyDescent="0.25">
      <c r="A867" t="s">
        <v>29</v>
      </c>
      <c r="B867" t="s">
        <v>39</v>
      </c>
      <c r="C867">
        <v>10695.93</v>
      </c>
      <c r="D867">
        <f>ROUND((Table6[[#This Row],[Total Salary(USD)]]-N$1)/N$2,2)</f>
        <v>-0.77</v>
      </c>
      <c r="E867" t="str">
        <f>IF(Table6[[#This Row],[Z-Score]]&gt;3,"Yes","No")</f>
        <v>No</v>
      </c>
      <c r="F867">
        <f>AVERAGEIFS($C:C,$B:B,Table6[[#This Row],[Job Title]])</f>
        <v>93413.391929824589</v>
      </c>
      <c r="G867" cm="1">
        <f t="array" ref="G867">_xlfn.STDEV.P(_xlfn._xlws.FILTER($C:C,$B:B=Table6[[#This Row],[Job Title]]))</f>
        <v>198179.10237346042</v>
      </c>
      <c r="H867">
        <f>ROUND((Table6[[#This Row],[Total Salary(USD)]]-Table6[[#This Row],[Avg.of.cat]])/Table6[[#This Row],[std.of.cat]],2)</f>
        <v>-0.42</v>
      </c>
      <c r="I867" t="str">
        <f>IF(Table6[[#This Row],[Z-Score.cat]]&gt;3,"Yes","No")</f>
        <v>No</v>
      </c>
    </row>
    <row r="868" spans="1:9" x14ac:dyDescent="0.25">
      <c r="A868" t="s">
        <v>24</v>
      </c>
      <c r="B868" t="s">
        <v>38</v>
      </c>
      <c r="C868">
        <v>10688.99</v>
      </c>
      <c r="D868">
        <f>ROUND((Table6[[#This Row],[Total Salary(USD)]]-N$1)/N$2,2)</f>
        <v>-0.77</v>
      </c>
      <c r="E868" t="str">
        <f>IF(Table6[[#This Row],[Z-Score]]&gt;3,"Yes","No")</f>
        <v>No</v>
      </c>
      <c r="F868">
        <f>AVERAGEIFS($C:C,$B:B,Table6[[#This Row],[Job Title]])</f>
        <v>65127.385277777808</v>
      </c>
      <c r="G868" cm="1">
        <f t="array" ref="G868">_xlfn.STDEV.P(_xlfn._xlws.FILTER($C:C,$B:B=Table6[[#This Row],[Job Title]]))</f>
        <v>42112.257457220956</v>
      </c>
      <c r="H868">
        <f>ROUND((Table6[[#This Row],[Total Salary(USD)]]-Table6[[#This Row],[Avg.of.cat]])/Table6[[#This Row],[std.of.cat]],2)</f>
        <v>-1.29</v>
      </c>
      <c r="I868" t="str">
        <f>IF(Table6[[#This Row],[Z-Score.cat]]&gt;3,"Yes","No")</f>
        <v>No</v>
      </c>
    </row>
    <row r="869" spans="1:9" x14ac:dyDescent="0.25">
      <c r="A869" t="s">
        <v>28</v>
      </c>
      <c r="B869" t="s">
        <v>38</v>
      </c>
      <c r="C869">
        <v>10643.74</v>
      </c>
      <c r="D869">
        <f>ROUND((Table6[[#This Row],[Total Salary(USD)]]-N$1)/N$2,2)</f>
        <v>-0.77</v>
      </c>
      <c r="E869" t="str">
        <f>IF(Table6[[#This Row],[Z-Score]]&gt;3,"Yes","No")</f>
        <v>No</v>
      </c>
      <c r="F869">
        <f>AVERAGEIFS($C:C,$B:B,Table6[[#This Row],[Job Title]])</f>
        <v>65127.385277777808</v>
      </c>
      <c r="G869" cm="1">
        <f t="array" ref="G869">_xlfn.STDEV.P(_xlfn._xlws.FILTER($C:C,$B:B=Table6[[#This Row],[Job Title]]))</f>
        <v>42112.257457220956</v>
      </c>
      <c r="H869">
        <f>ROUND((Table6[[#This Row],[Total Salary(USD)]]-Table6[[#This Row],[Avg.of.cat]])/Table6[[#This Row],[std.of.cat]],2)</f>
        <v>-1.29</v>
      </c>
      <c r="I869" t="str">
        <f>IF(Table6[[#This Row],[Z-Score.cat]]&gt;3,"Yes","No")</f>
        <v>No</v>
      </c>
    </row>
    <row r="870" spans="1:9" x14ac:dyDescent="0.25">
      <c r="A870" t="s">
        <v>29</v>
      </c>
      <c r="B870" t="s">
        <v>41</v>
      </c>
      <c r="C870">
        <v>10534.98</v>
      </c>
      <c r="D870">
        <f>ROUND((Table6[[#This Row],[Total Salary(USD)]]-N$1)/N$2,2)</f>
        <v>-0.77</v>
      </c>
      <c r="E870" t="str">
        <f>IF(Table6[[#This Row],[Z-Score]]&gt;3,"Yes","No")</f>
        <v>No</v>
      </c>
      <c r="F870">
        <f>AVERAGEIFS($C:C,$B:B,Table6[[#This Row],[Job Title]])</f>
        <v>65399.128867924541</v>
      </c>
      <c r="G870" cm="1">
        <f t="array" ref="G870">_xlfn.STDEV.P(_xlfn._xlws.FILTER($C:C,$B:B=Table6[[#This Row],[Job Title]]))</f>
        <v>40003.028601815779</v>
      </c>
      <c r="H870">
        <f>ROUND((Table6[[#This Row],[Total Salary(USD)]]-Table6[[#This Row],[Avg.of.cat]])/Table6[[#This Row],[std.of.cat]],2)</f>
        <v>-1.37</v>
      </c>
      <c r="I870" t="str">
        <f>IF(Table6[[#This Row],[Z-Score.cat]]&gt;3,"Yes","No")</f>
        <v>No</v>
      </c>
    </row>
    <row r="871" spans="1:9" x14ac:dyDescent="0.25">
      <c r="A871" t="s">
        <v>34</v>
      </c>
      <c r="B871" t="s">
        <v>46</v>
      </c>
      <c r="C871">
        <v>10507.12</v>
      </c>
      <c r="D871">
        <f>ROUND((Table6[[#This Row],[Total Salary(USD)]]-N$1)/N$2,2)</f>
        <v>-0.77</v>
      </c>
      <c r="E871" t="str">
        <f>IF(Table6[[#This Row],[Z-Score]]&gt;3,"Yes","No")</f>
        <v>No</v>
      </c>
      <c r="F871">
        <f>AVERAGEIFS($C:C,$B:B,Table6[[#This Row],[Job Title]])</f>
        <v>61811.275918367355</v>
      </c>
      <c r="G871" cm="1">
        <f t="array" ref="G871">_xlfn.STDEV.P(_xlfn._xlws.FILTER($C:C,$B:B=Table6[[#This Row],[Job Title]]))</f>
        <v>44215.594954867083</v>
      </c>
      <c r="H871">
        <f>ROUND((Table6[[#This Row],[Total Salary(USD)]]-Table6[[#This Row],[Avg.of.cat]])/Table6[[#This Row],[std.of.cat]],2)</f>
        <v>-1.1599999999999999</v>
      </c>
      <c r="I871" t="str">
        <f>IF(Table6[[#This Row],[Z-Score.cat]]&gt;3,"Yes","No")</f>
        <v>No</v>
      </c>
    </row>
    <row r="872" spans="1:9" x14ac:dyDescent="0.25">
      <c r="A872" t="s">
        <v>34</v>
      </c>
      <c r="B872" t="s">
        <v>43</v>
      </c>
      <c r="C872">
        <v>10479.24</v>
      </c>
      <c r="D872">
        <f>ROUND((Table6[[#This Row],[Total Salary(USD)]]-N$1)/N$2,2)</f>
        <v>-0.77</v>
      </c>
      <c r="E872" t="str">
        <f>IF(Table6[[#This Row],[Z-Score]]&gt;3,"Yes","No")</f>
        <v>No</v>
      </c>
      <c r="F872">
        <f>AVERAGEIFS($C:C,$B:B,Table6[[#This Row],[Job Title]])</f>
        <v>71777.519047619062</v>
      </c>
      <c r="G872" cm="1">
        <f t="array" ref="G872">_xlfn.STDEV.P(_xlfn._xlws.FILTER($C:C,$B:B=Table6[[#This Row],[Job Title]]))</f>
        <v>51860.030158538255</v>
      </c>
      <c r="H872">
        <f>ROUND((Table6[[#This Row],[Total Salary(USD)]]-Table6[[#This Row],[Avg.of.cat]])/Table6[[#This Row],[std.of.cat]],2)</f>
        <v>-1.18</v>
      </c>
      <c r="I872" t="str">
        <f>IF(Table6[[#This Row],[Z-Score.cat]]&gt;3,"Yes","No")</f>
        <v>No</v>
      </c>
    </row>
    <row r="873" spans="1:9" x14ac:dyDescent="0.25">
      <c r="A873" t="s">
        <v>31</v>
      </c>
      <c r="B873" t="s">
        <v>42</v>
      </c>
      <c r="C873">
        <v>10470.86</v>
      </c>
      <c r="D873">
        <f>ROUND((Table6[[#This Row],[Total Salary(USD)]]-N$1)/N$2,2)</f>
        <v>-0.77</v>
      </c>
      <c r="E873" t="str">
        <f>IF(Table6[[#This Row],[Z-Score]]&gt;3,"Yes","No")</f>
        <v>No</v>
      </c>
      <c r="F873">
        <f>AVERAGEIFS($C:C,$B:B,Table6[[#This Row],[Job Title]])</f>
        <v>86666.62872727275</v>
      </c>
      <c r="G873" cm="1">
        <f t="array" ref="G873">_xlfn.STDEV.P(_xlfn._xlws.FILTER($C:C,$B:B=Table6[[#This Row],[Job Title]]))</f>
        <v>135209.06979805263</v>
      </c>
      <c r="H873">
        <f>ROUND((Table6[[#This Row],[Total Salary(USD)]]-Table6[[#This Row],[Avg.of.cat]])/Table6[[#This Row],[std.of.cat]],2)</f>
        <v>-0.56000000000000005</v>
      </c>
      <c r="I873" t="str">
        <f>IF(Table6[[#This Row],[Z-Score.cat]]&gt;3,"Yes","No")</f>
        <v>No</v>
      </c>
    </row>
    <row r="874" spans="1:9" x14ac:dyDescent="0.25">
      <c r="A874" t="s">
        <v>24</v>
      </c>
      <c r="B874" t="s">
        <v>51</v>
      </c>
      <c r="C874">
        <v>10375.15</v>
      </c>
      <c r="D874">
        <f>ROUND((Table6[[#This Row],[Total Salary(USD)]]-N$1)/N$2,2)</f>
        <v>-0.78</v>
      </c>
      <c r="E874" t="str">
        <f>IF(Table6[[#This Row],[Z-Score]]&gt;3,"Yes","No")</f>
        <v>No</v>
      </c>
      <c r="F874">
        <f>AVERAGEIFS($C:C,$B:B,Table6[[#This Row],[Job Title]])</f>
        <v>62458.608421052631</v>
      </c>
      <c r="G874" cm="1">
        <f t="array" ref="G874">_xlfn.STDEV.P(_xlfn._xlws.FILTER($C:C,$B:B=Table6[[#This Row],[Job Title]]))</f>
        <v>46662.569180449202</v>
      </c>
      <c r="H874">
        <f>ROUND((Table6[[#This Row],[Total Salary(USD)]]-Table6[[#This Row],[Avg.of.cat]])/Table6[[#This Row],[std.of.cat]],2)</f>
        <v>-1.1200000000000001</v>
      </c>
      <c r="I874" t="str">
        <f>IF(Table6[[#This Row],[Z-Score.cat]]&gt;3,"Yes","No")</f>
        <v>No</v>
      </c>
    </row>
    <row r="875" spans="1:9" x14ac:dyDescent="0.25">
      <c r="A875" t="s">
        <v>35</v>
      </c>
      <c r="B875" t="s">
        <v>41</v>
      </c>
      <c r="C875">
        <v>10297.89</v>
      </c>
      <c r="D875">
        <f>ROUND((Table6[[#This Row],[Total Salary(USD)]]-N$1)/N$2,2)</f>
        <v>-0.78</v>
      </c>
      <c r="E875" t="str">
        <f>IF(Table6[[#This Row],[Z-Score]]&gt;3,"Yes","No")</f>
        <v>No</v>
      </c>
      <c r="F875">
        <f>AVERAGEIFS($C:C,$B:B,Table6[[#This Row],[Job Title]])</f>
        <v>65399.128867924541</v>
      </c>
      <c r="G875" cm="1">
        <f t="array" ref="G875">_xlfn.STDEV.P(_xlfn._xlws.FILTER($C:C,$B:B=Table6[[#This Row],[Job Title]]))</f>
        <v>40003.028601815779</v>
      </c>
      <c r="H875">
        <f>ROUND((Table6[[#This Row],[Total Salary(USD)]]-Table6[[#This Row],[Avg.of.cat]])/Table6[[#This Row],[std.of.cat]],2)</f>
        <v>-1.38</v>
      </c>
      <c r="I875" t="str">
        <f>IF(Table6[[#This Row],[Z-Score.cat]]&gt;3,"Yes","No")</f>
        <v>No</v>
      </c>
    </row>
    <row r="876" spans="1:9" x14ac:dyDescent="0.25">
      <c r="A876" t="s">
        <v>24</v>
      </c>
      <c r="B876" t="s">
        <v>52</v>
      </c>
      <c r="C876">
        <v>10199.629999999999</v>
      </c>
      <c r="D876">
        <f>ROUND((Table6[[#This Row],[Total Salary(USD)]]-N$1)/N$2,2)</f>
        <v>-0.78</v>
      </c>
      <c r="E876" t="str">
        <f>IF(Table6[[#This Row],[Z-Score]]&gt;3,"Yes","No")</f>
        <v>No</v>
      </c>
      <c r="F876">
        <f>AVERAGEIFS($C:C,$B:B,Table6[[#This Row],[Job Title]])</f>
        <v>64468.089137931056</v>
      </c>
      <c r="G876" cm="1">
        <f t="array" ref="G876">_xlfn.STDEV.P(_xlfn._xlws.FILTER($C:C,$B:B=Table6[[#This Row],[Job Title]]))</f>
        <v>46017.966728855456</v>
      </c>
      <c r="H876">
        <f>ROUND((Table6[[#This Row],[Total Salary(USD)]]-Table6[[#This Row],[Avg.of.cat]])/Table6[[#This Row],[std.of.cat]],2)</f>
        <v>-1.18</v>
      </c>
      <c r="I876" t="str">
        <f>IF(Table6[[#This Row],[Z-Score.cat]]&gt;3,"Yes","No")</f>
        <v>No</v>
      </c>
    </row>
    <row r="877" spans="1:9" x14ac:dyDescent="0.25">
      <c r="A877" t="s">
        <v>29</v>
      </c>
      <c r="B877" t="s">
        <v>41</v>
      </c>
      <c r="C877">
        <v>10143</v>
      </c>
      <c r="D877">
        <f>ROUND((Table6[[#This Row],[Total Salary(USD)]]-N$1)/N$2,2)</f>
        <v>-0.78</v>
      </c>
      <c r="E877" t="str">
        <f>IF(Table6[[#This Row],[Z-Score]]&gt;3,"Yes","No")</f>
        <v>No</v>
      </c>
      <c r="F877">
        <f>AVERAGEIFS($C:C,$B:B,Table6[[#This Row],[Job Title]])</f>
        <v>65399.128867924541</v>
      </c>
      <c r="G877" cm="1">
        <f t="array" ref="G877">_xlfn.STDEV.P(_xlfn._xlws.FILTER($C:C,$B:B=Table6[[#This Row],[Job Title]]))</f>
        <v>40003.028601815779</v>
      </c>
      <c r="H877">
        <f>ROUND((Table6[[#This Row],[Total Salary(USD)]]-Table6[[#This Row],[Avg.of.cat]])/Table6[[#This Row],[std.of.cat]],2)</f>
        <v>-1.38</v>
      </c>
      <c r="I877" t="str">
        <f>IF(Table6[[#This Row],[Z-Score.cat]]&gt;3,"Yes","No")</f>
        <v>No</v>
      </c>
    </row>
    <row r="878" spans="1:9" x14ac:dyDescent="0.25">
      <c r="A878" t="s">
        <v>35</v>
      </c>
      <c r="B878" t="s">
        <v>52</v>
      </c>
      <c r="C878">
        <v>10051.5</v>
      </c>
      <c r="D878">
        <f>ROUND((Table6[[#This Row],[Total Salary(USD)]]-N$1)/N$2,2)</f>
        <v>-0.78</v>
      </c>
      <c r="E878" t="str">
        <f>IF(Table6[[#This Row],[Z-Score]]&gt;3,"Yes","No")</f>
        <v>No</v>
      </c>
      <c r="F878">
        <f>AVERAGEIFS($C:C,$B:B,Table6[[#This Row],[Job Title]])</f>
        <v>64468.089137931056</v>
      </c>
      <c r="G878" cm="1">
        <f t="array" ref="G878">_xlfn.STDEV.P(_xlfn._xlws.FILTER($C:C,$B:B=Table6[[#This Row],[Job Title]]))</f>
        <v>46017.966728855456</v>
      </c>
      <c r="H878">
        <f>ROUND((Table6[[#This Row],[Total Salary(USD)]]-Table6[[#This Row],[Avg.of.cat]])/Table6[[#This Row],[std.of.cat]],2)</f>
        <v>-1.18</v>
      </c>
      <c r="I878" t="str">
        <f>IF(Table6[[#This Row],[Z-Score.cat]]&gt;3,"Yes","No")</f>
        <v>No</v>
      </c>
    </row>
    <row r="879" spans="1:9" x14ac:dyDescent="0.25">
      <c r="A879" t="s">
        <v>28</v>
      </c>
      <c r="B879" t="s">
        <v>38</v>
      </c>
      <c r="C879">
        <v>10028.69</v>
      </c>
      <c r="D879">
        <f>ROUND((Table6[[#This Row],[Total Salary(USD)]]-N$1)/N$2,2)</f>
        <v>-0.78</v>
      </c>
      <c r="E879" t="str">
        <f>IF(Table6[[#This Row],[Z-Score]]&gt;3,"Yes","No")</f>
        <v>No</v>
      </c>
      <c r="F879">
        <f>AVERAGEIFS($C:C,$B:B,Table6[[#This Row],[Job Title]])</f>
        <v>65127.385277777808</v>
      </c>
      <c r="G879" cm="1">
        <f t="array" ref="G879">_xlfn.STDEV.P(_xlfn._xlws.FILTER($C:C,$B:B=Table6[[#This Row],[Job Title]]))</f>
        <v>42112.257457220956</v>
      </c>
      <c r="H879">
        <f>ROUND((Table6[[#This Row],[Total Salary(USD)]]-Table6[[#This Row],[Avg.of.cat]])/Table6[[#This Row],[std.of.cat]],2)</f>
        <v>-1.31</v>
      </c>
      <c r="I879" t="str">
        <f>IF(Table6[[#This Row],[Z-Score.cat]]&gt;3,"Yes","No")</f>
        <v>No</v>
      </c>
    </row>
    <row r="880" spans="1:9" x14ac:dyDescent="0.25">
      <c r="A880" t="s">
        <v>34</v>
      </c>
      <c r="B880" t="s">
        <v>40</v>
      </c>
      <c r="C880">
        <v>10021.66</v>
      </c>
      <c r="D880">
        <f>ROUND((Table6[[#This Row],[Total Salary(USD)]]-N$1)/N$2,2)</f>
        <v>-0.78</v>
      </c>
      <c r="E880" t="str">
        <f>IF(Table6[[#This Row],[Z-Score]]&gt;3,"Yes","No")</f>
        <v>No</v>
      </c>
      <c r="F880">
        <f>AVERAGEIFS($C:C,$B:B,Table6[[#This Row],[Job Title]])</f>
        <v>70425.948709677396</v>
      </c>
      <c r="G880" cm="1">
        <f t="array" ref="G880">_xlfn.STDEV.P(_xlfn._xlws.FILTER($C:C,$B:B=Table6[[#This Row],[Job Title]]))</f>
        <v>80642.671347175114</v>
      </c>
      <c r="H880">
        <f>ROUND((Table6[[#This Row],[Total Salary(USD)]]-Table6[[#This Row],[Avg.of.cat]])/Table6[[#This Row],[std.of.cat]],2)</f>
        <v>-0.75</v>
      </c>
      <c r="I880" t="str">
        <f>IF(Table6[[#This Row],[Z-Score.cat]]&gt;3,"Yes","No")</f>
        <v>No</v>
      </c>
    </row>
    <row r="881" spans="1:9" x14ac:dyDescent="0.25">
      <c r="A881" t="s">
        <v>34</v>
      </c>
      <c r="B881" t="s">
        <v>48</v>
      </c>
      <c r="C881">
        <v>10019.58</v>
      </c>
      <c r="D881">
        <f>ROUND((Table6[[#This Row],[Total Salary(USD)]]-N$1)/N$2,2)</f>
        <v>-0.78</v>
      </c>
      <c r="E881" t="str">
        <f>IF(Table6[[#This Row],[Z-Score]]&gt;3,"Yes","No")</f>
        <v>No</v>
      </c>
      <c r="F881">
        <f>AVERAGEIFS($C:C,$B:B,Table6[[#This Row],[Job Title]])</f>
        <v>75741.152545454534</v>
      </c>
      <c r="G881" cm="1">
        <f t="array" ref="G881">_xlfn.STDEV.P(_xlfn._xlws.FILTER($C:C,$B:B=Table6[[#This Row],[Job Title]]))</f>
        <v>43291.3791044912</v>
      </c>
      <c r="H881">
        <f>ROUND((Table6[[#This Row],[Total Salary(USD)]]-Table6[[#This Row],[Avg.of.cat]])/Table6[[#This Row],[std.of.cat]],2)</f>
        <v>-1.52</v>
      </c>
      <c r="I881" t="str">
        <f>IF(Table6[[#This Row],[Z-Score.cat]]&gt;3,"Yes","No")</f>
        <v>No</v>
      </c>
    </row>
    <row r="882" spans="1:9" x14ac:dyDescent="0.25">
      <c r="A882" t="s">
        <v>450</v>
      </c>
      <c r="B882" t="s">
        <v>36</v>
      </c>
      <c r="C882">
        <v>10008.530000000001</v>
      </c>
      <c r="D882">
        <f>ROUND((Table6[[#This Row],[Total Salary(USD)]]-N$1)/N$2,2)</f>
        <v>-0.78</v>
      </c>
      <c r="E882" t="str">
        <f>IF(Table6[[#This Row],[Z-Score]]&gt;3,"Yes","No")</f>
        <v>No</v>
      </c>
      <c r="F882">
        <f>AVERAGEIFS($C:C,$B:B,Table6[[#This Row],[Job Title]])</f>
        <v>52255.146481481475</v>
      </c>
      <c r="G882" cm="1">
        <f t="array" ref="G882">_xlfn.STDEV.P(_xlfn._xlws.FILTER($C:C,$B:B=Table6[[#This Row],[Job Title]]))</f>
        <v>38139.477363146871</v>
      </c>
      <c r="H882">
        <f>ROUND((Table6[[#This Row],[Total Salary(USD)]]-Table6[[#This Row],[Avg.of.cat]])/Table6[[#This Row],[std.of.cat]],2)</f>
        <v>-1.1100000000000001</v>
      </c>
      <c r="I882" t="str">
        <f>IF(Table6[[#This Row],[Z-Score.cat]]&gt;3,"Yes","No")</f>
        <v>No</v>
      </c>
    </row>
    <row r="883" spans="1:9" x14ac:dyDescent="0.25">
      <c r="A883" t="s">
        <v>23</v>
      </c>
      <c r="B883" t="s">
        <v>49</v>
      </c>
      <c r="C883">
        <v>9992.76</v>
      </c>
      <c r="D883">
        <f>ROUND((Table6[[#This Row],[Total Salary(USD)]]-N$1)/N$2,2)</f>
        <v>-0.78</v>
      </c>
      <c r="E883" t="str">
        <f>IF(Table6[[#This Row],[Z-Score]]&gt;3,"Yes","No")</f>
        <v>No</v>
      </c>
      <c r="F883">
        <f>AVERAGEIFS($C:C,$B:B,Table6[[#This Row],[Job Title]])</f>
        <v>62166.537115384606</v>
      </c>
      <c r="G883" cm="1">
        <f t="array" ref="G883">_xlfn.STDEV.P(_xlfn._xlws.FILTER($C:C,$B:B=Table6[[#This Row],[Job Title]]))</f>
        <v>39240.393697944899</v>
      </c>
      <c r="H883">
        <f>ROUND((Table6[[#This Row],[Total Salary(USD)]]-Table6[[#This Row],[Avg.of.cat]])/Table6[[#This Row],[std.of.cat]],2)</f>
        <v>-1.33</v>
      </c>
      <c r="I883" t="str">
        <f>IF(Table6[[#This Row],[Z-Score.cat]]&gt;3,"Yes","No")</f>
        <v>No</v>
      </c>
    </row>
    <row r="884" spans="1:9" x14ac:dyDescent="0.25">
      <c r="A884" t="s">
        <v>26</v>
      </c>
      <c r="B884" t="s">
        <v>50</v>
      </c>
      <c r="C884">
        <v>9989.74</v>
      </c>
      <c r="D884">
        <f>ROUND((Table6[[#This Row],[Total Salary(USD)]]-N$1)/N$2,2)</f>
        <v>-0.78</v>
      </c>
      <c r="E884" t="str">
        <f>IF(Table6[[#This Row],[Z-Score]]&gt;3,"Yes","No")</f>
        <v>No</v>
      </c>
      <c r="F884">
        <f>AVERAGEIFS($C:C,$B:B,Table6[[#This Row],[Job Title]])</f>
        <v>49738.969361702148</v>
      </c>
      <c r="G884" cm="1">
        <f t="array" ref="G884">_xlfn.STDEV.P(_xlfn._xlws.FILTER($C:C,$B:B=Table6[[#This Row],[Job Title]]))</f>
        <v>40547.734104975425</v>
      </c>
      <c r="H884">
        <f>ROUND((Table6[[#This Row],[Total Salary(USD)]]-Table6[[#This Row],[Avg.of.cat]])/Table6[[#This Row],[std.of.cat]],2)</f>
        <v>-0.98</v>
      </c>
      <c r="I884" t="str">
        <f>IF(Table6[[#This Row],[Z-Score.cat]]&gt;3,"Yes","No")</f>
        <v>No</v>
      </c>
    </row>
    <row r="885" spans="1:9" x14ac:dyDescent="0.25">
      <c r="A885" t="s">
        <v>29</v>
      </c>
      <c r="B885" t="s">
        <v>49</v>
      </c>
      <c r="C885">
        <v>9902.41</v>
      </c>
      <c r="D885">
        <f>ROUND((Table6[[#This Row],[Total Salary(USD)]]-N$1)/N$2,2)</f>
        <v>-0.78</v>
      </c>
      <c r="E885" t="str">
        <f>IF(Table6[[#This Row],[Z-Score]]&gt;3,"Yes","No")</f>
        <v>No</v>
      </c>
      <c r="F885">
        <f>AVERAGEIFS($C:C,$B:B,Table6[[#This Row],[Job Title]])</f>
        <v>62166.537115384606</v>
      </c>
      <c r="G885" cm="1">
        <f t="array" ref="G885">_xlfn.STDEV.P(_xlfn._xlws.FILTER($C:C,$B:B=Table6[[#This Row],[Job Title]]))</f>
        <v>39240.393697944899</v>
      </c>
      <c r="H885">
        <f>ROUND((Table6[[#This Row],[Total Salary(USD)]]-Table6[[#This Row],[Avg.of.cat]])/Table6[[#This Row],[std.of.cat]],2)</f>
        <v>-1.33</v>
      </c>
      <c r="I885" t="str">
        <f>IF(Table6[[#This Row],[Z-Score.cat]]&gt;3,"Yes","No")</f>
        <v>No</v>
      </c>
    </row>
    <row r="886" spans="1:9" x14ac:dyDescent="0.25">
      <c r="A886" t="s">
        <v>31</v>
      </c>
      <c r="B886" t="s">
        <v>42</v>
      </c>
      <c r="C886">
        <v>9852.8799999999992</v>
      </c>
      <c r="D886">
        <f>ROUND((Table6[[#This Row],[Total Salary(USD)]]-N$1)/N$2,2)</f>
        <v>-0.78</v>
      </c>
      <c r="E886" t="str">
        <f>IF(Table6[[#This Row],[Z-Score]]&gt;3,"Yes","No")</f>
        <v>No</v>
      </c>
      <c r="F886">
        <f>AVERAGEIFS($C:C,$B:B,Table6[[#This Row],[Job Title]])</f>
        <v>86666.62872727275</v>
      </c>
      <c r="G886" cm="1">
        <f t="array" ref="G886">_xlfn.STDEV.P(_xlfn._xlws.FILTER($C:C,$B:B=Table6[[#This Row],[Job Title]]))</f>
        <v>135209.06979805263</v>
      </c>
      <c r="H886">
        <f>ROUND((Table6[[#This Row],[Total Salary(USD)]]-Table6[[#This Row],[Avg.of.cat]])/Table6[[#This Row],[std.of.cat]],2)</f>
        <v>-0.56999999999999995</v>
      </c>
      <c r="I886" t="str">
        <f>IF(Table6[[#This Row],[Z-Score.cat]]&gt;3,"Yes","No")</f>
        <v>No</v>
      </c>
    </row>
    <row r="887" spans="1:9" x14ac:dyDescent="0.25">
      <c r="A887" t="s">
        <v>31</v>
      </c>
      <c r="B887" t="s">
        <v>42</v>
      </c>
      <c r="C887">
        <v>9849.4599999999991</v>
      </c>
      <c r="D887">
        <f>ROUND((Table6[[#This Row],[Total Salary(USD)]]-N$1)/N$2,2)</f>
        <v>-0.78</v>
      </c>
      <c r="E887" t="str">
        <f>IF(Table6[[#This Row],[Z-Score]]&gt;3,"Yes","No")</f>
        <v>No</v>
      </c>
      <c r="F887">
        <f>AVERAGEIFS($C:C,$B:B,Table6[[#This Row],[Job Title]])</f>
        <v>86666.62872727275</v>
      </c>
      <c r="G887" cm="1">
        <f t="array" ref="G887">_xlfn.STDEV.P(_xlfn._xlws.FILTER($C:C,$B:B=Table6[[#This Row],[Job Title]]))</f>
        <v>135209.06979805263</v>
      </c>
      <c r="H887">
        <f>ROUND((Table6[[#This Row],[Total Salary(USD)]]-Table6[[#This Row],[Avg.of.cat]])/Table6[[#This Row],[std.of.cat]],2)</f>
        <v>-0.56999999999999995</v>
      </c>
      <c r="I887" t="str">
        <f>IF(Table6[[#This Row],[Z-Score.cat]]&gt;3,"Yes","No")</f>
        <v>No</v>
      </c>
    </row>
    <row r="888" spans="1:9" x14ac:dyDescent="0.25">
      <c r="A888" t="s">
        <v>29</v>
      </c>
      <c r="B888" t="s">
        <v>49</v>
      </c>
      <c r="C888">
        <v>9779.7999999999993</v>
      </c>
      <c r="D888">
        <f>ROUND((Table6[[#This Row],[Total Salary(USD)]]-N$1)/N$2,2)</f>
        <v>-0.78</v>
      </c>
      <c r="E888" t="str">
        <f>IF(Table6[[#This Row],[Z-Score]]&gt;3,"Yes","No")</f>
        <v>No</v>
      </c>
      <c r="F888">
        <f>AVERAGEIFS($C:C,$B:B,Table6[[#This Row],[Job Title]])</f>
        <v>62166.537115384606</v>
      </c>
      <c r="G888" cm="1">
        <f t="array" ref="G888">_xlfn.STDEV.P(_xlfn._xlws.FILTER($C:C,$B:B=Table6[[#This Row],[Job Title]]))</f>
        <v>39240.393697944899</v>
      </c>
      <c r="H888">
        <f>ROUND((Table6[[#This Row],[Total Salary(USD)]]-Table6[[#This Row],[Avg.of.cat]])/Table6[[#This Row],[std.of.cat]],2)</f>
        <v>-1.34</v>
      </c>
      <c r="I888" t="str">
        <f>IF(Table6[[#This Row],[Z-Score.cat]]&gt;3,"Yes","No")</f>
        <v>No</v>
      </c>
    </row>
    <row r="889" spans="1:9" x14ac:dyDescent="0.25">
      <c r="A889" t="s">
        <v>35</v>
      </c>
      <c r="B889" t="s">
        <v>48</v>
      </c>
      <c r="C889">
        <v>9659.48</v>
      </c>
      <c r="D889">
        <f>ROUND((Table6[[#This Row],[Total Salary(USD)]]-N$1)/N$2,2)</f>
        <v>-0.79</v>
      </c>
      <c r="E889" t="str">
        <f>IF(Table6[[#This Row],[Z-Score]]&gt;3,"Yes","No")</f>
        <v>No</v>
      </c>
      <c r="F889">
        <f>AVERAGEIFS($C:C,$B:B,Table6[[#This Row],[Job Title]])</f>
        <v>75741.152545454534</v>
      </c>
      <c r="G889" cm="1">
        <f t="array" ref="G889">_xlfn.STDEV.P(_xlfn._xlws.FILTER($C:C,$B:B=Table6[[#This Row],[Job Title]]))</f>
        <v>43291.3791044912</v>
      </c>
      <c r="H889">
        <f>ROUND((Table6[[#This Row],[Total Salary(USD)]]-Table6[[#This Row],[Avg.of.cat]])/Table6[[#This Row],[std.of.cat]],2)</f>
        <v>-1.53</v>
      </c>
      <c r="I889" t="str">
        <f>IF(Table6[[#This Row],[Z-Score.cat]]&gt;3,"Yes","No")</f>
        <v>No</v>
      </c>
    </row>
    <row r="890" spans="1:9" x14ac:dyDescent="0.25">
      <c r="A890" t="s">
        <v>26</v>
      </c>
      <c r="B890" t="s">
        <v>43</v>
      </c>
      <c r="C890">
        <v>9594.8799999999992</v>
      </c>
      <c r="D890">
        <f>ROUND((Table6[[#This Row],[Total Salary(USD)]]-N$1)/N$2,2)</f>
        <v>-0.79</v>
      </c>
      <c r="E890" t="str">
        <f>IF(Table6[[#This Row],[Z-Score]]&gt;3,"Yes","No")</f>
        <v>No</v>
      </c>
      <c r="F890">
        <f>AVERAGEIFS($C:C,$B:B,Table6[[#This Row],[Job Title]])</f>
        <v>71777.519047619062</v>
      </c>
      <c r="G890" cm="1">
        <f t="array" ref="G890">_xlfn.STDEV.P(_xlfn._xlws.FILTER($C:C,$B:B=Table6[[#This Row],[Job Title]]))</f>
        <v>51860.030158538255</v>
      </c>
      <c r="H890">
        <f>ROUND((Table6[[#This Row],[Total Salary(USD)]]-Table6[[#This Row],[Avg.of.cat]])/Table6[[#This Row],[std.of.cat]],2)</f>
        <v>-1.2</v>
      </c>
      <c r="I890" t="str">
        <f>IF(Table6[[#This Row],[Z-Score.cat]]&gt;3,"Yes","No")</f>
        <v>No</v>
      </c>
    </row>
    <row r="891" spans="1:9" x14ac:dyDescent="0.25">
      <c r="A891" t="s">
        <v>35</v>
      </c>
      <c r="B891" t="s">
        <v>39</v>
      </c>
      <c r="C891">
        <v>9581.99</v>
      </c>
      <c r="D891">
        <f>ROUND((Table6[[#This Row],[Total Salary(USD)]]-N$1)/N$2,2)</f>
        <v>-0.79</v>
      </c>
      <c r="E891" t="str">
        <f>IF(Table6[[#This Row],[Z-Score]]&gt;3,"Yes","No")</f>
        <v>No</v>
      </c>
      <c r="F891">
        <f>AVERAGEIFS($C:C,$B:B,Table6[[#This Row],[Job Title]])</f>
        <v>93413.391929824589</v>
      </c>
      <c r="G891" cm="1">
        <f t="array" ref="G891">_xlfn.STDEV.P(_xlfn._xlws.FILTER($C:C,$B:B=Table6[[#This Row],[Job Title]]))</f>
        <v>198179.10237346042</v>
      </c>
      <c r="H891">
        <f>ROUND((Table6[[#This Row],[Total Salary(USD)]]-Table6[[#This Row],[Avg.of.cat]])/Table6[[#This Row],[std.of.cat]],2)</f>
        <v>-0.42</v>
      </c>
      <c r="I891" t="str">
        <f>IF(Table6[[#This Row],[Z-Score.cat]]&gt;3,"Yes","No")</f>
        <v>No</v>
      </c>
    </row>
    <row r="892" spans="1:9" x14ac:dyDescent="0.25">
      <c r="A892" t="s">
        <v>28</v>
      </c>
      <c r="B892" t="s">
        <v>46</v>
      </c>
      <c r="C892">
        <v>9472.7999999999993</v>
      </c>
      <c r="D892">
        <f>ROUND((Table6[[#This Row],[Total Salary(USD)]]-N$1)/N$2,2)</f>
        <v>-0.79</v>
      </c>
      <c r="E892" t="str">
        <f>IF(Table6[[#This Row],[Z-Score]]&gt;3,"Yes","No")</f>
        <v>No</v>
      </c>
      <c r="F892">
        <f>AVERAGEIFS($C:C,$B:B,Table6[[#This Row],[Job Title]])</f>
        <v>61811.275918367355</v>
      </c>
      <c r="G892" cm="1">
        <f t="array" ref="G892">_xlfn.STDEV.P(_xlfn._xlws.FILTER($C:C,$B:B=Table6[[#This Row],[Job Title]]))</f>
        <v>44215.594954867083</v>
      </c>
      <c r="H892">
        <f>ROUND((Table6[[#This Row],[Total Salary(USD)]]-Table6[[#This Row],[Avg.of.cat]])/Table6[[#This Row],[std.of.cat]],2)</f>
        <v>-1.18</v>
      </c>
      <c r="I892" t="str">
        <f>IF(Table6[[#This Row],[Z-Score.cat]]&gt;3,"Yes","No")</f>
        <v>No</v>
      </c>
    </row>
    <row r="893" spans="1:9" x14ac:dyDescent="0.25">
      <c r="A893" t="s">
        <v>26</v>
      </c>
      <c r="B893" t="s">
        <v>36</v>
      </c>
      <c r="C893">
        <v>9400.1299999999992</v>
      </c>
      <c r="D893">
        <f>ROUND((Table6[[#This Row],[Total Salary(USD)]]-N$1)/N$2,2)</f>
        <v>-0.79</v>
      </c>
      <c r="E893" t="str">
        <f>IF(Table6[[#This Row],[Z-Score]]&gt;3,"Yes","No")</f>
        <v>No</v>
      </c>
      <c r="F893">
        <f>AVERAGEIFS($C:C,$B:B,Table6[[#This Row],[Job Title]])</f>
        <v>52255.146481481475</v>
      </c>
      <c r="G893" cm="1">
        <f t="array" ref="G893">_xlfn.STDEV.P(_xlfn._xlws.FILTER($C:C,$B:B=Table6[[#This Row],[Job Title]]))</f>
        <v>38139.477363146871</v>
      </c>
      <c r="H893">
        <f>ROUND((Table6[[#This Row],[Total Salary(USD)]]-Table6[[#This Row],[Avg.of.cat]])/Table6[[#This Row],[std.of.cat]],2)</f>
        <v>-1.1200000000000001</v>
      </c>
      <c r="I893" t="str">
        <f>IF(Table6[[#This Row],[Z-Score.cat]]&gt;3,"Yes","No")</f>
        <v>No</v>
      </c>
    </row>
    <row r="894" spans="1:9" x14ac:dyDescent="0.25">
      <c r="A894" t="s">
        <v>29</v>
      </c>
      <c r="B894" t="s">
        <v>42</v>
      </c>
      <c r="C894">
        <v>9380.73</v>
      </c>
      <c r="D894">
        <f>ROUND((Table6[[#This Row],[Total Salary(USD)]]-N$1)/N$2,2)</f>
        <v>-0.79</v>
      </c>
      <c r="E894" t="str">
        <f>IF(Table6[[#This Row],[Z-Score]]&gt;3,"Yes","No")</f>
        <v>No</v>
      </c>
      <c r="F894">
        <f>AVERAGEIFS($C:C,$B:B,Table6[[#This Row],[Job Title]])</f>
        <v>86666.62872727275</v>
      </c>
      <c r="G894" cm="1">
        <f t="array" ref="G894">_xlfn.STDEV.P(_xlfn._xlws.FILTER($C:C,$B:B=Table6[[#This Row],[Job Title]]))</f>
        <v>135209.06979805263</v>
      </c>
      <c r="H894">
        <f>ROUND((Table6[[#This Row],[Total Salary(USD)]]-Table6[[#This Row],[Avg.of.cat]])/Table6[[#This Row],[std.of.cat]],2)</f>
        <v>-0.56999999999999995</v>
      </c>
      <c r="I894" t="str">
        <f>IF(Table6[[#This Row],[Z-Score.cat]]&gt;3,"Yes","No")</f>
        <v>No</v>
      </c>
    </row>
    <row r="895" spans="1:9" x14ac:dyDescent="0.25">
      <c r="A895" t="s">
        <v>28</v>
      </c>
      <c r="B895" t="s">
        <v>50</v>
      </c>
      <c r="C895">
        <v>9320.84</v>
      </c>
      <c r="D895">
        <f>ROUND((Table6[[#This Row],[Total Salary(USD)]]-N$1)/N$2,2)</f>
        <v>-0.79</v>
      </c>
      <c r="E895" t="str">
        <f>IF(Table6[[#This Row],[Z-Score]]&gt;3,"Yes","No")</f>
        <v>No</v>
      </c>
      <c r="F895">
        <f>AVERAGEIFS($C:C,$B:B,Table6[[#This Row],[Job Title]])</f>
        <v>49738.969361702148</v>
      </c>
      <c r="G895" cm="1">
        <f t="array" ref="G895">_xlfn.STDEV.P(_xlfn._xlws.FILTER($C:C,$B:B=Table6[[#This Row],[Job Title]]))</f>
        <v>40547.734104975425</v>
      </c>
      <c r="H895">
        <f>ROUND((Table6[[#This Row],[Total Salary(USD)]]-Table6[[#This Row],[Avg.of.cat]])/Table6[[#This Row],[std.of.cat]],2)</f>
        <v>-1</v>
      </c>
      <c r="I895" t="str">
        <f>IF(Table6[[#This Row],[Z-Score.cat]]&gt;3,"Yes","No")</f>
        <v>No</v>
      </c>
    </row>
    <row r="896" spans="1:9" x14ac:dyDescent="0.25">
      <c r="A896" t="s">
        <v>31</v>
      </c>
      <c r="B896" t="s">
        <v>52</v>
      </c>
      <c r="C896">
        <v>9214.31</v>
      </c>
      <c r="D896">
        <f>ROUND((Table6[[#This Row],[Total Salary(USD)]]-N$1)/N$2,2)</f>
        <v>-0.79</v>
      </c>
      <c r="E896" t="str">
        <f>IF(Table6[[#This Row],[Z-Score]]&gt;3,"Yes","No")</f>
        <v>No</v>
      </c>
      <c r="F896">
        <f>AVERAGEIFS($C:C,$B:B,Table6[[#This Row],[Job Title]])</f>
        <v>64468.089137931056</v>
      </c>
      <c r="G896" cm="1">
        <f t="array" ref="G896">_xlfn.STDEV.P(_xlfn._xlws.FILTER($C:C,$B:B=Table6[[#This Row],[Job Title]]))</f>
        <v>46017.966728855456</v>
      </c>
      <c r="H896">
        <f>ROUND((Table6[[#This Row],[Total Salary(USD)]]-Table6[[#This Row],[Avg.of.cat]])/Table6[[#This Row],[std.of.cat]],2)</f>
        <v>-1.2</v>
      </c>
      <c r="I896" t="str">
        <f>IF(Table6[[#This Row],[Z-Score.cat]]&gt;3,"Yes","No")</f>
        <v>No</v>
      </c>
    </row>
    <row r="897" spans="1:9" x14ac:dyDescent="0.25">
      <c r="A897" t="s">
        <v>35</v>
      </c>
      <c r="B897" t="s">
        <v>39</v>
      </c>
      <c r="C897">
        <v>9141.9</v>
      </c>
      <c r="D897">
        <f>ROUND((Table6[[#This Row],[Total Salary(USD)]]-N$1)/N$2,2)</f>
        <v>-0.79</v>
      </c>
      <c r="E897" t="str">
        <f>IF(Table6[[#This Row],[Z-Score]]&gt;3,"Yes","No")</f>
        <v>No</v>
      </c>
      <c r="F897">
        <f>AVERAGEIFS($C:C,$B:B,Table6[[#This Row],[Job Title]])</f>
        <v>93413.391929824589</v>
      </c>
      <c r="G897" cm="1">
        <f t="array" ref="G897">_xlfn.STDEV.P(_xlfn._xlws.FILTER($C:C,$B:B=Table6[[#This Row],[Job Title]]))</f>
        <v>198179.10237346042</v>
      </c>
      <c r="H897">
        <f>ROUND((Table6[[#This Row],[Total Salary(USD)]]-Table6[[#This Row],[Avg.of.cat]])/Table6[[#This Row],[std.of.cat]],2)</f>
        <v>-0.43</v>
      </c>
      <c r="I897" t="str">
        <f>IF(Table6[[#This Row],[Z-Score.cat]]&gt;3,"Yes","No")</f>
        <v>No</v>
      </c>
    </row>
    <row r="898" spans="1:9" x14ac:dyDescent="0.25">
      <c r="A898" t="s">
        <v>35</v>
      </c>
      <c r="B898" t="s">
        <v>41</v>
      </c>
      <c r="C898">
        <v>9114.91</v>
      </c>
      <c r="D898">
        <f>ROUND((Table6[[#This Row],[Total Salary(USD)]]-N$1)/N$2,2)</f>
        <v>-0.79</v>
      </c>
      <c r="E898" t="str">
        <f>IF(Table6[[#This Row],[Z-Score]]&gt;3,"Yes","No")</f>
        <v>No</v>
      </c>
      <c r="F898">
        <f>AVERAGEIFS($C:C,$B:B,Table6[[#This Row],[Job Title]])</f>
        <v>65399.128867924541</v>
      </c>
      <c r="G898" cm="1">
        <f t="array" ref="G898">_xlfn.STDEV.P(_xlfn._xlws.FILTER($C:C,$B:B=Table6[[#This Row],[Job Title]]))</f>
        <v>40003.028601815779</v>
      </c>
      <c r="H898">
        <f>ROUND((Table6[[#This Row],[Total Salary(USD)]]-Table6[[#This Row],[Avg.of.cat]])/Table6[[#This Row],[std.of.cat]],2)</f>
        <v>-1.41</v>
      </c>
      <c r="I898" t="str">
        <f>IF(Table6[[#This Row],[Z-Score.cat]]&gt;3,"Yes","No")</f>
        <v>No</v>
      </c>
    </row>
    <row r="899" spans="1:9" x14ac:dyDescent="0.25">
      <c r="A899" t="s">
        <v>35</v>
      </c>
      <c r="B899" t="s">
        <v>40</v>
      </c>
      <c r="C899">
        <v>9084.3799999999992</v>
      </c>
      <c r="D899">
        <f>ROUND((Table6[[#This Row],[Total Salary(USD)]]-N$1)/N$2,2)</f>
        <v>-0.79</v>
      </c>
      <c r="E899" t="str">
        <f>IF(Table6[[#This Row],[Z-Score]]&gt;3,"Yes","No")</f>
        <v>No</v>
      </c>
      <c r="F899">
        <f>AVERAGEIFS($C:C,$B:B,Table6[[#This Row],[Job Title]])</f>
        <v>70425.948709677396</v>
      </c>
      <c r="G899" cm="1">
        <f t="array" ref="G899">_xlfn.STDEV.P(_xlfn._xlws.FILTER($C:C,$B:B=Table6[[#This Row],[Job Title]]))</f>
        <v>80642.671347175114</v>
      </c>
      <c r="H899">
        <f>ROUND((Table6[[#This Row],[Total Salary(USD)]]-Table6[[#This Row],[Avg.of.cat]])/Table6[[#This Row],[std.of.cat]],2)</f>
        <v>-0.76</v>
      </c>
      <c r="I899" t="str">
        <f>IF(Table6[[#This Row],[Z-Score.cat]]&gt;3,"Yes","No")</f>
        <v>No</v>
      </c>
    </row>
    <row r="900" spans="1:9" x14ac:dyDescent="0.25">
      <c r="A900" t="s">
        <v>35</v>
      </c>
      <c r="B900" t="s">
        <v>52</v>
      </c>
      <c r="C900">
        <v>9083</v>
      </c>
      <c r="D900">
        <f>ROUND((Table6[[#This Row],[Total Salary(USD)]]-N$1)/N$2,2)</f>
        <v>-0.79</v>
      </c>
      <c r="E900" t="str">
        <f>IF(Table6[[#This Row],[Z-Score]]&gt;3,"Yes","No")</f>
        <v>No</v>
      </c>
      <c r="F900">
        <f>AVERAGEIFS($C:C,$B:B,Table6[[#This Row],[Job Title]])</f>
        <v>64468.089137931056</v>
      </c>
      <c r="G900" cm="1">
        <f t="array" ref="G900">_xlfn.STDEV.P(_xlfn._xlws.FILTER($C:C,$B:B=Table6[[#This Row],[Job Title]]))</f>
        <v>46017.966728855456</v>
      </c>
      <c r="H900">
        <f>ROUND((Table6[[#This Row],[Total Salary(USD)]]-Table6[[#This Row],[Avg.of.cat]])/Table6[[#This Row],[std.of.cat]],2)</f>
        <v>-1.2</v>
      </c>
      <c r="I900" t="str">
        <f>IF(Table6[[#This Row],[Z-Score.cat]]&gt;3,"Yes","No")</f>
        <v>No</v>
      </c>
    </row>
    <row r="901" spans="1:9" x14ac:dyDescent="0.25">
      <c r="A901" t="s">
        <v>449</v>
      </c>
      <c r="B901" t="s">
        <v>449</v>
      </c>
      <c r="C901">
        <v>9024.7999999999993</v>
      </c>
      <c r="D901">
        <f>ROUND((Table6[[#This Row],[Total Salary(USD)]]-N$1)/N$2,2)</f>
        <v>-0.79</v>
      </c>
      <c r="E901" t="str">
        <f>IF(Table6[[#This Row],[Z-Score]]&gt;3,"Yes","No")</f>
        <v>No</v>
      </c>
      <c r="F901">
        <f>AVERAGEIFS($C:C,$B:B,Table6[[#This Row],[Job Title]])</f>
        <v>5456.9596666666666</v>
      </c>
      <c r="G901" cm="1">
        <f t="array" ref="G901">_xlfn.STDEV.P(_xlfn._xlws.FILTER($C:C,$B:B=Table6[[#This Row],[Job Title]]))</f>
        <v>6329.3835826560971</v>
      </c>
      <c r="H901">
        <f>ROUND((Table6[[#This Row],[Total Salary(USD)]]-Table6[[#This Row],[Avg.of.cat]])/Table6[[#This Row],[std.of.cat]],2)</f>
        <v>0.56000000000000005</v>
      </c>
      <c r="I901" t="str">
        <f>IF(Table6[[#This Row],[Z-Score.cat]]&gt;3,"Yes","No")</f>
        <v>No</v>
      </c>
    </row>
    <row r="902" spans="1:9" x14ac:dyDescent="0.25">
      <c r="A902" t="s">
        <v>24</v>
      </c>
      <c r="B902" t="s">
        <v>51</v>
      </c>
      <c r="C902">
        <v>8982.35</v>
      </c>
      <c r="D902">
        <f>ROUND((Table6[[#This Row],[Total Salary(USD)]]-N$1)/N$2,2)</f>
        <v>-0.79</v>
      </c>
      <c r="E902" t="str">
        <f>IF(Table6[[#This Row],[Z-Score]]&gt;3,"Yes","No")</f>
        <v>No</v>
      </c>
      <c r="F902">
        <f>AVERAGEIFS($C:C,$B:B,Table6[[#This Row],[Job Title]])</f>
        <v>62458.608421052631</v>
      </c>
      <c r="G902" cm="1">
        <f t="array" ref="G902">_xlfn.STDEV.P(_xlfn._xlws.FILTER($C:C,$B:B=Table6[[#This Row],[Job Title]]))</f>
        <v>46662.569180449202</v>
      </c>
      <c r="H902">
        <f>ROUND((Table6[[#This Row],[Total Salary(USD)]]-Table6[[#This Row],[Avg.of.cat]])/Table6[[#This Row],[std.of.cat]],2)</f>
        <v>-1.1499999999999999</v>
      </c>
      <c r="I902" t="str">
        <f>IF(Table6[[#This Row],[Z-Score.cat]]&gt;3,"Yes","No")</f>
        <v>No</v>
      </c>
    </row>
    <row r="903" spans="1:9" x14ac:dyDescent="0.25">
      <c r="A903" t="s">
        <v>34</v>
      </c>
      <c r="B903" t="s">
        <v>36</v>
      </c>
      <c r="C903">
        <v>8932.67</v>
      </c>
      <c r="D903">
        <f>ROUND((Table6[[#This Row],[Total Salary(USD)]]-N$1)/N$2,2)</f>
        <v>-0.8</v>
      </c>
      <c r="E903" t="str">
        <f>IF(Table6[[#This Row],[Z-Score]]&gt;3,"Yes","No")</f>
        <v>No</v>
      </c>
      <c r="F903">
        <f>AVERAGEIFS($C:C,$B:B,Table6[[#This Row],[Job Title]])</f>
        <v>52255.146481481475</v>
      </c>
      <c r="G903" cm="1">
        <f t="array" ref="G903">_xlfn.STDEV.P(_xlfn._xlws.FILTER($C:C,$B:B=Table6[[#This Row],[Job Title]]))</f>
        <v>38139.477363146871</v>
      </c>
      <c r="H903">
        <f>ROUND((Table6[[#This Row],[Total Salary(USD)]]-Table6[[#This Row],[Avg.of.cat]])/Table6[[#This Row],[std.of.cat]],2)</f>
        <v>-1.1399999999999999</v>
      </c>
      <c r="I903" t="str">
        <f>IF(Table6[[#This Row],[Z-Score.cat]]&gt;3,"Yes","No")</f>
        <v>No</v>
      </c>
    </row>
    <row r="904" spans="1:9" x14ac:dyDescent="0.25">
      <c r="A904" t="s">
        <v>24</v>
      </c>
      <c r="B904" t="s">
        <v>50</v>
      </c>
      <c r="C904">
        <v>8924.3700000000008</v>
      </c>
      <c r="D904">
        <f>ROUND((Table6[[#This Row],[Total Salary(USD)]]-N$1)/N$2,2)</f>
        <v>-0.8</v>
      </c>
      <c r="E904" t="str">
        <f>IF(Table6[[#This Row],[Z-Score]]&gt;3,"Yes","No")</f>
        <v>No</v>
      </c>
      <c r="F904">
        <f>AVERAGEIFS($C:C,$B:B,Table6[[#This Row],[Job Title]])</f>
        <v>49738.969361702148</v>
      </c>
      <c r="G904" cm="1">
        <f t="array" ref="G904">_xlfn.STDEV.P(_xlfn._xlws.FILTER($C:C,$B:B=Table6[[#This Row],[Job Title]]))</f>
        <v>40547.734104975425</v>
      </c>
      <c r="H904">
        <f>ROUND((Table6[[#This Row],[Total Salary(USD)]]-Table6[[#This Row],[Avg.of.cat]])/Table6[[#This Row],[std.of.cat]],2)</f>
        <v>-1.01</v>
      </c>
      <c r="I904" t="str">
        <f>IF(Table6[[#This Row],[Z-Score.cat]]&gt;3,"Yes","No")</f>
        <v>No</v>
      </c>
    </row>
    <row r="905" spans="1:9" x14ac:dyDescent="0.25">
      <c r="A905" t="s">
        <v>449</v>
      </c>
      <c r="B905" t="s">
        <v>449</v>
      </c>
      <c r="C905">
        <v>8892.57</v>
      </c>
      <c r="D905">
        <f>ROUND((Table6[[#This Row],[Total Salary(USD)]]-N$1)/N$2,2)</f>
        <v>-0.8</v>
      </c>
      <c r="E905" t="str">
        <f>IF(Table6[[#This Row],[Z-Score]]&gt;3,"Yes","No")</f>
        <v>No</v>
      </c>
      <c r="F905">
        <f>AVERAGEIFS($C:C,$B:B,Table6[[#This Row],[Job Title]])</f>
        <v>5456.9596666666666</v>
      </c>
      <c r="G905" cm="1">
        <f t="array" ref="G905">_xlfn.STDEV.P(_xlfn._xlws.FILTER($C:C,$B:B=Table6[[#This Row],[Job Title]]))</f>
        <v>6329.3835826560971</v>
      </c>
      <c r="H905">
        <f>ROUND((Table6[[#This Row],[Total Salary(USD)]]-Table6[[#This Row],[Avg.of.cat]])/Table6[[#This Row],[std.of.cat]],2)</f>
        <v>0.54</v>
      </c>
      <c r="I905" t="str">
        <f>IF(Table6[[#This Row],[Z-Score.cat]]&gt;3,"Yes","No")</f>
        <v>No</v>
      </c>
    </row>
    <row r="906" spans="1:9" x14ac:dyDescent="0.25">
      <c r="A906" t="s">
        <v>450</v>
      </c>
      <c r="B906" t="s">
        <v>46</v>
      </c>
      <c r="C906">
        <v>8840.5</v>
      </c>
      <c r="D906">
        <f>ROUND((Table6[[#This Row],[Total Salary(USD)]]-N$1)/N$2,2)</f>
        <v>-0.8</v>
      </c>
      <c r="E906" t="str">
        <f>IF(Table6[[#This Row],[Z-Score]]&gt;3,"Yes","No")</f>
        <v>No</v>
      </c>
      <c r="F906">
        <f>AVERAGEIFS($C:C,$B:B,Table6[[#This Row],[Job Title]])</f>
        <v>61811.275918367355</v>
      </c>
      <c r="G906" cm="1">
        <f t="array" ref="G906">_xlfn.STDEV.P(_xlfn._xlws.FILTER($C:C,$B:B=Table6[[#This Row],[Job Title]]))</f>
        <v>44215.594954867083</v>
      </c>
      <c r="H906">
        <f>ROUND((Table6[[#This Row],[Total Salary(USD)]]-Table6[[#This Row],[Avg.of.cat]])/Table6[[#This Row],[std.of.cat]],2)</f>
        <v>-1.2</v>
      </c>
      <c r="I906" t="str">
        <f>IF(Table6[[#This Row],[Z-Score.cat]]&gt;3,"Yes","No")</f>
        <v>No</v>
      </c>
    </row>
    <row r="907" spans="1:9" x14ac:dyDescent="0.25">
      <c r="A907" t="s">
        <v>35</v>
      </c>
      <c r="B907" t="s">
        <v>43</v>
      </c>
      <c r="C907">
        <v>8808.74</v>
      </c>
      <c r="D907">
        <f>ROUND((Table6[[#This Row],[Total Salary(USD)]]-N$1)/N$2,2)</f>
        <v>-0.8</v>
      </c>
      <c r="E907" t="str">
        <f>IF(Table6[[#This Row],[Z-Score]]&gt;3,"Yes","No")</f>
        <v>No</v>
      </c>
      <c r="F907">
        <f>AVERAGEIFS($C:C,$B:B,Table6[[#This Row],[Job Title]])</f>
        <v>71777.519047619062</v>
      </c>
      <c r="G907" cm="1">
        <f t="array" ref="G907">_xlfn.STDEV.P(_xlfn._xlws.FILTER($C:C,$B:B=Table6[[#This Row],[Job Title]]))</f>
        <v>51860.030158538255</v>
      </c>
      <c r="H907">
        <f>ROUND((Table6[[#This Row],[Total Salary(USD)]]-Table6[[#This Row],[Avg.of.cat]])/Table6[[#This Row],[std.of.cat]],2)</f>
        <v>-1.21</v>
      </c>
      <c r="I907" t="str">
        <f>IF(Table6[[#This Row],[Z-Score.cat]]&gt;3,"Yes","No")</f>
        <v>No</v>
      </c>
    </row>
    <row r="908" spans="1:9" x14ac:dyDescent="0.25">
      <c r="A908" t="s">
        <v>449</v>
      </c>
      <c r="B908" t="s">
        <v>449</v>
      </c>
      <c r="C908">
        <v>8802.4699999999993</v>
      </c>
      <c r="D908">
        <f>ROUND((Table6[[#This Row],[Total Salary(USD)]]-N$1)/N$2,2)</f>
        <v>-0.8</v>
      </c>
      <c r="E908" t="str">
        <f>IF(Table6[[#This Row],[Z-Score]]&gt;3,"Yes","No")</f>
        <v>No</v>
      </c>
      <c r="F908">
        <f>AVERAGEIFS($C:C,$B:B,Table6[[#This Row],[Job Title]])</f>
        <v>5456.9596666666666</v>
      </c>
      <c r="G908" cm="1">
        <f t="array" ref="G908">_xlfn.STDEV.P(_xlfn._xlws.FILTER($C:C,$B:B=Table6[[#This Row],[Job Title]]))</f>
        <v>6329.3835826560971</v>
      </c>
      <c r="H908">
        <f>ROUND((Table6[[#This Row],[Total Salary(USD)]]-Table6[[#This Row],[Avg.of.cat]])/Table6[[#This Row],[std.of.cat]],2)</f>
        <v>0.53</v>
      </c>
      <c r="I908" t="str">
        <f>IF(Table6[[#This Row],[Z-Score.cat]]&gt;3,"Yes","No")</f>
        <v>No</v>
      </c>
    </row>
    <row r="909" spans="1:9" x14ac:dyDescent="0.25">
      <c r="A909" t="s">
        <v>24</v>
      </c>
      <c r="B909" t="s">
        <v>44</v>
      </c>
      <c r="C909">
        <v>8797.4699999999993</v>
      </c>
      <c r="D909">
        <f>ROUND((Table6[[#This Row],[Total Salary(USD)]]-N$1)/N$2,2)</f>
        <v>-0.8</v>
      </c>
      <c r="E909" t="str">
        <f>IF(Table6[[#This Row],[Z-Score]]&gt;3,"Yes","No")</f>
        <v>No</v>
      </c>
      <c r="F909">
        <f>AVERAGEIFS($C:C,$B:B,Table6[[#This Row],[Job Title]])</f>
        <v>62337.948181818203</v>
      </c>
      <c r="G909" cm="1">
        <f t="array" ref="G909">_xlfn.STDEV.P(_xlfn._xlws.FILTER($C:C,$B:B=Table6[[#This Row],[Job Title]]))</f>
        <v>34255.651537002152</v>
      </c>
      <c r="H909">
        <f>ROUND((Table6[[#This Row],[Total Salary(USD)]]-Table6[[#This Row],[Avg.of.cat]])/Table6[[#This Row],[std.of.cat]],2)</f>
        <v>-1.56</v>
      </c>
      <c r="I909" t="str">
        <f>IF(Table6[[#This Row],[Z-Score.cat]]&gt;3,"Yes","No")</f>
        <v>No</v>
      </c>
    </row>
    <row r="910" spans="1:9" x14ac:dyDescent="0.25">
      <c r="A910" t="s">
        <v>34</v>
      </c>
      <c r="B910" t="s">
        <v>50</v>
      </c>
      <c r="C910">
        <v>8580.73</v>
      </c>
      <c r="D910">
        <f>ROUND((Table6[[#This Row],[Total Salary(USD)]]-N$1)/N$2,2)</f>
        <v>-0.8</v>
      </c>
      <c r="E910" t="str">
        <f>IF(Table6[[#This Row],[Z-Score]]&gt;3,"Yes","No")</f>
        <v>No</v>
      </c>
      <c r="F910">
        <f>AVERAGEIFS($C:C,$B:B,Table6[[#This Row],[Job Title]])</f>
        <v>49738.969361702148</v>
      </c>
      <c r="G910" cm="1">
        <f t="array" ref="G910">_xlfn.STDEV.P(_xlfn._xlws.FILTER($C:C,$B:B=Table6[[#This Row],[Job Title]]))</f>
        <v>40547.734104975425</v>
      </c>
      <c r="H910">
        <f>ROUND((Table6[[#This Row],[Total Salary(USD)]]-Table6[[#This Row],[Avg.of.cat]])/Table6[[#This Row],[std.of.cat]],2)</f>
        <v>-1.02</v>
      </c>
      <c r="I910" t="str">
        <f>IF(Table6[[#This Row],[Z-Score.cat]]&gt;3,"Yes","No")</f>
        <v>No</v>
      </c>
    </row>
    <row r="911" spans="1:9" x14ac:dyDescent="0.25">
      <c r="A911" t="s">
        <v>23</v>
      </c>
      <c r="B911" t="s">
        <v>39</v>
      </c>
      <c r="C911">
        <v>8574.34</v>
      </c>
      <c r="D911">
        <f>ROUND((Table6[[#This Row],[Total Salary(USD)]]-N$1)/N$2,2)</f>
        <v>-0.8</v>
      </c>
      <c r="E911" t="str">
        <f>IF(Table6[[#This Row],[Z-Score]]&gt;3,"Yes","No")</f>
        <v>No</v>
      </c>
      <c r="F911">
        <f>AVERAGEIFS($C:C,$B:B,Table6[[#This Row],[Job Title]])</f>
        <v>93413.391929824589</v>
      </c>
      <c r="G911" cm="1">
        <f t="array" ref="G911">_xlfn.STDEV.P(_xlfn._xlws.FILTER($C:C,$B:B=Table6[[#This Row],[Job Title]]))</f>
        <v>198179.10237346042</v>
      </c>
      <c r="H911">
        <f>ROUND((Table6[[#This Row],[Total Salary(USD)]]-Table6[[#This Row],[Avg.of.cat]])/Table6[[#This Row],[std.of.cat]],2)</f>
        <v>-0.43</v>
      </c>
      <c r="I911" t="str">
        <f>IF(Table6[[#This Row],[Z-Score.cat]]&gt;3,"Yes","No")</f>
        <v>No</v>
      </c>
    </row>
    <row r="912" spans="1:9" x14ac:dyDescent="0.25">
      <c r="A912" t="s">
        <v>26</v>
      </c>
      <c r="B912" t="s">
        <v>43</v>
      </c>
      <c r="C912">
        <v>8493.15</v>
      </c>
      <c r="D912">
        <f>ROUND((Table6[[#This Row],[Total Salary(USD)]]-N$1)/N$2,2)</f>
        <v>-0.8</v>
      </c>
      <c r="E912" t="str">
        <f>IF(Table6[[#This Row],[Z-Score]]&gt;3,"Yes","No")</f>
        <v>No</v>
      </c>
      <c r="F912">
        <f>AVERAGEIFS($C:C,$B:B,Table6[[#This Row],[Job Title]])</f>
        <v>71777.519047619062</v>
      </c>
      <c r="G912" cm="1">
        <f t="array" ref="G912">_xlfn.STDEV.P(_xlfn._xlws.FILTER($C:C,$B:B=Table6[[#This Row],[Job Title]]))</f>
        <v>51860.030158538255</v>
      </c>
      <c r="H912">
        <f>ROUND((Table6[[#This Row],[Total Salary(USD)]]-Table6[[#This Row],[Avg.of.cat]])/Table6[[#This Row],[std.of.cat]],2)</f>
        <v>-1.22</v>
      </c>
      <c r="I912" t="str">
        <f>IF(Table6[[#This Row],[Z-Score.cat]]&gt;3,"Yes","No")</f>
        <v>No</v>
      </c>
    </row>
    <row r="913" spans="1:9" x14ac:dyDescent="0.25">
      <c r="A913" t="s">
        <v>31</v>
      </c>
      <c r="B913" t="s">
        <v>40</v>
      </c>
      <c r="C913">
        <v>8423.7900000000009</v>
      </c>
      <c r="D913">
        <f>ROUND((Table6[[#This Row],[Total Salary(USD)]]-N$1)/N$2,2)</f>
        <v>-0.8</v>
      </c>
      <c r="E913" t="str">
        <f>IF(Table6[[#This Row],[Z-Score]]&gt;3,"Yes","No")</f>
        <v>No</v>
      </c>
      <c r="F913">
        <f>AVERAGEIFS($C:C,$B:B,Table6[[#This Row],[Job Title]])</f>
        <v>70425.948709677396</v>
      </c>
      <c r="G913" cm="1">
        <f t="array" ref="G913">_xlfn.STDEV.P(_xlfn._xlws.FILTER($C:C,$B:B=Table6[[#This Row],[Job Title]]))</f>
        <v>80642.671347175114</v>
      </c>
      <c r="H913">
        <f>ROUND((Table6[[#This Row],[Total Salary(USD)]]-Table6[[#This Row],[Avg.of.cat]])/Table6[[#This Row],[std.of.cat]],2)</f>
        <v>-0.77</v>
      </c>
      <c r="I913" t="str">
        <f>IF(Table6[[#This Row],[Z-Score.cat]]&gt;3,"Yes","No")</f>
        <v>No</v>
      </c>
    </row>
    <row r="914" spans="1:9" x14ac:dyDescent="0.25">
      <c r="A914" t="s">
        <v>28</v>
      </c>
      <c r="B914" t="s">
        <v>51</v>
      </c>
      <c r="C914">
        <v>8321.6</v>
      </c>
      <c r="D914">
        <f>ROUND((Table6[[#This Row],[Total Salary(USD)]]-N$1)/N$2,2)</f>
        <v>-0.8</v>
      </c>
      <c r="E914" t="str">
        <f>IF(Table6[[#This Row],[Z-Score]]&gt;3,"Yes","No")</f>
        <v>No</v>
      </c>
      <c r="F914">
        <f>AVERAGEIFS($C:C,$B:B,Table6[[#This Row],[Job Title]])</f>
        <v>62458.608421052631</v>
      </c>
      <c r="G914" cm="1">
        <f t="array" ref="G914">_xlfn.STDEV.P(_xlfn._xlws.FILTER($C:C,$B:B=Table6[[#This Row],[Job Title]]))</f>
        <v>46662.569180449202</v>
      </c>
      <c r="H914">
        <f>ROUND((Table6[[#This Row],[Total Salary(USD)]]-Table6[[#This Row],[Avg.of.cat]])/Table6[[#This Row],[std.of.cat]],2)</f>
        <v>-1.1599999999999999</v>
      </c>
      <c r="I914" t="str">
        <f>IF(Table6[[#This Row],[Z-Score.cat]]&gt;3,"Yes","No")</f>
        <v>No</v>
      </c>
    </row>
    <row r="915" spans="1:9" x14ac:dyDescent="0.25">
      <c r="A915" t="s">
        <v>29</v>
      </c>
      <c r="B915" t="s">
        <v>39</v>
      </c>
      <c r="C915">
        <v>8212.9</v>
      </c>
      <c r="D915">
        <f>ROUND((Table6[[#This Row],[Total Salary(USD)]]-N$1)/N$2,2)</f>
        <v>-0.81</v>
      </c>
      <c r="E915" t="str">
        <f>IF(Table6[[#This Row],[Z-Score]]&gt;3,"Yes","No")</f>
        <v>No</v>
      </c>
      <c r="F915">
        <f>AVERAGEIFS($C:C,$B:B,Table6[[#This Row],[Job Title]])</f>
        <v>93413.391929824589</v>
      </c>
      <c r="G915" cm="1">
        <f t="array" ref="G915">_xlfn.STDEV.P(_xlfn._xlws.FILTER($C:C,$B:B=Table6[[#This Row],[Job Title]]))</f>
        <v>198179.10237346042</v>
      </c>
      <c r="H915">
        <f>ROUND((Table6[[#This Row],[Total Salary(USD)]]-Table6[[#This Row],[Avg.of.cat]])/Table6[[#This Row],[std.of.cat]],2)</f>
        <v>-0.43</v>
      </c>
      <c r="I915" t="str">
        <f>IF(Table6[[#This Row],[Z-Score.cat]]&gt;3,"Yes","No")</f>
        <v>No</v>
      </c>
    </row>
    <row r="916" spans="1:9" x14ac:dyDescent="0.25">
      <c r="A916" t="s">
        <v>26</v>
      </c>
      <c r="B916" t="s">
        <v>50</v>
      </c>
      <c r="C916">
        <v>8099.15</v>
      </c>
      <c r="D916">
        <f>ROUND((Table6[[#This Row],[Total Salary(USD)]]-N$1)/N$2,2)</f>
        <v>-0.81</v>
      </c>
      <c r="E916" t="str">
        <f>IF(Table6[[#This Row],[Z-Score]]&gt;3,"Yes","No")</f>
        <v>No</v>
      </c>
      <c r="F916">
        <f>AVERAGEIFS($C:C,$B:B,Table6[[#This Row],[Job Title]])</f>
        <v>49738.969361702148</v>
      </c>
      <c r="G916" cm="1">
        <f t="array" ref="G916">_xlfn.STDEV.P(_xlfn._xlws.FILTER($C:C,$B:B=Table6[[#This Row],[Job Title]]))</f>
        <v>40547.734104975425</v>
      </c>
      <c r="H916">
        <f>ROUND((Table6[[#This Row],[Total Salary(USD)]]-Table6[[#This Row],[Avg.of.cat]])/Table6[[#This Row],[std.of.cat]],2)</f>
        <v>-1.03</v>
      </c>
      <c r="I916" t="str">
        <f>IF(Table6[[#This Row],[Z-Score.cat]]&gt;3,"Yes","No")</f>
        <v>No</v>
      </c>
    </row>
    <row r="917" spans="1:9" x14ac:dyDescent="0.25">
      <c r="A917" t="s">
        <v>34</v>
      </c>
      <c r="B917" t="s">
        <v>36</v>
      </c>
      <c r="C917">
        <v>8050.23</v>
      </c>
      <c r="D917">
        <f>ROUND((Table6[[#This Row],[Total Salary(USD)]]-N$1)/N$2,2)</f>
        <v>-0.81</v>
      </c>
      <c r="E917" t="str">
        <f>IF(Table6[[#This Row],[Z-Score]]&gt;3,"Yes","No")</f>
        <v>No</v>
      </c>
      <c r="F917">
        <f>AVERAGEIFS($C:C,$B:B,Table6[[#This Row],[Job Title]])</f>
        <v>52255.146481481475</v>
      </c>
      <c r="G917" cm="1">
        <f t="array" ref="G917">_xlfn.STDEV.P(_xlfn._xlws.FILTER($C:C,$B:B=Table6[[#This Row],[Job Title]]))</f>
        <v>38139.477363146871</v>
      </c>
      <c r="H917">
        <f>ROUND((Table6[[#This Row],[Total Salary(USD)]]-Table6[[#This Row],[Avg.of.cat]])/Table6[[#This Row],[std.of.cat]],2)</f>
        <v>-1.1599999999999999</v>
      </c>
      <c r="I917" t="str">
        <f>IF(Table6[[#This Row],[Z-Score.cat]]&gt;3,"Yes","No")</f>
        <v>No</v>
      </c>
    </row>
    <row r="918" spans="1:9" x14ac:dyDescent="0.25">
      <c r="A918" t="s">
        <v>450</v>
      </c>
      <c r="B918" t="s">
        <v>51</v>
      </c>
      <c r="C918">
        <v>7667.35</v>
      </c>
      <c r="D918">
        <f>ROUND((Table6[[#This Row],[Total Salary(USD)]]-N$1)/N$2,2)</f>
        <v>-0.81</v>
      </c>
      <c r="E918" t="str">
        <f>IF(Table6[[#This Row],[Z-Score]]&gt;3,"Yes","No")</f>
        <v>No</v>
      </c>
      <c r="F918">
        <f>AVERAGEIFS($C:C,$B:B,Table6[[#This Row],[Job Title]])</f>
        <v>62458.608421052631</v>
      </c>
      <c r="G918" cm="1">
        <f t="array" ref="G918">_xlfn.STDEV.P(_xlfn._xlws.FILTER($C:C,$B:B=Table6[[#This Row],[Job Title]]))</f>
        <v>46662.569180449202</v>
      </c>
      <c r="H918">
        <f>ROUND((Table6[[#This Row],[Total Salary(USD)]]-Table6[[#This Row],[Avg.of.cat]])/Table6[[#This Row],[std.of.cat]],2)</f>
        <v>-1.17</v>
      </c>
      <c r="I918" t="str">
        <f>IF(Table6[[#This Row],[Z-Score.cat]]&gt;3,"Yes","No")</f>
        <v>No</v>
      </c>
    </row>
    <row r="919" spans="1:9" x14ac:dyDescent="0.25">
      <c r="A919" t="s">
        <v>31</v>
      </c>
      <c r="B919" t="s">
        <v>48</v>
      </c>
      <c r="C919">
        <v>7653.56</v>
      </c>
      <c r="D919">
        <f>ROUND((Table6[[#This Row],[Total Salary(USD)]]-N$1)/N$2,2)</f>
        <v>-0.81</v>
      </c>
      <c r="E919" t="str">
        <f>IF(Table6[[#This Row],[Z-Score]]&gt;3,"Yes","No")</f>
        <v>No</v>
      </c>
      <c r="F919">
        <f>AVERAGEIFS($C:C,$B:B,Table6[[#This Row],[Job Title]])</f>
        <v>75741.152545454534</v>
      </c>
      <c r="G919" cm="1">
        <f t="array" ref="G919">_xlfn.STDEV.P(_xlfn._xlws.FILTER($C:C,$B:B=Table6[[#This Row],[Job Title]]))</f>
        <v>43291.3791044912</v>
      </c>
      <c r="H919">
        <f>ROUND((Table6[[#This Row],[Total Salary(USD)]]-Table6[[#This Row],[Avg.of.cat]])/Table6[[#This Row],[std.of.cat]],2)</f>
        <v>-1.57</v>
      </c>
      <c r="I919" t="str">
        <f>IF(Table6[[#This Row],[Z-Score.cat]]&gt;3,"Yes","No")</f>
        <v>No</v>
      </c>
    </row>
    <row r="920" spans="1:9" x14ac:dyDescent="0.25">
      <c r="A920" t="s">
        <v>29</v>
      </c>
      <c r="B920" t="s">
        <v>40</v>
      </c>
      <c r="C920">
        <v>7547.77</v>
      </c>
      <c r="D920">
        <f>ROUND((Table6[[#This Row],[Total Salary(USD)]]-N$1)/N$2,2)</f>
        <v>-0.81</v>
      </c>
      <c r="E920" t="str">
        <f>IF(Table6[[#This Row],[Z-Score]]&gt;3,"Yes","No")</f>
        <v>No</v>
      </c>
      <c r="F920">
        <f>AVERAGEIFS($C:C,$B:B,Table6[[#This Row],[Job Title]])</f>
        <v>70425.948709677396</v>
      </c>
      <c r="G920" cm="1">
        <f t="array" ref="G920">_xlfn.STDEV.P(_xlfn._xlws.FILTER($C:C,$B:B=Table6[[#This Row],[Job Title]]))</f>
        <v>80642.671347175114</v>
      </c>
      <c r="H920">
        <f>ROUND((Table6[[#This Row],[Total Salary(USD)]]-Table6[[#This Row],[Avg.of.cat]])/Table6[[#This Row],[std.of.cat]],2)</f>
        <v>-0.78</v>
      </c>
      <c r="I920" t="str">
        <f>IF(Table6[[#This Row],[Z-Score.cat]]&gt;3,"Yes","No")</f>
        <v>No</v>
      </c>
    </row>
    <row r="921" spans="1:9" x14ac:dyDescent="0.25">
      <c r="A921" t="s">
        <v>35</v>
      </c>
      <c r="B921" t="s">
        <v>53</v>
      </c>
      <c r="C921">
        <v>7520.66</v>
      </c>
      <c r="D921">
        <f>ROUND((Table6[[#This Row],[Total Salary(USD)]]-N$1)/N$2,2)</f>
        <v>-0.81</v>
      </c>
      <c r="E921" t="str">
        <f>IF(Table6[[#This Row],[Z-Score]]&gt;3,"Yes","No")</f>
        <v>No</v>
      </c>
      <c r="F921">
        <f>AVERAGEIFS($C:C,$B:B,Table6[[#This Row],[Job Title]])</f>
        <v>69993.488799999992</v>
      </c>
      <c r="G921" cm="1">
        <f t="array" ref="G921">_xlfn.STDEV.P(_xlfn._xlws.FILTER($C:C,$B:B=Table6[[#This Row],[Job Title]]))</f>
        <v>44344.922507977746</v>
      </c>
      <c r="H921">
        <f>ROUND((Table6[[#This Row],[Total Salary(USD)]]-Table6[[#This Row],[Avg.of.cat]])/Table6[[#This Row],[std.of.cat]],2)</f>
        <v>-1.41</v>
      </c>
      <c r="I921" t="str">
        <f>IF(Table6[[#This Row],[Z-Score.cat]]&gt;3,"Yes","No")</f>
        <v>No</v>
      </c>
    </row>
    <row r="922" spans="1:9" x14ac:dyDescent="0.25">
      <c r="A922" t="s">
        <v>23</v>
      </c>
      <c r="B922" t="s">
        <v>49</v>
      </c>
      <c r="C922">
        <v>7498.82</v>
      </c>
      <c r="D922">
        <f>ROUND((Table6[[#This Row],[Total Salary(USD)]]-N$1)/N$2,2)</f>
        <v>-0.81</v>
      </c>
      <c r="E922" t="str">
        <f>IF(Table6[[#This Row],[Z-Score]]&gt;3,"Yes","No")</f>
        <v>No</v>
      </c>
      <c r="F922">
        <f>AVERAGEIFS($C:C,$B:B,Table6[[#This Row],[Job Title]])</f>
        <v>62166.537115384606</v>
      </c>
      <c r="G922" cm="1">
        <f t="array" ref="G922">_xlfn.STDEV.P(_xlfn._xlws.FILTER($C:C,$B:B=Table6[[#This Row],[Job Title]]))</f>
        <v>39240.393697944899</v>
      </c>
      <c r="H922">
        <f>ROUND((Table6[[#This Row],[Total Salary(USD)]]-Table6[[#This Row],[Avg.of.cat]])/Table6[[#This Row],[std.of.cat]],2)</f>
        <v>-1.39</v>
      </c>
      <c r="I922" t="str">
        <f>IF(Table6[[#This Row],[Z-Score.cat]]&gt;3,"Yes","No")</f>
        <v>No</v>
      </c>
    </row>
    <row r="923" spans="1:9" x14ac:dyDescent="0.25">
      <c r="A923" t="s">
        <v>32</v>
      </c>
      <c r="B923" t="s">
        <v>46</v>
      </c>
      <c r="C923">
        <v>7463.54</v>
      </c>
      <c r="D923">
        <f>ROUND((Table6[[#This Row],[Total Salary(USD)]]-N$1)/N$2,2)</f>
        <v>-0.82</v>
      </c>
      <c r="E923" t="str">
        <f>IF(Table6[[#This Row],[Z-Score]]&gt;3,"Yes","No")</f>
        <v>No</v>
      </c>
      <c r="F923">
        <f>AVERAGEIFS($C:C,$B:B,Table6[[#This Row],[Job Title]])</f>
        <v>61811.275918367355</v>
      </c>
      <c r="G923" cm="1">
        <f t="array" ref="G923">_xlfn.STDEV.P(_xlfn._xlws.FILTER($C:C,$B:B=Table6[[#This Row],[Job Title]]))</f>
        <v>44215.594954867083</v>
      </c>
      <c r="H923">
        <f>ROUND((Table6[[#This Row],[Total Salary(USD)]]-Table6[[#This Row],[Avg.of.cat]])/Table6[[#This Row],[std.of.cat]],2)</f>
        <v>-1.23</v>
      </c>
      <c r="I923" t="str">
        <f>IF(Table6[[#This Row],[Z-Score.cat]]&gt;3,"Yes","No")</f>
        <v>No</v>
      </c>
    </row>
    <row r="924" spans="1:9" x14ac:dyDescent="0.25">
      <c r="A924" t="s">
        <v>35</v>
      </c>
      <c r="B924" t="s">
        <v>39</v>
      </c>
      <c r="C924">
        <v>7456.75</v>
      </c>
      <c r="D924">
        <f>ROUND((Table6[[#This Row],[Total Salary(USD)]]-N$1)/N$2,2)</f>
        <v>-0.82</v>
      </c>
      <c r="E924" t="str">
        <f>IF(Table6[[#This Row],[Z-Score]]&gt;3,"Yes","No")</f>
        <v>No</v>
      </c>
      <c r="F924">
        <f>AVERAGEIFS($C:C,$B:B,Table6[[#This Row],[Job Title]])</f>
        <v>93413.391929824589</v>
      </c>
      <c r="G924" cm="1">
        <f t="array" ref="G924">_xlfn.STDEV.P(_xlfn._xlws.FILTER($C:C,$B:B=Table6[[#This Row],[Job Title]]))</f>
        <v>198179.10237346042</v>
      </c>
      <c r="H924">
        <f>ROUND((Table6[[#This Row],[Total Salary(USD)]]-Table6[[#This Row],[Avg.of.cat]])/Table6[[#This Row],[std.of.cat]],2)</f>
        <v>-0.43</v>
      </c>
      <c r="I924" t="str">
        <f>IF(Table6[[#This Row],[Z-Score.cat]]&gt;3,"Yes","No")</f>
        <v>No</v>
      </c>
    </row>
    <row r="925" spans="1:9" x14ac:dyDescent="0.25">
      <c r="A925" t="s">
        <v>35</v>
      </c>
      <c r="B925" t="s">
        <v>46</v>
      </c>
      <c r="C925">
        <v>7404.4</v>
      </c>
      <c r="D925">
        <f>ROUND((Table6[[#This Row],[Total Salary(USD)]]-N$1)/N$2,2)</f>
        <v>-0.82</v>
      </c>
      <c r="E925" t="str">
        <f>IF(Table6[[#This Row],[Z-Score]]&gt;3,"Yes","No")</f>
        <v>No</v>
      </c>
      <c r="F925">
        <f>AVERAGEIFS($C:C,$B:B,Table6[[#This Row],[Job Title]])</f>
        <v>61811.275918367355</v>
      </c>
      <c r="G925" cm="1">
        <f t="array" ref="G925">_xlfn.STDEV.P(_xlfn._xlws.FILTER($C:C,$B:B=Table6[[#This Row],[Job Title]]))</f>
        <v>44215.594954867083</v>
      </c>
      <c r="H925">
        <f>ROUND((Table6[[#This Row],[Total Salary(USD)]]-Table6[[#This Row],[Avg.of.cat]])/Table6[[#This Row],[std.of.cat]],2)</f>
        <v>-1.23</v>
      </c>
      <c r="I925" t="str">
        <f>IF(Table6[[#This Row],[Z-Score.cat]]&gt;3,"Yes","No")</f>
        <v>No</v>
      </c>
    </row>
    <row r="926" spans="1:9" x14ac:dyDescent="0.25">
      <c r="A926" t="s">
        <v>26</v>
      </c>
      <c r="B926" t="s">
        <v>46</v>
      </c>
      <c r="C926">
        <v>7371.02</v>
      </c>
      <c r="D926">
        <f>ROUND((Table6[[#This Row],[Total Salary(USD)]]-N$1)/N$2,2)</f>
        <v>-0.82</v>
      </c>
      <c r="E926" t="str">
        <f>IF(Table6[[#This Row],[Z-Score]]&gt;3,"Yes","No")</f>
        <v>No</v>
      </c>
      <c r="F926">
        <f>AVERAGEIFS($C:C,$B:B,Table6[[#This Row],[Job Title]])</f>
        <v>61811.275918367355</v>
      </c>
      <c r="G926" cm="1">
        <f t="array" ref="G926">_xlfn.STDEV.P(_xlfn._xlws.FILTER($C:C,$B:B=Table6[[#This Row],[Job Title]]))</f>
        <v>44215.594954867083</v>
      </c>
      <c r="H926">
        <f>ROUND((Table6[[#This Row],[Total Salary(USD)]]-Table6[[#This Row],[Avg.of.cat]])/Table6[[#This Row],[std.of.cat]],2)</f>
        <v>-1.23</v>
      </c>
      <c r="I926" t="str">
        <f>IF(Table6[[#This Row],[Z-Score.cat]]&gt;3,"Yes","No")</f>
        <v>No</v>
      </c>
    </row>
    <row r="927" spans="1:9" x14ac:dyDescent="0.25">
      <c r="A927" t="s">
        <v>32</v>
      </c>
      <c r="B927" t="s">
        <v>40</v>
      </c>
      <c r="C927">
        <v>7251.37</v>
      </c>
      <c r="D927">
        <f>ROUND((Table6[[#This Row],[Total Salary(USD)]]-N$1)/N$2,2)</f>
        <v>-0.82</v>
      </c>
      <c r="E927" t="str">
        <f>IF(Table6[[#This Row],[Z-Score]]&gt;3,"Yes","No")</f>
        <v>No</v>
      </c>
      <c r="F927">
        <f>AVERAGEIFS($C:C,$B:B,Table6[[#This Row],[Job Title]])</f>
        <v>70425.948709677396</v>
      </c>
      <c r="G927" cm="1">
        <f t="array" ref="G927">_xlfn.STDEV.P(_xlfn._xlws.FILTER($C:C,$B:B=Table6[[#This Row],[Job Title]]))</f>
        <v>80642.671347175114</v>
      </c>
      <c r="H927">
        <f>ROUND((Table6[[#This Row],[Total Salary(USD)]]-Table6[[#This Row],[Avg.of.cat]])/Table6[[#This Row],[std.of.cat]],2)</f>
        <v>-0.78</v>
      </c>
      <c r="I927" t="str">
        <f>IF(Table6[[#This Row],[Z-Score.cat]]&gt;3,"Yes","No")</f>
        <v>No</v>
      </c>
    </row>
    <row r="928" spans="1:9" x14ac:dyDescent="0.25">
      <c r="A928" t="s">
        <v>29</v>
      </c>
      <c r="B928" t="s">
        <v>36</v>
      </c>
      <c r="C928">
        <v>7107.13</v>
      </c>
      <c r="D928">
        <f>ROUND((Table6[[#This Row],[Total Salary(USD)]]-N$1)/N$2,2)</f>
        <v>-0.82</v>
      </c>
      <c r="E928" t="str">
        <f>IF(Table6[[#This Row],[Z-Score]]&gt;3,"Yes","No")</f>
        <v>No</v>
      </c>
      <c r="F928">
        <f>AVERAGEIFS($C:C,$B:B,Table6[[#This Row],[Job Title]])</f>
        <v>52255.146481481475</v>
      </c>
      <c r="G928" cm="1">
        <f t="array" ref="G928">_xlfn.STDEV.P(_xlfn._xlws.FILTER($C:C,$B:B=Table6[[#This Row],[Job Title]]))</f>
        <v>38139.477363146871</v>
      </c>
      <c r="H928">
        <f>ROUND((Table6[[#This Row],[Total Salary(USD)]]-Table6[[#This Row],[Avg.of.cat]])/Table6[[#This Row],[std.of.cat]],2)</f>
        <v>-1.18</v>
      </c>
      <c r="I928" t="str">
        <f>IF(Table6[[#This Row],[Z-Score.cat]]&gt;3,"Yes","No")</f>
        <v>No</v>
      </c>
    </row>
    <row r="929" spans="1:9" x14ac:dyDescent="0.25">
      <c r="A929" t="s">
        <v>35</v>
      </c>
      <c r="B929" t="s">
        <v>42</v>
      </c>
      <c r="C929">
        <v>7014.42</v>
      </c>
      <c r="D929">
        <f>ROUND((Table6[[#This Row],[Total Salary(USD)]]-N$1)/N$2,2)</f>
        <v>-0.82</v>
      </c>
      <c r="E929" t="str">
        <f>IF(Table6[[#This Row],[Z-Score]]&gt;3,"Yes","No")</f>
        <v>No</v>
      </c>
      <c r="F929">
        <f>AVERAGEIFS($C:C,$B:B,Table6[[#This Row],[Job Title]])</f>
        <v>86666.62872727275</v>
      </c>
      <c r="G929" cm="1">
        <f t="array" ref="G929">_xlfn.STDEV.P(_xlfn._xlws.FILTER($C:C,$B:B=Table6[[#This Row],[Job Title]]))</f>
        <v>135209.06979805263</v>
      </c>
      <c r="H929">
        <f>ROUND((Table6[[#This Row],[Total Salary(USD)]]-Table6[[#This Row],[Avg.of.cat]])/Table6[[#This Row],[std.of.cat]],2)</f>
        <v>-0.59</v>
      </c>
      <c r="I929" t="str">
        <f>IF(Table6[[#This Row],[Z-Score.cat]]&gt;3,"Yes","No")</f>
        <v>No</v>
      </c>
    </row>
    <row r="930" spans="1:9" x14ac:dyDescent="0.25">
      <c r="A930" t="s">
        <v>34</v>
      </c>
      <c r="B930" t="s">
        <v>53</v>
      </c>
      <c r="C930">
        <v>6945.36</v>
      </c>
      <c r="D930">
        <f>ROUND((Table6[[#This Row],[Total Salary(USD)]]-N$1)/N$2,2)</f>
        <v>-0.82</v>
      </c>
      <c r="E930" t="str">
        <f>IF(Table6[[#This Row],[Z-Score]]&gt;3,"Yes","No")</f>
        <v>No</v>
      </c>
      <c r="F930">
        <f>AVERAGEIFS($C:C,$B:B,Table6[[#This Row],[Job Title]])</f>
        <v>69993.488799999992</v>
      </c>
      <c r="G930" cm="1">
        <f t="array" ref="G930">_xlfn.STDEV.P(_xlfn._xlws.FILTER($C:C,$B:B=Table6[[#This Row],[Job Title]]))</f>
        <v>44344.922507977746</v>
      </c>
      <c r="H930">
        <f>ROUND((Table6[[#This Row],[Total Salary(USD)]]-Table6[[#This Row],[Avg.of.cat]])/Table6[[#This Row],[std.of.cat]],2)</f>
        <v>-1.42</v>
      </c>
      <c r="I930" t="str">
        <f>IF(Table6[[#This Row],[Z-Score.cat]]&gt;3,"Yes","No")</f>
        <v>No</v>
      </c>
    </row>
    <row r="931" spans="1:9" x14ac:dyDescent="0.25">
      <c r="A931" t="s">
        <v>35</v>
      </c>
      <c r="B931" t="s">
        <v>52</v>
      </c>
      <c r="C931">
        <v>6898.41</v>
      </c>
      <c r="D931">
        <f>ROUND((Table6[[#This Row],[Total Salary(USD)]]-N$1)/N$2,2)</f>
        <v>-0.82</v>
      </c>
      <c r="E931" t="str">
        <f>IF(Table6[[#This Row],[Z-Score]]&gt;3,"Yes","No")</f>
        <v>No</v>
      </c>
      <c r="F931">
        <f>AVERAGEIFS($C:C,$B:B,Table6[[#This Row],[Job Title]])</f>
        <v>64468.089137931056</v>
      </c>
      <c r="G931" cm="1">
        <f t="array" ref="G931">_xlfn.STDEV.P(_xlfn._xlws.FILTER($C:C,$B:B=Table6[[#This Row],[Job Title]]))</f>
        <v>46017.966728855456</v>
      </c>
      <c r="H931">
        <f>ROUND((Table6[[#This Row],[Total Salary(USD)]]-Table6[[#This Row],[Avg.of.cat]])/Table6[[#This Row],[std.of.cat]],2)</f>
        <v>-1.25</v>
      </c>
      <c r="I931" t="str">
        <f>IF(Table6[[#This Row],[Z-Score.cat]]&gt;3,"Yes","No")</f>
        <v>No</v>
      </c>
    </row>
    <row r="932" spans="1:9" x14ac:dyDescent="0.25">
      <c r="A932" t="s">
        <v>450</v>
      </c>
      <c r="B932" t="s">
        <v>42</v>
      </c>
      <c r="C932">
        <v>6764.99</v>
      </c>
      <c r="D932">
        <f>ROUND((Table6[[#This Row],[Total Salary(USD)]]-N$1)/N$2,2)</f>
        <v>-0.82</v>
      </c>
      <c r="E932" t="str">
        <f>IF(Table6[[#This Row],[Z-Score]]&gt;3,"Yes","No")</f>
        <v>No</v>
      </c>
      <c r="F932">
        <f>AVERAGEIFS($C:C,$B:B,Table6[[#This Row],[Job Title]])</f>
        <v>86666.62872727275</v>
      </c>
      <c r="G932" cm="1">
        <f t="array" ref="G932">_xlfn.STDEV.P(_xlfn._xlws.FILTER($C:C,$B:B=Table6[[#This Row],[Job Title]]))</f>
        <v>135209.06979805263</v>
      </c>
      <c r="H932">
        <f>ROUND((Table6[[#This Row],[Total Salary(USD)]]-Table6[[#This Row],[Avg.of.cat]])/Table6[[#This Row],[std.of.cat]],2)</f>
        <v>-0.59</v>
      </c>
      <c r="I932" t="str">
        <f>IF(Table6[[#This Row],[Z-Score.cat]]&gt;3,"Yes","No")</f>
        <v>No</v>
      </c>
    </row>
    <row r="933" spans="1:9" x14ac:dyDescent="0.25">
      <c r="A933" t="s">
        <v>29</v>
      </c>
      <c r="B933" t="s">
        <v>52</v>
      </c>
      <c r="C933">
        <v>6707.75</v>
      </c>
      <c r="D933">
        <f>ROUND((Table6[[#This Row],[Total Salary(USD)]]-N$1)/N$2,2)</f>
        <v>-0.83</v>
      </c>
      <c r="E933" t="str">
        <f>IF(Table6[[#This Row],[Z-Score]]&gt;3,"Yes","No")</f>
        <v>No</v>
      </c>
      <c r="F933">
        <f>AVERAGEIFS($C:C,$B:B,Table6[[#This Row],[Job Title]])</f>
        <v>64468.089137931056</v>
      </c>
      <c r="G933" cm="1">
        <f t="array" ref="G933">_xlfn.STDEV.P(_xlfn._xlws.FILTER($C:C,$B:B=Table6[[#This Row],[Job Title]]))</f>
        <v>46017.966728855456</v>
      </c>
      <c r="H933">
        <f>ROUND((Table6[[#This Row],[Total Salary(USD)]]-Table6[[#This Row],[Avg.of.cat]])/Table6[[#This Row],[std.of.cat]],2)</f>
        <v>-1.26</v>
      </c>
      <c r="I933" t="str">
        <f>IF(Table6[[#This Row],[Z-Score.cat]]&gt;3,"Yes","No")</f>
        <v>No</v>
      </c>
    </row>
    <row r="934" spans="1:9" x14ac:dyDescent="0.25">
      <c r="A934" t="s">
        <v>35</v>
      </c>
      <c r="B934" t="s">
        <v>36</v>
      </c>
      <c r="C934">
        <v>6707</v>
      </c>
      <c r="D934">
        <f>ROUND((Table6[[#This Row],[Total Salary(USD)]]-N$1)/N$2,2)</f>
        <v>-0.83</v>
      </c>
      <c r="E934" t="str">
        <f>IF(Table6[[#This Row],[Z-Score]]&gt;3,"Yes","No")</f>
        <v>No</v>
      </c>
      <c r="F934">
        <f>AVERAGEIFS($C:C,$B:B,Table6[[#This Row],[Job Title]])</f>
        <v>52255.146481481475</v>
      </c>
      <c r="G934" cm="1">
        <f t="array" ref="G934">_xlfn.STDEV.P(_xlfn._xlws.FILTER($C:C,$B:B=Table6[[#This Row],[Job Title]]))</f>
        <v>38139.477363146871</v>
      </c>
      <c r="H934">
        <f>ROUND((Table6[[#This Row],[Total Salary(USD)]]-Table6[[#This Row],[Avg.of.cat]])/Table6[[#This Row],[std.of.cat]],2)</f>
        <v>-1.19</v>
      </c>
      <c r="I934" t="str">
        <f>IF(Table6[[#This Row],[Z-Score.cat]]&gt;3,"Yes","No")</f>
        <v>No</v>
      </c>
    </row>
    <row r="935" spans="1:9" x14ac:dyDescent="0.25">
      <c r="A935" t="s">
        <v>449</v>
      </c>
      <c r="B935" t="s">
        <v>449</v>
      </c>
      <c r="C935">
        <v>6648.15</v>
      </c>
      <c r="D935">
        <f>ROUND((Table6[[#This Row],[Total Salary(USD)]]-N$1)/N$2,2)</f>
        <v>-0.83</v>
      </c>
      <c r="E935" t="str">
        <f>IF(Table6[[#This Row],[Z-Score]]&gt;3,"Yes","No")</f>
        <v>No</v>
      </c>
      <c r="F935">
        <f>AVERAGEIFS($C:C,$B:B,Table6[[#This Row],[Job Title]])</f>
        <v>5456.9596666666666</v>
      </c>
      <c r="G935" cm="1">
        <f t="array" ref="G935">_xlfn.STDEV.P(_xlfn._xlws.FILTER($C:C,$B:B=Table6[[#This Row],[Job Title]]))</f>
        <v>6329.3835826560971</v>
      </c>
      <c r="H935">
        <f>ROUND((Table6[[#This Row],[Total Salary(USD)]]-Table6[[#This Row],[Avg.of.cat]])/Table6[[#This Row],[std.of.cat]],2)</f>
        <v>0.19</v>
      </c>
      <c r="I935" t="str">
        <f>IF(Table6[[#This Row],[Z-Score.cat]]&gt;3,"Yes","No")</f>
        <v>No</v>
      </c>
    </row>
    <row r="936" spans="1:9" x14ac:dyDescent="0.25">
      <c r="A936" t="s">
        <v>26</v>
      </c>
      <c r="B936" t="s">
        <v>38</v>
      </c>
      <c r="C936">
        <v>6635.1</v>
      </c>
      <c r="D936">
        <f>ROUND((Table6[[#This Row],[Total Salary(USD)]]-N$1)/N$2,2)</f>
        <v>-0.83</v>
      </c>
      <c r="E936" t="str">
        <f>IF(Table6[[#This Row],[Z-Score]]&gt;3,"Yes","No")</f>
        <v>No</v>
      </c>
      <c r="F936">
        <f>AVERAGEIFS($C:C,$B:B,Table6[[#This Row],[Job Title]])</f>
        <v>65127.385277777808</v>
      </c>
      <c r="G936" cm="1">
        <f t="array" ref="G936">_xlfn.STDEV.P(_xlfn._xlws.FILTER($C:C,$B:B=Table6[[#This Row],[Job Title]]))</f>
        <v>42112.257457220956</v>
      </c>
      <c r="H936">
        <f>ROUND((Table6[[#This Row],[Total Salary(USD)]]-Table6[[#This Row],[Avg.of.cat]])/Table6[[#This Row],[std.of.cat]],2)</f>
        <v>-1.39</v>
      </c>
      <c r="I936" t="str">
        <f>IF(Table6[[#This Row],[Z-Score.cat]]&gt;3,"Yes","No")</f>
        <v>No</v>
      </c>
    </row>
    <row r="937" spans="1:9" x14ac:dyDescent="0.25">
      <c r="A937" t="s">
        <v>23</v>
      </c>
      <c r="B937" t="s">
        <v>51</v>
      </c>
      <c r="C937">
        <v>6628.07</v>
      </c>
      <c r="D937">
        <f>ROUND((Table6[[#This Row],[Total Salary(USD)]]-N$1)/N$2,2)</f>
        <v>-0.83</v>
      </c>
      <c r="E937" t="str">
        <f>IF(Table6[[#This Row],[Z-Score]]&gt;3,"Yes","No")</f>
        <v>No</v>
      </c>
      <c r="F937">
        <f>AVERAGEIFS($C:C,$B:B,Table6[[#This Row],[Job Title]])</f>
        <v>62458.608421052631</v>
      </c>
      <c r="G937" cm="1">
        <f t="array" ref="G937">_xlfn.STDEV.P(_xlfn._xlws.FILTER($C:C,$B:B=Table6[[#This Row],[Job Title]]))</f>
        <v>46662.569180449202</v>
      </c>
      <c r="H937">
        <f>ROUND((Table6[[#This Row],[Total Salary(USD)]]-Table6[[#This Row],[Avg.of.cat]])/Table6[[#This Row],[std.of.cat]],2)</f>
        <v>-1.2</v>
      </c>
      <c r="I937" t="str">
        <f>IF(Table6[[#This Row],[Z-Score.cat]]&gt;3,"Yes","No")</f>
        <v>No</v>
      </c>
    </row>
    <row r="938" spans="1:9" x14ac:dyDescent="0.25">
      <c r="A938" t="s">
        <v>31</v>
      </c>
      <c r="B938" t="s">
        <v>47</v>
      </c>
      <c r="C938">
        <v>6555.17</v>
      </c>
      <c r="D938">
        <f>ROUND((Table6[[#This Row],[Total Salary(USD)]]-N$1)/N$2,2)</f>
        <v>-0.83</v>
      </c>
      <c r="E938" t="str">
        <f>IF(Table6[[#This Row],[Z-Score]]&gt;3,"Yes","No")</f>
        <v>No</v>
      </c>
      <c r="F938">
        <f>AVERAGEIFS($C:C,$B:B,Table6[[#This Row],[Job Title]])</f>
        <v>71674.793260869556</v>
      </c>
      <c r="G938" cm="1">
        <f t="array" ref="G938">_xlfn.STDEV.P(_xlfn._xlws.FILTER($C:C,$B:B=Table6[[#This Row],[Job Title]]))</f>
        <v>46259.752744471494</v>
      </c>
      <c r="H938">
        <f>ROUND((Table6[[#This Row],[Total Salary(USD)]]-Table6[[#This Row],[Avg.of.cat]])/Table6[[#This Row],[std.of.cat]],2)</f>
        <v>-1.41</v>
      </c>
      <c r="I938" t="str">
        <f>IF(Table6[[#This Row],[Z-Score.cat]]&gt;3,"Yes","No")</f>
        <v>No</v>
      </c>
    </row>
    <row r="939" spans="1:9" x14ac:dyDescent="0.25">
      <c r="A939" t="s">
        <v>31</v>
      </c>
      <c r="B939" t="s">
        <v>36</v>
      </c>
      <c r="C939">
        <v>6416.78</v>
      </c>
      <c r="D939">
        <f>ROUND((Table6[[#This Row],[Total Salary(USD)]]-N$1)/N$2,2)</f>
        <v>-0.83</v>
      </c>
      <c r="E939" t="str">
        <f>IF(Table6[[#This Row],[Z-Score]]&gt;3,"Yes","No")</f>
        <v>No</v>
      </c>
      <c r="F939">
        <f>AVERAGEIFS($C:C,$B:B,Table6[[#This Row],[Job Title]])</f>
        <v>52255.146481481475</v>
      </c>
      <c r="G939" cm="1">
        <f t="array" ref="G939">_xlfn.STDEV.P(_xlfn._xlws.FILTER($C:C,$B:B=Table6[[#This Row],[Job Title]]))</f>
        <v>38139.477363146871</v>
      </c>
      <c r="H939">
        <f>ROUND((Table6[[#This Row],[Total Salary(USD)]]-Table6[[#This Row],[Avg.of.cat]])/Table6[[#This Row],[std.of.cat]],2)</f>
        <v>-1.2</v>
      </c>
      <c r="I939" t="str">
        <f>IF(Table6[[#This Row],[Z-Score.cat]]&gt;3,"Yes","No")</f>
        <v>No</v>
      </c>
    </row>
    <row r="940" spans="1:9" x14ac:dyDescent="0.25">
      <c r="A940" t="s">
        <v>26</v>
      </c>
      <c r="B940" t="s">
        <v>36</v>
      </c>
      <c r="C940">
        <v>6311.52</v>
      </c>
      <c r="D940">
        <f>ROUND((Table6[[#This Row],[Total Salary(USD)]]-N$1)/N$2,2)</f>
        <v>-0.83</v>
      </c>
      <c r="E940" t="str">
        <f>IF(Table6[[#This Row],[Z-Score]]&gt;3,"Yes","No")</f>
        <v>No</v>
      </c>
      <c r="F940">
        <f>AVERAGEIFS($C:C,$B:B,Table6[[#This Row],[Job Title]])</f>
        <v>52255.146481481475</v>
      </c>
      <c r="G940" cm="1">
        <f t="array" ref="G940">_xlfn.STDEV.P(_xlfn._xlws.FILTER($C:C,$B:B=Table6[[#This Row],[Job Title]]))</f>
        <v>38139.477363146871</v>
      </c>
      <c r="H940">
        <f>ROUND((Table6[[#This Row],[Total Salary(USD)]]-Table6[[#This Row],[Avg.of.cat]])/Table6[[#This Row],[std.of.cat]],2)</f>
        <v>-1.2</v>
      </c>
      <c r="I940" t="str">
        <f>IF(Table6[[#This Row],[Z-Score.cat]]&gt;3,"Yes","No")</f>
        <v>No</v>
      </c>
    </row>
    <row r="941" spans="1:9" x14ac:dyDescent="0.25">
      <c r="A941" t="s">
        <v>34</v>
      </c>
      <c r="B941" t="s">
        <v>36</v>
      </c>
      <c r="C941">
        <v>6309.84</v>
      </c>
      <c r="D941">
        <f>ROUND((Table6[[#This Row],[Total Salary(USD)]]-N$1)/N$2,2)</f>
        <v>-0.83</v>
      </c>
      <c r="E941" t="str">
        <f>IF(Table6[[#This Row],[Z-Score]]&gt;3,"Yes","No")</f>
        <v>No</v>
      </c>
      <c r="F941">
        <f>AVERAGEIFS($C:C,$B:B,Table6[[#This Row],[Job Title]])</f>
        <v>52255.146481481475</v>
      </c>
      <c r="G941" cm="1">
        <f t="array" ref="G941">_xlfn.STDEV.P(_xlfn._xlws.FILTER($C:C,$B:B=Table6[[#This Row],[Job Title]]))</f>
        <v>38139.477363146871</v>
      </c>
      <c r="H941">
        <f>ROUND((Table6[[#This Row],[Total Salary(USD)]]-Table6[[#This Row],[Avg.of.cat]])/Table6[[#This Row],[std.of.cat]],2)</f>
        <v>-1.2</v>
      </c>
      <c r="I941" t="str">
        <f>IF(Table6[[#This Row],[Z-Score.cat]]&gt;3,"Yes","No")</f>
        <v>No</v>
      </c>
    </row>
    <row r="942" spans="1:9" x14ac:dyDescent="0.25">
      <c r="A942" t="s">
        <v>32</v>
      </c>
      <c r="B942" t="s">
        <v>38</v>
      </c>
      <c r="C942">
        <v>6194.36</v>
      </c>
      <c r="D942">
        <f>ROUND((Table6[[#This Row],[Total Salary(USD)]]-N$1)/N$2,2)</f>
        <v>-0.83</v>
      </c>
      <c r="E942" t="str">
        <f>IF(Table6[[#This Row],[Z-Score]]&gt;3,"Yes","No")</f>
        <v>No</v>
      </c>
      <c r="F942">
        <f>AVERAGEIFS($C:C,$B:B,Table6[[#This Row],[Job Title]])</f>
        <v>65127.385277777808</v>
      </c>
      <c r="G942" cm="1">
        <f t="array" ref="G942">_xlfn.STDEV.P(_xlfn._xlws.FILTER($C:C,$B:B=Table6[[#This Row],[Job Title]]))</f>
        <v>42112.257457220956</v>
      </c>
      <c r="H942">
        <f>ROUND((Table6[[#This Row],[Total Salary(USD)]]-Table6[[#This Row],[Avg.of.cat]])/Table6[[#This Row],[std.of.cat]],2)</f>
        <v>-1.4</v>
      </c>
      <c r="I942" t="str">
        <f>IF(Table6[[#This Row],[Z-Score.cat]]&gt;3,"Yes","No")</f>
        <v>No</v>
      </c>
    </row>
    <row r="943" spans="1:9" x14ac:dyDescent="0.25">
      <c r="A943" t="s">
        <v>34</v>
      </c>
      <c r="B943" t="s">
        <v>42</v>
      </c>
      <c r="C943">
        <v>6092.38</v>
      </c>
      <c r="D943">
        <f>ROUND((Table6[[#This Row],[Total Salary(USD)]]-N$1)/N$2,2)</f>
        <v>-0.83</v>
      </c>
      <c r="E943" t="str">
        <f>IF(Table6[[#This Row],[Z-Score]]&gt;3,"Yes","No")</f>
        <v>No</v>
      </c>
      <c r="F943">
        <f>AVERAGEIFS($C:C,$B:B,Table6[[#This Row],[Job Title]])</f>
        <v>86666.62872727275</v>
      </c>
      <c r="G943" cm="1">
        <f t="array" ref="G943">_xlfn.STDEV.P(_xlfn._xlws.FILTER($C:C,$B:B=Table6[[#This Row],[Job Title]]))</f>
        <v>135209.06979805263</v>
      </c>
      <c r="H943">
        <f>ROUND((Table6[[#This Row],[Total Salary(USD)]]-Table6[[#This Row],[Avg.of.cat]])/Table6[[#This Row],[std.of.cat]],2)</f>
        <v>-0.6</v>
      </c>
      <c r="I943" t="str">
        <f>IF(Table6[[#This Row],[Z-Score.cat]]&gt;3,"Yes","No")</f>
        <v>No</v>
      </c>
    </row>
    <row r="944" spans="1:9" x14ac:dyDescent="0.25">
      <c r="A944" t="s">
        <v>449</v>
      </c>
      <c r="B944" t="s">
        <v>449</v>
      </c>
      <c r="C944">
        <v>5948</v>
      </c>
      <c r="D944">
        <f>ROUND((Table6[[#This Row],[Total Salary(USD)]]-N$1)/N$2,2)</f>
        <v>-0.84</v>
      </c>
      <c r="E944" t="str">
        <f>IF(Table6[[#This Row],[Z-Score]]&gt;3,"Yes","No")</f>
        <v>No</v>
      </c>
      <c r="F944">
        <f>AVERAGEIFS($C:C,$B:B,Table6[[#This Row],[Job Title]])</f>
        <v>5456.9596666666666</v>
      </c>
      <c r="G944" cm="1">
        <f t="array" ref="G944">_xlfn.STDEV.P(_xlfn._xlws.FILTER($C:C,$B:B=Table6[[#This Row],[Job Title]]))</f>
        <v>6329.3835826560971</v>
      </c>
      <c r="H944">
        <f>ROUND((Table6[[#This Row],[Total Salary(USD)]]-Table6[[#This Row],[Avg.of.cat]])/Table6[[#This Row],[std.of.cat]],2)</f>
        <v>0.08</v>
      </c>
      <c r="I944" t="str">
        <f>IF(Table6[[#This Row],[Z-Score.cat]]&gt;3,"Yes","No")</f>
        <v>No</v>
      </c>
    </row>
    <row r="945" spans="1:9" x14ac:dyDescent="0.25">
      <c r="A945" t="s">
        <v>32</v>
      </c>
      <c r="B945" t="s">
        <v>39</v>
      </c>
      <c r="C945">
        <v>5890.78</v>
      </c>
      <c r="D945">
        <f>ROUND((Table6[[#This Row],[Total Salary(USD)]]-N$1)/N$2,2)</f>
        <v>-0.84</v>
      </c>
      <c r="E945" t="str">
        <f>IF(Table6[[#This Row],[Z-Score]]&gt;3,"Yes","No")</f>
        <v>No</v>
      </c>
      <c r="F945">
        <f>AVERAGEIFS($C:C,$B:B,Table6[[#This Row],[Job Title]])</f>
        <v>93413.391929824589</v>
      </c>
      <c r="G945" cm="1">
        <f t="array" ref="G945">_xlfn.STDEV.P(_xlfn._xlws.FILTER($C:C,$B:B=Table6[[#This Row],[Job Title]]))</f>
        <v>198179.10237346042</v>
      </c>
      <c r="H945">
        <f>ROUND((Table6[[#This Row],[Total Salary(USD)]]-Table6[[#This Row],[Avg.of.cat]])/Table6[[#This Row],[std.of.cat]],2)</f>
        <v>-0.44</v>
      </c>
      <c r="I945" t="str">
        <f>IF(Table6[[#This Row],[Z-Score.cat]]&gt;3,"Yes","No")</f>
        <v>No</v>
      </c>
    </row>
    <row r="946" spans="1:9" x14ac:dyDescent="0.25">
      <c r="A946" t="s">
        <v>35</v>
      </c>
      <c r="B946" t="s">
        <v>53</v>
      </c>
      <c r="C946">
        <v>5882.12</v>
      </c>
      <c r="D946">
        <f>ROUND((Table6[[#This Row],[Total Salary(USD)]]-N$1)/N$2,2)</f>
        <v>-0.84</v>
      </c>
      <c r="E946" t="str">
        <f>IF(Table6[[#This Row],[Z-Score]]&gt;3,"Yes","No")</f>
        <v>No</v>
      </c>
      <c r="F946">
        <f>AVERAGEIFS($C:C,$B:B,Table6[[#This Row],[Job Title]])</f>
        <v>69993.488799999992</v>
      </c>
      <c r="G946" cm="1">
        <f t="array" ref="G946">_xlfn.STDEV.P(_xlfn._xlws.FILTER($C:C,$B:B=Table6[[#This Row],[Job Title]]))</f>
        <v>44344.922507977746</v>
      </c>
      <c r="H946">
        <f>ROUND((Table6[[#This Row],[Total Salary(USD)]]-Table6[[#This Row],[Avg.of.cat]])/Table6[[#This Row],[std.of.cat]],2)</f>
        <v>-1.45</v>
      </c>
      <c r="I946" t="str">
        <f>IF(Table6[[#This Row],[Z-Score.cat]]&gt;3,"Yes","No")</f>
        <v>No</v>
      </c>
    </row>
    <row r="947" spans="1:9" x14ac:dyDescent="0.25">
      <c r="A947" t="s">
        <v>35</v>
      </c>
      <c r="B947" t="s">
        <v>49</v>
      </c>
      <c r="C947">
        <v>5836.77</v>
      </c>
      <c r="D947">
        <f>ROUND((Table6[[#This Row],[Total Salary(USD)]]-N$1)/N$2,2)</f>
        <v>-0.84</v>
      </c>
      <c r="E947" t="str">
        <f>IF(Table6[[#This Row],[Z-Score]]&gt;3,"Yes","No")</f>
        <v>No</v>
      </c>
      <c r="F947">
        <f>AVERAGEIFS($C:C,$B:B,Table6[[#This Row],[Job Title]])</f>
        <v>62166.537115384606</v>
      </c>
      <c r="G947" cm="1">
        <f t="array" ref="G947">_xlfn.STDEV.P(_xlfn._xlws.FILTER($C:C,$B:B=Table6[[#This Row],[Job Title]]))</f>
        <v>39240.393697944899</v>
      </c>
      <c r="H947">
        <f>ROUND((Table6[[#This Row],[Total Salary(USD)]]-Table6[[#This Row],[Avg.of.cat]])/Table6[[#This Row],[std.of.cat]],2)</f>
        <v>-1.44</v>
      </c>
      <c r="I947" t="str">
        <f>IF(Table6[[#This Row],[Z-Score.cat]]&gt;3,"Yes","No")</f>
        <v>No</v>
      </c>
    </row>
    <row r="948" spans="1:9" x14ac:dyDescent="0.25">
      <c r="A948" t="s">
        <v>35</v>
      </c>
      <c r="B948" t="s">
        <v>38</v>
      </c>
      <c r="C948">
        <v>5756.11</v>
      </c>
      <c r="D948">
        <f>ROUND((Table6[[#This Row],[Total Salary(USD)]]-N$1)/N$2,2)</f>
        <v>-0.84</v>
      </c>
      <c r="E948" t="str">
        <f>IF(Table6[[#This Row],[Z-Score]]&gt;3,"Yes","No")</f>
        <v>No</v>
      </c>
      <c r="F948">
        <f>AVERAGEIFS($C:C,$B:B,Table6[[#This Row],[Job Title]])</f>
        <v>65127.385277777808</v>
      </c>
      <c r="G948" cm="1">
        <f t="array" ref="G948">_xlfn.STDEV.P(_xlfn._xlws.FILTER($C:C,$B:B=Table6[[#This Row],[Job Title]]))</f>
        <v>42112.257457220956</v>
      </c>
      <c r="H948">
        <f>ROUND((Table6[[#This Row],[Total Salary(USD)]]-Table6[[#This Row],[Avg.of.cat]])/Table6[[#This Row],[std.of.cat]],2)</f>
        <v>-1.41</v>
      </c>
      <c r="I948" t="str">
        <f>IF(Table6[[#This Row],[Z-Score.cat]]&gt;3,"Yes","No")</f>
        <v>No</v>
      </c>
    </row>
    <row r="949" spans="1:9" x14ac:dyDescent="0.25">
      <c r="A949" t="s">
        <v>35</v>
      </c>
      <c r="B949" t="s">
        <v>47</v>
      </c>
      <c r="C949">
        <v>5746.72</v>
      </c>
      <c r="D949">
        <f>ROUND((Table6[[#This Row],[Total Salary(USD)]]-N$1)/N$2,2)</f>
        <v>-0.84</v>
      </c>
      <c r="E949" t="str">
        <f>IF(Table6[[#This Row],[Z-Score]]&gt;3,"Yes","No")</f>
        <v>No</v>
      </c>
      <c r="F949">
        <f>AVERAGEIFS($C:C,$B:B,Table6[[#This Row],[Job Title]])</f>
        <v>71674.793260869556</v>
      </c>
      <c r="G949" cm="1">
        <f t="array" ref="G949">_xlfn.STDEV.P(_xlfn._xlws.FILTER($C:C,$B:B=Table6[[#This Row],[Job Title]]))</f>
        <v>46259.752744471494</v>
      </c>
      <c r="H949">
        <f>ROUND((Table6[[#This Row],[Total Salary(USD)]]-Table6[[#This Row],[Avg.of.cat]])/Table6[[#This Row],[std.of.cat]],2)</f>
        <v>-1.43</v>
      </c>
      <c r="I949" t="str">
        <f>IF(Table6[[#This Row],[Z-Score.cat]]&gt;3,"Yes","No")</f>
        <v>No</v>
      </c>
    </row>
    <row r="950" spans="1:9" x14ac:dyDescent="0.25">
      <c r="A950" t="s">
        <v>26</v>
      </c>
      <c r="B950" t="s">
        <v>38</v>
      </c>
      <c r="C950">
        <v>5722.99</v>
      </c>
      <c r="D950">
        <f>ROUND((Table6[[#This Row],[Total Salary(USD)]]-N$1)/N$2,2)</f>
        <v>-0.84</v>
      </c>
      <c r="E950" t="str">
        <f>IF(Table6[[#This Row],[Z-Score]]&gt;3,"Yes","No")</f>
        <v>No</v>
      </c>
      <c r="F950">
        <f>AVERAGEIFS($C:C,$B:B,Table6[[#This Row],[Job Title]])</f>
        <v>65127.385277777808</v>
      </c>
      <c r="G950" cm="1">
        <f t="array" ref="G950">_xlfn.STDEV.P(_xlfn._xlws.FILTER($C:C,$B:B=Table6[[#This Row],[Job Title]]))</f>
        <v>42112.257457220956</v>
      </c>
      <c r="H950">
        <f>ROUND((Table6[[#This Row],[Total Salary(USD)]]-Table6[[#This Row],[Avg.of.cat]])/Table6[[#This Row],[std.of.cat]],2)</f>
        <v>-1.41</v>
      </c>
      <c r="I950" t="str">
        <f>IF(Table6[[#This Row],[Z-Score.cat]]&gt;3,"Yes","No")</f>
        <v>No</v>
      </c>
    </row>
    <row r="951" spans="1:9" x14ac:dyDescent="0.25">
      <c r="A951" t="s">
        <v>35</v>
      </c>
      <c r="B951" t="s">
        <v>40</v>
      </c>
      <c r="C951">
        <v>5721.8</v>
      </c>
      <c r="D951">
        <f>ROUND((Table6[[#This Row],[Total Salary(USD)]]-N$1)/N$2,2)</f>
        <v>-0.84</v>
      </c>
      <c r="E951" t="str">
        <f>IF(Table6[[#This Row],[Z-Score]]&gt;3,"Yes","No")</f>
        <v>No</v>
      </c>
      <c r="F951">
        <f>AVERAGEIFS($C:C,$B:B,Table6[[#This Row],[Job Title]])</f>
        <v>70425.948709677396</v>
      </c>
      <c r="G951" cm="1">
        <f t="array" ref="G951">_xlfn.STDEV.P(_xlfn._xlws.FILTER($C:C,$B:B=Table6[[#This Row],[Job Title]]))</f>
        <v>80642.671347175114</v>
      </c>
      <c r="H951">
        <f>ROUND((Table6[[#This Row],[Total Salary(USD)]]-Table6[[#This Row],[Avg.of.cat]])/Table6[[#This Row],[std.of.cat]],2)</f>
        <v>-0.8</v>
      </c>
      <c r="I951" t="str">
        <f>IF(Table6[[#This Row],[Z-Score.cat]]&gt;3,"Yes","No")</f>
        <v>No</v>
      </c>
    </row>
    <row r="952" spans="1:9" x14ac:dyDescent="0.25">
      <c r="A952" t="s">
        <v>35</v>
      </c>
      <c r="B952" t="s">
        <v>46</v>
      </c>
      <c r="C952">
        <v>5595.16</v>
      </c>
      <c r="D952">
        <f>ROUND((Table6[[#This Row],[Total Salary(USD)]]-N$1)/N$2,2)</f>
        <v>-0.84</v>
      </c>
      <c r="E952" t="str">
        <f>IF(Table6[[#This Row],[Z-Score]]&gt;3,"Yes","No")</f>
        <v>No</v>
      </c>
      <c r="F952">
        <f>AVERAGEIFS($C:C,$B:B,Table6[[#This Row],[Job Title]])</f>
        <v>61811.275918367355</v>
      </c>
      <c r="G952" cm="1">
        <f t="array" ref="G952">_xlfn.STDEV.P(_xlfn._xlws.FILTER($C:C,$B:B=Table6[[#This Row],[Job Title]]))</f>
        <v>44215.594954867083</v>
      </c>
      <c r="H952">
        <f>ROUND((Table6[[#This Row],[Total Salary(USD)]]-Table6[[#This Row],[Avg.of.cat]])/Table6[[#This Row],[std.of.cat]],2)</f>
        <v>-1.27</v>
      </c>
      <c r="I952" t="str">
        <f>IF(Table6[[#This Row],[Z-Score.cat]]&gt;3,"Yes","No")</f>
        <v>No</v>
      </c>
    </row>
    <row r="953" spans="1:9" x14ac:dyDescent="0.25">
      <c r="A953" t="s">
        <v>29</v>
      </c>
      <c r="B953" t="s">
        <v>37</v>
      </c>
      <c r="C953">
        <v>5534.05</v>
      </c>
      <c r="D953">
        <f>ROUND((Table6[[#This Row],[Total Salary(USD)]]-N$1)/N$2,2)</f>
        <v>-0.84</v>
      </c>
      <c r="E953" t="str">
        <f>IF(Table6[[#This Row],[Z-Score]]&gt;3,"Yes","No")</f>
        <v>No</v>
      </c>
      <c r="F953">
        <f>AVERAGEIFS($C:C,$B:B,Table6[[#This Row],[Job Title]])</f>
        <v>78731.125344827582</v>
      </c>
      <c r="G953" cm="1">
        <f t="array" ref="G953">_xlfn.STDEV.P(_xlfn._xlws.FILTER($C:C,$B:B=Table6[[#This Row],[Job Title]]))</f>
        <v>32809.97896243685</v>
      </c>
      <c r="H953">
        <f>ROUND((Table6[[#This Row],[Total Salary(USD)]]-Table6[[#This Row],[Avg.of.cat]])/Table6[[#This Row],[std.of.cat]],2)</f>
        <v>-2.23</v>
      </c>
      <c r="I953" t="str">
        <f>IF(Table6[[#This Row],[Z-Score.cat]]&gt;3,"Yes","No")</f>
        <v>No</v>
      </c>
    </row>
    <row r="954" spans="1:9" x14ac:dyDescent="0.25">
      <c r="A954" t="s">
        <v>35</v>
      </c>
      <c r="B954" t="s">
        <v>50</v>
      </c>
      <c r="C954">
        <v>5477.49</v>
      </c>
      <c r="D954">
        <f>ROUND((Table6[[#This Row],[Total Salary(USD)]]-N$1)/N$2,2)</f>
        <v>-0.84</v>
      </c>
      <c r="E954" t="str">
        <f>IF(Table6[[#This Row],[Z-Score]]&gt;3,"Yes","No")</f>
        <v>No</v>
      </c>
      <c r="F954">
        <f>AVERAGEIFS($C:C,$B:B,Table6[[#This Row],[Job Title]])</f>
        <v>49738.969361702148</v>
      </c>
      <c r="G954" cm="1">
        <f t="array" ref="G954">_xlfn.STDEV.P(_xlfn._xlws.FILTER($C:C,$B:B=Table6[[#This Row],[Job Title]]))</f>
        <v>40547.734104975425</v>
      </c>
      <c r="H954">
        <f>ROUND((Table6[[#This Row],[Total Salary(USD)]]-Table6[[#This Row],[Avg.of.cat]])/Table6[[#This Row],[std.of.cat]],2)</f>
        <v>-1.0900000000000001</v>
      </c>
      <c r="I954" t="str">
        <f>IF(Table6[[#This Row],[Z-Score.cat]]&gt;3,"Yes","No")</f>
        <v>No</v>
      </c>
    </row>
    <row r="955" spans="1:9" x14ac:dyDescent="0.25">
      <c r="A955" t="s">
        <v>24</v>
      </c>
      <c r="B955" t="s">
        <v>46</v>
      </c>
      <c r="C955">
        <v>5444.6</v>
      </c>
      <c r="D955">
        <f>ROUND((Table6[[#This Row],[Total Salary(USD)]]-N$1)/N$2,2)</f>
        <v>-0.84</v>
      </c>
      <c r="E955" t="str">
        <f>IF(Table6[[#This Row],[Z-Score]]&gt;3,"Yes","No")</f>
        <v>No</v>
      </c>
      <c r="F955">
        <f>AVERAGEIFS($C:C,$B:B,Table6[[#This Row],[Job Title]])</f>
        <v>61811.275918367355</v>
      </c>
      <c r="G955" cm="1">
        <f t="array" ref="G955">_xlfn.STDEV.P(_xlfn._xlws.FILTER($C:C,$B:B=Table6[[#This Row],[Job Title]]))</f>
        <v>44215.594954867083</v>
      </c>
      <c r="H955">
        <f>ROUND((Table6[[#This Row],[Total Salary(USD)]]-Table6[[#This Row],[Avg.of.cat]])/Table6[[#This Row],[std.of.cat]],2)</f>
        <v>-1.27</v>
      </c>
      <c r="I955" t="str">
        <f>IF(Table6[[#This Row],[Z-Score.cat]]&gt;3,"Yes","No")</f>
        <v>No</v>
      </c>
    </row>
    <row r="956" spans="1:9" x14ac:dyDescent="0.25">
      <c r="A956" t="s">
        <v>26</v>
      </c>
      <c r="B956" t="s">
        <v>43</v>
      </c>
      <c r="C956">
        <v>5114.07</v>
      </c>
      <c r="D956">
        <f>ROUND((Table6[[#This Row],[Total Salary(USD)]]-N$1)/N$2,2)</f>
        <v>-0.85</v>
      </c>
      <c r="E956" t="str">
        <f>IF(Table6[[#This Row],[Z-Score]]&gt;3,"Yes","No")</f>
        <v>No</v>
      </c>
      <c r="F956">
        <f>AVERAGEIFS($C:C,$B:B,Table6[[#This Row],[Job Title]])</f>
        <v>71777.519047619062</v>
      </c>
      <c r="G956" cm="1">
        <f t="array" ref="G956">_xlfn.STDEV.P(_xlfn._xlws.FILTER($C:C,$B:B=Table6[[#This Row],[Job Title]]))</f>
        <v>51860.030158538255</v>
      </c>
      <c r="H956">
        <f>ROUND((Table6[[#This Row],[Total Salary(USD)]]-Table6[[#This Row],[Avg.of.cat]])/Table6[[#This Row],[std.of.cat]],2)</f>
        <v>-1.29</v>
      </c>
      <c r="I956" t="str">
        <f>IF(Table6[[#This Row],[Z-Score.cat]]&gt;3,"Yes","No")</f>
        <v>No</v>
      </c>
    </row>
    <row r="957" spans="1:9" x14ac:dyDescent="0.25">
      <c r="A957" t="s">
        <v>31</v>
      </c>
      <c r="B957" t="s">
        <v>49</v>
      </c>
      <c r="C957">
        <v>5098.76</v>
      </c>
      <c r="D957">
        <f>ROUND((Table6[[#This Row],[Total Salary(USD)]]-N$1)/N$2,2)</f>
        <v>-0.85</v>
      </c>
      <c r="E957" t="str">
        <f>IF(Table6[[#This Row],[Z-Score]]&gt;3,"Yes","No")</f>
        <v>No</v>
      </c>
      <c r="F957">
        <f>AVERAGEIFS($C:C,$B:B,Table6[[#This Row],[Job Title]])</f>
        <v>62166.537115384606</v>
      </c>
      <c r="G957" cm="1">
        <f t="array" ref="G957">_xlfn.STDEV.P(_xlfn._xlws.FILTER($C:C,$B:B=Table6[[#This Row],[Job Title]]))</f>
        <v>39240.393697944899</v>
      </c>
      <c r="H957">
        <f>ROUND((Table6[[#This Row],[Total Salary(USD)]]-Table6[[#This Row],[Avg.of.cat]])/Table6[[#This Row],[std.of.cat]],2)</f>
        <v>-1.45</v>
      </c>
      <c r="I957" t="str">
        <f>IF(Table6[[#This Row],[Z-Score.cat]]&gt;3,"Yes","No")</f>
        <v>No</v>
      </c>
    </row>
    <row r="958" spans="1:9" x14ac:dyDescent="0.25">
      <c r="A958" t="s">
        <v>32</v>
      </c>
      <c r="B958" t="s">
        <v>52</v>
      </c>
      <c r="C958">
        <v>4967.8900000000003</v>
      </c>
      <c r="D958">
        <f>ROUND((Table6[[#This Row],[Total Salary(USD)]]-N$1)/N$2,2)</f>
        <v>-0.85</v>
      </c>
      <c r="E958" t="str">
        <f>IF(Table6[[#This Row],[Z-Score]]&gt;3,"Yes","No")</f>
        <v>No</v>
      </c>
      <c r="F958">
        <f>AVERAGEIFS($C:C,$B:B,Table6[[#This Row],[Job Title]])</f>
        <v>64468.089137931056</v>
      </c>
      <c r="G958" cm="1">
        <f t="array" ref="G958">_xlfn.STDEV.P(_xlfn._xlws.FILTER($C:C,$B:B=Table6[[#This Row],[Job Title]]))</f>
        <v>46017.966728855456</v>
      </c>
      <c r="H958">
        <f>ROUND((Table6[[#This Row],[Total Salary(USD)]]-Table6[[#This Row],[Avg.of.cat]])/Table6[[#This Row],[std.of.cat]],2)</f>
        <v>-1.29</v>
      </c>
      <c r="I958" t="str">
        <f>IF(Table6[[#This Row],[Z-Score.cat]]&gt;3,"Yes","No")</f>
        <v>No</v>
      </c>
    </row>
    <row r="959" spans="1:9" x14ac:dyDescent="0.25">
      <c r="A959" t="s">
        <v>29</v>
      </c>
      <c r="B959" t="s">
        <v>38</v>
      </c>
      <c r="C959">
        <v>4834.1899999999996</v>
      </c>
      <c r="D959">
        <f>ROUND((Table6[[#This Row],[Total Salary(USD)]]-N$1)/N$2,2)</f>
        <v>-0.85</v>
      </c>
      <c r="E959" t="str">
        <f>IF(Table6[[#This Row],[Z-Score]]&gt;3,"Yes","No")</f>
        <v>No</v>
      </c>
      <c r="F959">
        <f>AVERAGEIFS($C:C,$B:B,Table6[[#This Row],[Job Title]])</f>
        <v>65127.385277777808</v>
      </c>
      <c r="G959" cm="1">
        <f t="array" ref="G959">_xlfn.STDEV.P(_xlfn._xlws.FILTER($C:C,$B:B=Table6[[#This Row],[Job Title]]))</f>
        <v>42112.257457220956</v>
      </c>
      <c r="H959">
        <f>ROUND((Table6[[#This Row],[Total Salary(USD)]]-Table6[[#This Row],[Avg.of.cat]])/Table6[[#This Row],[std.of.cat]],2)</f>
        <v>-1.43</v>
      </c>
      <c r="I959" t="str">
        <f>IF(Table6[[#This Row],[Z-Score.cat]]&gt;3,"Yes","No")</f>
        <v>No</v>
      </c>
    </row>
    <row r="960" spans="1:9" x14ac:dyDescent="0.25">
      <c r="A960" t="s">
        <v>26</v>
      </c>
      <c r="B960" t="s">
        <v>38</v>
      </c>
      <c r="C960">
        <v>4706.4799999999996</v>
      </c>
      <c r="D960">
        <f>ROUND((Table6[[#This Row],[Total Salary(USD)]]-N$1)/N$2,2)</f>
        <v>-0.85</v>
      </c>
      <c r="E960" t="str">
        <f>IF(Table6[[#This Row],[Z-Score]]&gt;3,"Yes","No")</f>
        <v>No</v>
      </c>
      <c r="F960">
        <f>AVERAGEIFS($C:C,$B:B,Table6[[#This Row],[Job Title]])</f>
        <v>65127.385277777808</v>
      </c>
      <c r="G960" cm="1">
        <f t="array" ref="G960">_xlfn.STDEV.P(_xlfn._xlws.FILTER($C:C,$B:B=Table6[[#This Row],[Job Title]]))</f>
        <v>42112.257457220956</v>
      </c>
      <c r="H960">
        <f>ROUND((Table6[[#This Row],[Total Salary(USD)]]-Table6[[#This Row],[Avg.of.cat]])/Table6[[#This Row],[std.of.cat]],2)</f>
        <v>-1.43</v>
      </c>
      <c r="I960" t="str">
        <f>IF(Table6[[#This Row],[Z-Score.cat]]&gt;3,"Yes","No")</f>
        <v>No</v>
      </c>
    </row>
    <row r="961" spans="1:9" x14ac:dyDescent="0.25">
      <c r="A961" t="s">
        <v>26</v>
      </c>
      <c r="B961" t="s">
        <v>51</v>
      </c>
      <c r="C961">
        <v>4705.3100000000004</v>
      </c>
      <c r="D961">
        <f>ROUND((Table6[[#This Row],[Total Salary(USD)]]-N$1)/N$2,2)</f>
        <v>-0.85</v>
      </c>
      <c r="E961" t="str">
        <f>IF(Table6[[#This Row],[Z-Score]]&gt;3,"Yes","No")</f>
        <v>No</v>
      </c>
      <c r="F961">
        <f>AVERAGEIFS($C:C,$B:B,Table6[[#This Row],[Job Title]])</f>
        <v>62458.608421052631</v>
      </c>
      <c r="G961" cm="1">
        <f t="array" ref="G961">_xlfn.STDEV.P(_xlfn._xlws.FILTER($C:C,$B:B=Table6[[#This Row],[Job Title]]))</f>
        <v>46662.569180449202</v>
      </c>
      <c r="H961">
        <f>ROUND((Table6[[#This Row],[Total Salary(USD)]]-Table6[[#This Row],[Avg.of.cat]])/Table6[[#This Row],[std.of.cat]],2)</f>
        <v>-1.24</v>
      </c>
      <c r="I961" t="str">
        <f>IF(Table6[[#This Row],[Z-Score.cat]]&gt;3,"Yes","No")</f>
        <v>No</v>
      </c>
    </row>
    <row r="962" spans="1:9" x14ac:dyDescent="0.25">
      <c r="A962" t="s">
        <v>449</v>
      </c>
      <c r="B962" t="s">
        <v>449</v>
      </c>
      <c r="C962">
        <v>4658.6000000000004</v>
      </c>
      <c r="D962">
        <f>ROUND((Table6[[#This Row],[Total Salary(USD)]]-N$1)/N$2,2)</f>
        <v>-0.85</v>
      </c>
      <c r="E962" t="str">
        <f>IF(Table6[[#This Row],[Z-Score]]&gt;3,"Yes","No")</f>
        <v>No</v>
      </c>
      <c r="F962">
        <f>AVERAGEIFS($C:C,$B:B,Table6[[#This Row],[Job Title]])</f>
        <v>5456.9596666666666</v>
      </c>
      <c r="G962" cm="1">
        <f t="array" ref="G962">_xlfn.STDEV.P(_xlfn._xlws.FILTER($C:C,$B:B=Table6[[#This Row],[Job Title]]))</f>
        <v>6329.3835826560971</v>
      </c>
      <c r="H962">
        <f>ROUND((Table6[[#This Row],[Total Salary(USD)]]-Table6[[#This Row],[Avg.of.cat]])/Table6[[#This Row],[std.of.cat]],2)</f>
        <v>-0.13</v>
      </c>
      <c r="I962" t="str">
        <f>IF(Table6[[#This Row],[Z-Score.cat]]&gt;3,"Yes","No")</f>
        <v>No</v>
      </c>
    </row>
    <row r="963" spans="1:9" x14ac:dyDescent="0.25">
      <c r="A963" t="s">
        <v>29</v>
      </c>
      <c r="B963" t="s">
        <v>50</v>
      </c>
      <c r="C963">
        <v>4602.45</v>
      </c>
      <c r="D963">
        <f>ROUND((Table6[[#This Row],[Total Salary(USD)]]-N$1)/N$2,2)</f>
        <v>-0.85</v>
      </c>
      <c r="E963" t="str">
        <f>IF(Table6[[#This Row],[Z-Score]]&gt;3,"Yes","No")</f>
        <v>No</v>
      </c>
      <c r="F963">
        <f>AVERAGEIFS($C:C,$B:B,Table6[[#This Row],[Job Title]])</f>
        <v>49738.969361702148</v>
      </c>
      <c r="G963" cm="1">
        <f t="array" ref="G963">_xlfn.STDEV.P(_xlfn._xlws.FILTER($C:C,$B:B=Table6[[#This Row],[Job Title]]))</f>
        <v>40547.734104975425</v>
      </c>
      <c r="H963">
        <f>ROUND((Table6[[#This Row],[Total Salary(USD)]]-Table6[[#This Row],[Avg.of.cat]])/Table6[[#This Row],[std.of.cat]],2)</f>
        <v>-1.1100000000000001</v>
      </c>
      <c r="I963" t="str">
        <f>IF(Table6[[#This Row],[Z-Score.cat]]&gt;3,"Yes","No")</f>
        <v>No</v>
      </c>
    </row>
    <row r="964" spans="1:9" x14ac:dyDescent="0.25">
      <c r="A964" t="s">
        <v>35</v>
      </c>
      <c r="B964" t="s">
        <v>43</v>
      </c>
      <c r="C964">
        <v>4447.21</v>
      </c>
      <c r="D964">
        <f>ROUND((Table6[[#This Row],[Total Salary(USD)]]-N$1)/N$2,2)</f>
        <v>-0.86</v>
      </c>
      <c r="E964" t="str">
        <f>IF(Table6[[#This Row],[Z-Score]]&gt;3,"Yes","No")</f>
        <v>No</v>
      </c>
      <c r="F964">
        <f>AVERAGEIFS($C:C,$B:B,Table6[[#This Row],[Job Title]])</f>
        <v>71777.519047619062</v>
      </c>
      <c r="G964" cm="1">
        <f t="array" ref="G964">_xlfn.STDEV.P(_xlfn._xlws.FILTER($C:C,$B:B=Table6[[#This Row],[Job Title]]))</f>
        <v>51860.030158538255</v>
      </c>
      <c r="H964">
        <f>ROUND((Table6[[#This Row],[Total Salary(USD)]]-Table6[[#This Row],[Avg.of.cat]])/Table6[[#This Row],[std.of.cat]],2)</f>
        <v>-1.3</v>
      </c>
      <c r="I964" t="str">
        <f>IF(Table6[[#This Row],[Z-Score.cat]]&gt;3,"Yes","No")</f>
        <v>No</v>
      </c>
    </row>
    <row r="965" spans="1:9" x14ac:dyDescent="0.25">
      <c r="A965" t="s">
        <v>449</v>
      </c>
      <c r="B965" t="s">
        <v>449</v>
      </c>
      <c r="C965">
        <v>4404.92</v>
      </c>
      <c r="D965">
        <f>ROUND((Table6[[#This Row],[Total Salary(USD)]]-N$1)/N$2,2)</f>
        <v>-0.86</v>
      </c>
      <c r="E965" t="str">
        <f>IF(Table6[[#This Row],[Z-Score]]&gt;3,"Yes","No")</f>
        <v>No</v>
      </c>
      <c r="F965">
        <f>AVERAGEIFS($C:C,$B:B,Table6[[#This Row],[Job Title]])</f>
        <v>5456.9596666666666</v>
      </c>
      <c r="G965" cm="1">
        <f t="array" ref="G965">_xlfn.STDEV.P(_xlfn._xlws.FILTER($C:C,$B:B=Table6[[#This Row],[Job Title]]))</f>
        <v>6329.3835826560971</v>
      </c>
      <c r="H965">
        <f>ROUND((Table6[[#This Row],[Total Salary(USD)]]-Table6[[#This Row],[Avg.of.cat]])/Table6[[#This Row],[std.of.cat]],2)</f>
        <v>-0.17</v>
      </c>
      <c r="I965" t="str">
        <f>IF(Table6[[#This Row],[Z-Score.cat]]&gt;3,"Yes","No")</f>
        <v>No</v>
      </c>
    </row>
    <row r="966" spans="1:9" x14ac:dyDescent="0.25">
      <c r="A966" t="s">
        <v>32</v>
      </c>
      <c r="B966" t="s">
        <v>49</v>
      </c>
      <c r="C966">
        <v>4378.74</v>
      </c>
      <c r="D966">
        <f>ROUND((Table6[[#This Row],[Total Salary(USD)]]-N$1)/N$2,2)</f>
        <v>-0.86</v>
      </c>
      <c r="E966" t="str">
        <f>IF(Table6[[#This Row],[Z-Score]]&gt;3,"Yes","No")</f>
        <v>No</v>
      </c>
      <c r="F966">
        <f>AVERAGEIFS($C:C,$B:B,Table6[[#This Row],[Job Title]])</f>
        <v>62166.537115384606</v>
      </c>
      <c r="G966" cm="1">
        <f t="array" ref="G966">_xlfn.STDEV.P(_xlfn._xlws.FILTER($C:C,$B:B=Table6[[#This Row],[Job Title]]))</f>
        <v>39240.393697944899</v>
      </c>
      <c r="H966">
        <f>ROUND((Table6[[#This Row],[Total Salary(USD)]]-Table6[[#This Row],[Avg.of.cat]])/Table6[[#This Row],[std.of.cat]],2)</f>
        <v>-1.47</v>
      </c>
      <c r="I966" t="str">
        <f>IF(Table6[[#This Row],[Z-Score.cat]]&gt;3,"Yes","No")</f>
        <v>No</v>
      </c>
    </row>
    <row r="967" spans="1:9" x14ac:dyDescent="0.25">
      <c r="A967" t="s">
        <v>32</v>
      </c>
      <c r="B967" t="s">
        <v>39</v>
      </c>
      <c r="C967">
        <v>3976.87</v>
      </c>
      <c r="D967">
        <f>ROUND((Table6[[#This Row],[Total Salary(USD)]]-N$1)/N$2,2)</f>
        <v>-0.86</v>
      </c>
      <c r="E967" t="str">
        <f>IF(Table6[[#This Row],[Z-Score]]&gt;3,"Yes","No")</f>
        <v>No</v>
      </c>
      <c r="F967">
        <f>AVERAGEIFS($C:C,$B:B,Table6[[#This Row],[Job Title]])</f>
        <v>93413.391929824589</v>
      </c>
      <c r="G967" cm="1">
        <f t="array" ref="G967">_xlfn.STDEV.P(_xlfn._xlws.FILTER($C:C,$B:B=Table6[[#This Row],[Job Title]]))</f>
        <v>198179.10237346042</v>
      </c>
      <c r="H967">
        <f>ROUND((Table6[[#This Row],[Total Salary(USD)]]-Table6[[#This Row],[Avg.of.cat]])/Table6[[#This Row],[std.of.cat]],2)</f>
        <v>-0.45</v>
      </c>
      <c r="I967" t="str">
        <f>IF(Table6[[#This Row],[Z-Score.cat]]&gt;3,"Yes","No")</f>
        <v>No</v>
      </c>
    </row>
    <row r="968" spans="1:9" x14ac:dyDescent="0.25">
      <c r="A968" t="s">
        <v>24</v>
      </c>
      <c r="B968" t="s">
        <v>44</v>
      </c>
      <c r="C968">
        <v>3914.39</v>
      </c>
      <c r="D968">
        <f>ROUND((Table6[[#This Row],[Total Salary(USD)]]-N$1)/N$2,2)</f>
        <v>-0.86</v>
      </c>
      <c r="E968" t="str">
        <f>IF(Table6[[#This Row],[Z-Score]]&gt;3,"Yes","No")</f>
        <v>No</v>
      </c>
      <c r="F968">
        <f>AVERAGEIFS($C:C,$B:B,Table6[[#This Row],[Job Title]])</f>
        <v>62337.948181818203</v>
      </c>
      <c r="G968" cm="1">
        <f t="array" ref="G968">_xlfn.STDEV.P(_xlfn._xlws.FILTER($C:C,$B:B=Table6[[#This Row],[Job Title]]))</f>
        <v>34255.651537002152</v>
      </c>
      <c r="H968">
        <f>ROUND((Table6[[#This Row],[Total Salary(USD)]]-Table6[[#This Row],[Avg.of.cat]])/Table6[[#This Row],[std.of.cat]],2)</f>
        <v>-1.71</v>
      </c>
      <c r="I968" t="str">
        <f>IF(Table6[[#This Row],[Z-Score.cat]]&gt;3,"Yes","No")</f>
        <v>No</v>
      </c>
    </row>
    <row r="969" spans="1:9" x14ac:dyDescent="0.25">
      <c r="A969" t="s">
        <v>32</v>
      </c>
      <c r="B969" t="s">
        <v>44</v>
      </c>
      <c r="C969">
        <v>3834.16</v>
      </c>
      <c r="D969">
        <f>ROUND((Table6[[#This Row],[Total Salary(USD)]]-N$1)/N$2,2)</f>
        <v>-0.87</v>
      </c>
      <c r="E969" t="str">
        <f>IF(Table6[[#This Row],[Z-Score]]&gt;3,"Yes","No")</f>
        <v>No</v>
      </c>
      <c r="F969">
        <f>AVERAGEIFS($C:C,$B:B,Table6[[#This Row],[Job Title]])</f>
        <v>62337.948181818203</v>
      </c>
      <c r="G969" cm="1">
        <f t="array" ref="G969">_xlfn.STDEV.P(_xlfn._xlws.FILTER($C:C,$B:B=Table6[[#This Row],[Job Title]]))</f>
        <v>34255.651537002152</v>
      </c>
      <c r="H969">
        <f>ROUND((Table6[[#This Row],[Total Salary(USD)]]-Table6[[#This Row],[Avg.of.cat]])/Table6[[#This Row],[std.of.cat]],2)</f>
        <v>-1.71</v>
      </c>
      <c r="I969" t="str">
        <f>IF(Table6[[#This Row],[Z-Score.cat]]&gt;3,"Yes","No")</f>
        <v>No</v>
      </c>
    </row>
    <row r="970" spans="1:9" x14ac:dyDescent="0.25">
      <c r="A970" t="s">
        <v>35</v>
      </c>
      <c r="B970" t="s">
        <v>53</v>
      </c>
      <c r="C970">
        <v>3806.5</v>
      </c>
      <c r="D970">
        <f>ROUND((Table6[[#This Row],[Total Salary(USD)]]-N$1)/N$2,2)</f>
        <v>-0.87</v>
      </c>
      <c r="E970" t="str">
        <f>IF(Table6[[#This Row],[Z-Score]]&gt;3,"Yes","No")</f>
        <v>No</v>
      </c>
      <c r="F970">
        <f>AVERAGEIFS($C:C,$B:B,Table6[[#This Row],[Job Title]])</f>
        <v>69993.488799999992</v>
      </c>
      <c r="G970" cm="1">
        <f t="array" ref="G970">_xlfn.STDEV.P(_xlfn._xlws.FILTER($C:C,$B:B=Table6[[#This Row],[Job Title]]))</f>
        <v>44344.922507977746</v>
      </c>
      <c r="H970">
        <f>ROUND((Table6[[#This Row],[Total Salary(USD)]]-Table6[[#This Row],[Avg.of.cat]])/Table6[[#This Row],[std.of.cat]],2)</f>
        <v>-1.49</v>
      </c>
      <c r="I970" t="str">
        <f>IF(Table6[[#This Row],[Z-Score.cat]]&gt;3,"Yes","No")</f>
        <v>No</v>
      </c>
    </row>
    <row r="971" spans="1:9" x14ac:dyDescent="0.25">
      <c r="A971" t="s">
        <v>449</v>
      </c>
      <c r="B971" t="s">
        <v>449</v>
      </c>
      <c r="C971">
        <v>3694.96</v>
      </c>
      <c r="D971">
        <f>ROUND((Table6[[#This Row],[Total Salary(USD)]]-N$1)/N$2,2)</f>
        <v>-0.87</v>
      </c>
      <c r="E971" t="str">
        <f>IF(Table6[[#This Row],[Z-Score]]&gt;3,"Yes","No")</f>
        <v>No</v>
      </c>
      <c r="F971">
        <f>AVERAGEIFS($C:C,$B:B,Table6[[#This Row],[Job Title]])</f>
        <v>5456.9596666666666</v>
      </c>
      <c r="G971" cm="1">
        <f t="array" ref="G971">_xlfn.STDEV.P(_xlfn._xlws.FILTER($C:C,$B:B=Table6[[#This Row],[Job Title]]))</f>
        <v>6329.3835826560971</v>
      </c>
      <c r="H971">
        <f>ROUND((Table6[[#This Row],[Total Salary(USD)]]-Table6[[#This Row],[Avg.of.cat]])/Table6[[#This Row],[std.of.cat]],2)</f>
        <v>-0.28000000000000003</v>
      </c>
      <c r="I971" t="str">
        <f>IF(Table6[[#This Row],[Z-Score.cat]]&gt;3,"Yes","No")</f>
        <v>No</v>
      </c>
    </row>
    <row r="972" spans="1:9" x14ac:dyDescent="0.25">
      <c r="A972" t="s">
        <v>26</v>
      </c>
      <c r="B972" t="s">
        <v>40</v>
      </c>
      <c r="C972">
        <v>3613.57</v>
      </c>
      <c r="D972">
        <f>ROUND((Table6[[#This Row],[Total Salary(USD)]]-N$1)/N$2,2)</f>
        <v>-0.87</v>
      </c>
      <c r="E972" t="str">
        <f>IF(Table6[[#This Row],[Z-Score]]&gt;3,"Yes","No")</f>
        <v>No</v>
      </c>
      <c r="F972">
        <f>AVERAGEIFS($C:C,$B:B,Table6[[#This Row],[Job Title]])</f>
        <v>70425.948709677396</v>
      </c>
      <c r="G972" cm="1">
        <f t="array" ref="G972">_xlfn.STDEV.P(_xlfn._xlws.FILTER($C:C,$B:B=Table6[[#This Row],[Job Title]]))</f>
        <v>80642.671347175114</v>
      </c>
      <c r="H972">
        <f>ROUND((Table6[[#This Row],[Total Salary(USD)]]-Table6[[#This Row],[Avg.of.cat]])/Table6[[#This Row],[std.of.cat]],2)</f>
        <v>-0.83</v>
      </c>
      <c r="I972" t="str">
        <f>IF(Table6[[#This Row],[Z-Score.cat]]&gt;3,"Yes","No")</f>
        <v>No</v>
      </c>
    </row>
    <row r="973" spans="1:9" x14ac:dyDescent="0.25">
      <c r="A973" t="s">
        <v>31</v>
      </c>
      <c r="B973" t="s">
        <v>44</v>
      </c>
      <c r="C973">
        <v>3290.23</v>
      </c>
      <c r="D973">
        <f>ROUND((Table6[[#This Row],[Total Salary(USD)]]-N$1)/N$2,2)</f>
        <v>-0.87</v>
      </c>
      <c r="E973" t="str">
        <f>IF(Table6[[#This Row],[Z-Score]]&gt;3,"Yes","No")</f>
        <v>No</v>
      </c>
      <c r="F973">
        <f>AVERAGEIFS($C:C,$B:B,Table6[[#This Row],[Job Title]])</f>
        <v>62337.948181818203</v>
      </c>
      <c r="G973" cm="1">
        <f t="array" ref="G973">_xlfn.STDEV.P(_xlfn._xlws.FILTER($C:C,$B:B=Table6[[#This Row],[Job Title]]))</f>
        <v>34255.651537002152</v>
      </c>
      <c r="H973">
        <f>ROUND((Table6[[#This Row],[Total Salary(USD)]]-Table6[[#This Row],[Avg.of.cat]])/Table6[[#This Row],[std.of.cat]],2)</f>
        <v>-1.72</v>
      </c>
      <c r="I973" t="str">
        <f>IF(Table6[[#This Row],[Z-Score.cat]]&gt;3,"Yes","No")</f>
        <v>No</v>
      </c>
    </row>
    <row r="974" spans="1:9" x14ac:dyDescent="0.25">
      <c r="A974" t="s">
        <v>32</v>
      </c>
      <c r="B974" t="s">
        <v>44</v>
      </c>
      <c r="C974">
        <v>3239.62</v>
      </c>
      <c r="D974">
        <f>ROUND((Table6[[#This Row],[Total Salary(USD)]]-N$1)/N$2,2)</f>
        <v>-0.87</v>
      </c>
      <c r="E974" t="str">
        <f>IF(Table6[[#This Row],[Z-Score]]&gt;3,"Yes","No")</f>
        <v>No</v>
      </c>
      <c r="F974">
        <f>AVERAGEIFS($C:C,$B:B,Table6[[#This Row],[Job Title]])</f>
        <v>62337.948181818203</v>
      </c>
      <c r="G974" cm="1">
        <f t="array" ref="G974">_xlfn.STDEV.P(_xlfn._xlws.FILTER($C:C,$B:B=Table6[[#This Row],[Job Title]]))</f>
        <v>34255.651537002152</v>
      </c>
      <c r="H974">
        <f>ROUND((Table6[[#This Row],[Total Salary(USD)]]-Table6[[#This Row],[Avg.of.cat]])/Table6[[#This Row],[std.of.cat]],2)</f>
        <v>-1.73</v>
      </c>
      <c r="I974" t="str">
        <f>IF(Table6[[#This Row],[Z-Score.cat]]&gt;3,"Yes","No")</f>
        <v>No</v>
      </c>
    </row>
    <row r="975" spans="1:9" x14ac:dyDescent="0.25">
      <c r="A975" t="s">
        <v>35</v>
      </c>
      <c r="B975" t="s">
        <v>50</v>
      </c>
      <c r="C975">
        <v>2279.91</v>
      </c>
      <c r="D975">
        <f>ROUND((Table6[[#This Row],[Total Salary(USD)]]-N$1)/N$2,2)</f>
        <v>-0.89</v>
      </c>
      <c r="E975" t="str">
        <f>IF(Table6[[#This Row],[Z-Score]]&gt;3,"Yes","No")</f>
        <v>No</v>
      </c>
      <c r="F975">
        <f>AVERAGEIFS($C:C,$B:B,Table6[[#This Row],[Job Title]])</f>
        <v>49738.969361702148</v>
      </c>
      <c r="G975" cm="1">
        <f t="array" ref="G975">_xlfn.STDEV.P(_xlfn._xlws.FILTER($C:C,$B:B=Table6[[#This Row],[Job Title]]))</f>
        <v>40547.734104975425</v>
      </c>
      <c r="H975">
        <f>ROUND((Table6[[#This Row],[Total Salary(USD)]]-Table6[[#This Row],[Avg.of.cat]])/Table6[[#This Row],[std.of.cat]],2)</f>
        <v>-1.17</v>
      </c>
      <c r="I975" t="str">
        <f>IF(Table6[[#This Row],[Z-Score.cat]]&gt;3,"Yes","No")</f>
        <v>No</v>
      </c>
    </row>
    <row r="976" spans="1:9" x14ac:dyDescent="0.25">
      <c r="A976" t="s">
        <v>23</v>
      </c>
      <c r="B976" t="s">
        <v>41</v>
      </c>
      <c r="C976">
        <v>2277.1999999999998</v>
      </c>
      <c r="D976">
        <f>ROUND((Table6[[#This Row],[Total Salary(USD)]]-N$1)/N$2,2)</f>
        <v>-0.89</v>
      </c>
      <c r="E976" t="str">
        <f>IF(Table6[[#This Row],[Z-Score]]&gt;3,"Yes","No")</f>
        <v>No</v>
      </c>
      <c r="F976">
        <f>AVERAGEIFS($C:C,$B:B,Table6[[#This Row],[Job Title]])</f>
        <v>65399.128867924541</v>
      </c>
      <c r="G976" cm="1">
        <f t="array" ref="G976">_xlfn.STDEV.P(_xlfn._xlws.FILTER($C:C,$B:B=Table6[[#This Row],[Job Title]]))</f>
        <v>40003.028601815779</v>
      </c>
      <c r="H976">
        <f>ROUND((Table6[[#This Row],[Total Salary(USD)]]-Table6[[#This Row],[Avg.of.cat]])/Table6[[#This Row],[std.of.cat]],2)</f>
        <v>-1.58</v>
      </c>
      <c r="I976" t="str">
        <f>IF(Table6[[#This Row],[Z-Score.cat]]&gt;3,"Yes","No")</f>
        <v>No</v>
      </c>
    </row>
    <row r="977" spans="1:9" x14ac:dyDescent="0.25">
      <c r="A977" t="s">
        <v>35</v>
      </c>
      <c r="B977" t="s">
        <v>50</v>
      </c>
      <c r="C977">
        <v>1967.68</v>
      </c>
      <c r="D977">
        <f>ROUND((Table6[[#This Row],[Total Salary(USD)]]-N$1)/N$2,2)</f>
        <v>-0.89</v>
      </c>
      <c r="E977" t="str">
        <f>IF(Table6[[#This Row],[Z-Score]]&gt;3,"Yes","No")</f>
        <v>No</v>
      </c>
      <c r="F977">
        <f>AVERAGEIFS($C:C,$B:B,Table6[[#This Row],[Job Title]])</f>
        <v>49738.969361702148</v>
      </c>
      <c r="G977" cm="1">
        <f t="array" ref="G977">_xlfn.STDEV.P(_xlfn._xlws.FILTER($C:C,$B:B=Table6[[#This Row],[Job Title]]))</f>
        <v>40547.734104975425</v>
      </c>
      <c r="H977">
        <f>ROUND((Table6[[#This Row],[Total Salary(USD)]]-Table6[[#This Row],[Avg.of.cat]])/Table6[[#This Row],[std.of.cat]],2)</f>
        <v>-1.18</v>
      </c>
      <c r="I977" t="str">
        <f>IF(Table6[[#This Row],[Z-Score.cat]]&gt;3,"Yes","No")</f>
        <v>No</v>
      </c>
    </row>
    <row r="978" spans="1:9" x14ac:dyDescent="0.25">
      <c r="A978" t="s">
        <v>449</v>
      </c>
      <c r="B978" t="s">
        <v>449</v>
      </c>
      <c r="C978">
        <v>1860.67</v>
      </c>
      <c r="D978">
        <f>ROUND((Table6[[#This Row],[Total Salary(USD)]]-N$1)/N$2,2)</f>
        <v>-0.89</v>
      </c>
      <c r="E978" t="str">
        <f>IF(Table6[[#This Row],[Z-Score]]&gt;3,"Yes","No")</f>
        <v>No</v>
      </c>
      <c r="F978">
        <f>AVERAGEIFS($C:C,$B:B,Table6[[#This Row],[Job Title]])</f>
        <v>5456.9596666666666</v>
      </c>
      <c r="G978" cm="1">
        <f t="array" ref="G978">_xlfn.STDEV.P(_xlfn._xlws.FILTER($C:C,$B:B=Table6[[#This Row],[Job Title]]))</f>
        <v>6329.3835826560971</v>
      </c>
      <c r="H978">
        <f>ROUND((Table6[[#This Row],[Total Salary(USD)]]-Table6[[#This Row],[Avg.of.cat]])/Table6[[#This Row],[std.of.cat]],2)</f>
        <v>-0.56999999999999995</v>
      </c>
      <c r="I978" t="str">
        <f>IF(Table6[[#This Row],[Z-Score.cat]]&gt;3,"Yes","No")</f>
        <v>No</v>
      </c>
    </row>
    <row r="979" spans="1:9" x14ac:dyDescent="0.25">
      <c r="A979" t="s">
        <v>449</v>
      </c>
      <c r="B979" t="s">
        <v>449</v>
      </c>
      <c r="C979">
        <v>1818</v>
      </c>
      <c r="D979">
        <f>ROUND((Table6[[#This Row],[Total Salary(USD)]]-N$1)/N$2,2)</f>
        <v>-0.89</v>
      </c>
      <c r="E979" t="str">
        <f>IF(Table6[[#This Row],[Z-Score]]&gt;3,"Yes","No")</f>
        <v>No</v>
      </c>
      <c r="F979">
        <f>AVERAGEIFS($C:C,$B:B,Table6[[#This Row],[Job Title]])</f>
        <v>5456.9596666666666</v>
      </c>
      <c r="G979" cm="1">
        <f t="array" ref="G979">_xlfn.STDEV.P(_xlfn._xlws.FILTER($C:C,$B:B=Table6[[#This Row],[Job Title]]))</f>
        <v>6329.3835826560971</v>
      </c>
      <c r="H979">
        <f>ROUND((Table6[[#This Row],[Total Salary(USD)]]-Table6[[#This Row],[Avg.of.cat]])/Table6[[#This Row],[std.of.cat]],2)</f>
        <v>-0.56999999999999995</v>
      </c>
      <c r="I979" t="str">
        <f>IF(Table6[[#This Row],[Z-Score.cat]]&gt;3,"Yes","No")</f>
        <v>No</v>
      </c>
    </row>
    <row r="980" spans="1:9" x14ac:dyDescent="0.25">
      <c r="A980" t="s">
        <v>35</v>
      </c>
      <c r="B980" t="s">
        <v>46</v>
      </c>
      <c r="C980">
        <v>1774.44</v>
      </c>
      <c r="D980">
        <f>ROUND((Table6[[#This Row],[Total Salary(USD)]]-N$1)/N$2,2)</f>
        <v>-0.89</v>
      </c>
      <c r="E980" t="str">
        <f>IF(Table6[[#This Row],[Z-Score]]&gt;3,"Yes","No")</f>
        <v>No</v>
      </c>
      <c r="F980">
        <f>AVERAGEIFS($C:C,$B:B,Table6[[#This Row],[Job Title]])</f>
        <v>61811.275918367355</v>
      </c>
      <c r="G980" cm="1">
        <f t="array" ref="G980">_xlfn.STDEV.P(_xlfn._xlws.FILTER($C:C,$B:B=Table6[[#This Row],[Job Title]]))</f>
        <v>44215.594954867083</v>
      </c>
      <c r="H980">
        <f>ROUND((Table6[[#This Row],[Total Salary(USD)]]-Table6[[#This Row],[Avg.of.cat]])/Table6[[#This Row],[std.of.cat]],2)</f>
        <v>-1.36</v>
      </c>
      <c r="I980" t="str">
        <f>IF(Table6[[#This Row],[Z-Score.cat]]&gt;3,"Yes","No")</f>
        <v>No</v>
      </c>
    </row>
    <row r="981" spans="1:9" x14ac:dyDescent="0.25">
      <c r="A981" t="s">
        <v>449</v>
      </c>
      <c r="B981" t="s">
        <v>449</v>
      </c>
      <c r="C981">
        <v>1622.87</v>
      </c>
      <c r="D981">
        <f>ROUND((Table6[[#This Row],[Total Salary(USD)]]-N$1)/N$2,2)</f>
        <v>-0.9</v>
      </c>
      <c r="E981" t="str">
        <f>IF(Table6[[#This Row],[Z-Score]]&gt;3,"Yes","No")</f>
        <v>No</v>
      </c>
      <c r="F981">
        <f>AVERAGEIFS($C:C,$B:B,Table6[[#This Row],[Job Title]])</f>
        <v>5456.9596666666666</v>
      </c>
      <c r="G981" cm="1">
        <f t="array" ref="G981">_xlfn.STDEV.P(_xlfn._xlws.FILTER($C:C,$B:B=Table6[[#This Row],[Job Title]]))</f>
        <v>6329.3835826560971</v>
      </c>
      <c r="H981">
        <f>ROUND((Table6[[#This Row],[Total Salary(USD)]]-Table6[[#This Row],[Avg.of.cat]])/Table6[[#This Row],[std.of.cat]],2)</f>
        <v>-0.61</v>
      </c>
      <c r="I981" t="str">
        <f>IF(Table6[[#This Row],[Z-Score.cat]]&gt;3,"Yes","No")</f>
        <v>No</v>
      </c>
    </row>
    <row r="982" spans="1:9" x14ac:dyDescent="0.25">
      <c r="A982" t="s">
        <v>31</v>
      </c>
      <c r="B982" t="s">
        <v>40</v>
      </c>
      <c r="C982">
        <v>1542.7</v>
      </c>
      <c r="D982">
        <f>ROUND((Table6[[#This Row],[Total Salary(USD)]]-N$1)/N$2,2)</f>
        <v>-0.9</v>
      </c>
      <c r="E982" t="str">
        <f>IF(Table6[[#This Row],[Z-Score]]&gt;3,"Yes","No")</f>
        <v>No</v>
      </c>
      <c r="F982">
        <f>AVERAGEIFS($C:C,$B:B,Table6[[#This Row],[Job Title]])</f>
        <v>70425.948709677396</v>
      </c>
      <c r="G982" cm="1">
        <f t="array" ref="G982">_xlfn.STDEV.P(_xlfn._xlws.FILTER($C:C,$B:B=Table6[[#This Row],[Job Title]]))</f>
        <v>80642.671347175114</v>
      </c>
      <c r="H982">
        <f>ROUND((Table6[[#This Row],[Total Salary(USD)]]-Table6[[#This Row],[Avg.of.cat]])/Table6[[#This Row],[std.of.cat]],2)</f>
        <v>-0.85</v>
      </c>
      <c r="I982" t="str">
        <f>IF(Table6[[#This Row],[Z-Score.cat]]&gt;3,"Yes","No")</f>
        <v>No</v>
      </c>
    </row>
    <row r="983" spans="1:9" x14ac:dyDescent="0.25">
      <c r="A983" t="s">
        <v>24</v>
      </c>
      <c r="B983" t="s">
        <v>36</v>
      </c>
      <c r="C983">
        <v>1538.43</v>
      </c>
      <c r="D983">
        <f>ROUND((Table6[[#This Row],[Total Salary(USD)]]-N$1)/N$2,2)</f>
        <v>-0.9</v>
      </c>
      <c r="E983" t="str">
        <f>IF(Table6[[#This Row],[Z-Score]]&gt;3,"Yes","No")</f>
        <v>No</v>
      </c>
      <c r="F983">
        <f>AVERAGEIFS($C:C,$B:B,Table6[[#This Row],[Job Title]])</f>
        <v>52255.146481481475</v>
      </c>
      <c r="G983" cm="1">
        <f t="array" ref="G983">_xlfn.STDEV.P(_xlfn._xlws.FILTER($C:C,$B:B=Table6[[#This Row],[Job Title]]))</f>
        <v>38139.477363146871</v>
      </c>
      <c r="H983">
        <f>ROUND((Table6[[#This Row],[Total Salary(USD)]]-Table6[[#This Row],[Avg.of.cat]])/Table6[[#This Row],[std.of.cat]],2)</f>
        <v>-1.33</v>
      </c>
      <c r="I983" t="str">
        <f>IF(Table6[[#This Row],[Z-Score.cat]]&gt;3,"Yes","No")</f>
        <v>No</v>
      </c>
    </row>
    <row r="984" spans="1:9" x14ac:dyDescent="0.25">
      <c r="A984" t="s">
        <v>449</v>
      </c>
      <c r="B984" t="s">
        <v>449</v>
      </c>
      <c r="C984">
        <v>1495.31</v>
      </c>
      <c r="D984">
        <f>ROUND((Table6[[#This Row],[Total Salary(USD)]]-N$1)/N$2,2)</f>
        <v>-0.9</v>
      </c>
      <c r="E984" t="str">
        <f>IF(Table6[[#This Row],[Z-Score]]&gt;3,"Yes","No")</f>
        <v>No</v>
      </c>
      <c r="F984">
        <f>AVERAGEIFS($C:C,$B:B,Table6[[#This Row],[Job Title]])</f>
        <v>5456.9596666666666</v>
      </c>
      <c r="G984" cm="1">
        <f t="array" ref="G984">_xlfn.STDEV.P(_xlfn._xlws.FILTER($C:C,$B:B=Table6[[#This Row],[Job Title]]))</f>
        <v>6329.3835826560971</v>
      </c>
      <c r="H984">
        <f>ROUND((Table6[[#This Row],[Total Salary(USD)]]-Table6[[#This Row],[Avg.of.cat]])/Table6[[#This Row],[std.of.cat]],2)</f>
        <v>-0.63</v>
      </c>
      <c r="I984" t="str">
        <f>IF(Table6[[#This Row],[Z-Score.cat]]&gt;3,"Yes","No")</f>
        <v>No</v>
      </c>
    </row>
    <row r="985" spans="1:9" x14ac:dyDescent="0.25">
      <c r="A985" t="s">
        <v>449</v>
      </c>
      <c r="B985" t="s">
        <v>449</v>
      </c>
      <c r="C985">
        <v>1403.81</v>
      </c>
      <c r="D985">
        <f>ROUND((Table6[[#This Row],[Total Salary(USD)]]-N$1)/N$2,2)</f>
        <v>-0.9</v>
      </c>
      <c r="E985" t="str">
        <f>IF(Table6[[#This Row],[Z-Score]]&gt;3,"Yes","No")</f>
        <v>No</v>
      </c>
      <c r="F985">
        <f>AVERAGEIFS($C:C,$B:B,Table6[[#This Row],[Job Title]])</f>
        <v>5456.9596666666666</v>
      </c>
      <c r="G985" cm="1">
        <f t="array" ref="G985">_xlfn.STDEV.P(_xlfn._xlws.FILTER($C:C,$B:B=Table6[[#This Row],[Job Title]]))</f>
        <v>6329.3835826560971</v>
      </c>
      <c r="H985">
        <f>ROUND((Table6[[#This Row],[Total Salary(USD)]]-Table6[[#This Row],[Avg.of.cat]])/Table6[[#This Row],[std.of.cat]],2)</f>
        <v>-0.64</v>
      </c>
      <c r="I985" t="str">
        <f>IF(Table6[[#This Row],[Z-Score.cat]]&gt;3,"Yes","No")</f>
        <v>No</v>
      </c>
    </row>
    <row r="986" spans="1:9" x14ac:dyDescent="0.25">
      <c r="A986" t="s">
        <v>449</v>
      </c>
      <c r="B986" t="s">
        <v>449</v>
      </c>
      <c r="C986">
        <v>1356</v>
      </c>
      <c r="D986">
        <f>ROUND((Table6[[#This Row],[Total Salary(USD)]]-N$1)/N$2,2)</f>
        <v>-0.9</v>
      </c>
      <c r="E986" t="str">
        <f>IF(Table6[[#This Row],[Z-Score]]&gt;3,"Yes","No")</f>
        <v>No</v>
      </c>
      <c r="F986">
        <f>AVERAGEIFS($C:C,$B:B,Table6[[#This Row],[Job Title]])</f>
        <v>5456.9596666666666</v>
      </c>
      <c r="G986" cm="1">
        <f t="array" ref="G986">_xlfn.STDEV.P(_xlfn._xlws.FILTER($C:C,$B:B=Table6[[#This Row],[Job Title]]))</f>
        <v>6329.3835826560971</v>
      </c>
      <c r="H986">
        <f>ROUND((Table6[[#This Row],[Total Salary(USD)]]-Table6[[#This Row],[Avg.of.cat]])/Table6[[#This Row],[std.of.cat]],2)</f>
        <v>-0.65</v>
      </c>
      <c r="I986" t="str">
        <f>IF(Table6[[#This Row],[Z-Score.cat]]&gt;3,"Yes","No")</f>
        <v>No</v>
      </c>
    </row>
    <row r="987" spans="1:9" x14ac:dyDescent="0.25">
      <c r="A987" t="s">
        <v>449</v>
      </c>
      <c r="B987" t="s">
        <v>449</v>
      </c>
      <c r="C987">
        <v>1342.86</v>
      </c>
      <c r="D987">
        <f>ROUND((Table6[[#This Row],[Total Salary(USD)]]-N$1)/N$2,2)</f>
        <v>-0.9</v>
      </c>
      <c r="E987" t="str">
        <f>IF(Table6[[#This Row],[Z-Score]]&gt;3,"Yes","No")</f>
        <v>No</v>
      </c>
      <c r="F987">
        <f>AVERAGEIFS($C:C,$B:B,Table6[[#This Row],[Job Title]])</f>
        <v>5456.9596666666666</v>
      </c>
      <c r="G987" cm="1">
        <f t="array" ref="G987">_xlfn.STDEV.P(_xlfn._xlws.FILTER($C:C,$B:B=Table6[[#This Row],[Job Title]]))</f>
        <v>6329.3835826560971</v>
      </c>
      <c r="H987">
        <f>ROUND((Table6[[#This Row],[Total Salary(USD)]]-Table6[[#This Row],[Avg.of.cat]])/Table6[[#This Row],[std.of.cat]],2)</f>
        <v>-0.65</v>
      </c>
      <c r="I987" t="str">
        <f>IF(Table6[[#This Row],[Z-Score.cat]]&gt;3,"Yes","No")</f>
        <v>No</v>
      </c>
    </row>
    <row r="988" spans="1:9" x14ac:dyDescent="0.25">
      <c r="A988" t="s">
        <v>449</v>
      </c>
      <c r="B988" t="s">
        <v>449</v>
      </c>
      <c r="C988">
        <v>1207.3900000000001</v>
      </c>
      <c r="D988">
        <f>ROUND((Table6[[#This Row],[Total Salary(USD)]]-N$1)/N$2,2)</f>
        <v>-0.9</v>
      </c>
      <c r="E988" t="str">
        <f>IF(Table6[[#This Row],[Z-Score]]&gt;3,"Yes","No")</f>
        <v>No</v>
      </c>
      <c r="F988">
        <f>AVERAGEIFS($C:C,$B:B,Table6[[#This Row],[Job Title]])</f>
        <v>5456.9596666666666</v>
      </c>
      <c r="G988" cm="1">
        <f t="array" ref="G988">_xlfn.STDEV.P(_xlfn._xlws.FILTER($C:C,$B:B=Table6[[#This Row],[Job Title]]))</f>
        <v>6329.3835826560971</v>
      </c>
      <c r="H988">
        <f>ROUND((Table6[[#This Row],[Total Salary(USD)]]-Table6[[#This Row],[Avg.of.cat]])/Table6[[#This Row],[std.of.cat]],2)</f>
        <v>-0.67</v>
      </c>
      <c r="I988" t="str">
        <f>IF(Table6[[#This Row],[Z-Score.cat]]&gt;3,"Yes","No")</f>
        <v>No</v>
      </c>
    </row>
    <row r="989" spans="1:9" x14ac:dyDescent="0.25">
      <c r="A989" t="s">
        <v>24</v>
      </c>
      <c r="B989" t="s">
        <v>38</v>
      </c>
      <c r="C989">
        <v>1069.4000000000001</v>
      </c>
      <c r="D989">
        <f>ROUND((Table6[[#This Row],[Total Salary(USD)]]-N$1)/N$2,2)</f>
        <v>-0.9</v>
      </c>
      <c r="E989" t="str">
        <f>IF(Table6[[#This Row],[Z-Score]]&gt;3,"Yes","No")</f>
        <v>No</v>
      </c>
      <c r="F989">
        <f>AVERAGEIFS($C:C,$B:B,Table6[[#This Row],[Job Title]])</f>
        <v>65127.385277777808</v>
      </c>
      <c r="G989" cm="1">
        <f t="array" ref="G989">_xlfn.STDEV.P(_xlfn._xlws.FILTER($C:C,$B:B=Table6[[#This Row],[Job Title]]))</f>
        <v>42112.257457220956</v>
      </c>
      <c r="H989">
        <f>ROUND((Table6[[#This Row],[Total Salary(USD)]]-Table6[[#This Row],[Avg.of.cat]])/Table6[[#This Row],[std.of.cat]],2)</f>
        <v>-1.52</v>
      </c>
      <c r="I989" t="str">
        <f>IF(Table6[[#This Row],[Z-Score.cat]]&gt;3,"Yes","No")</f>
        <v>No</v>
      </c>
    </row>
    <row r="990" spans="1:9" x14ac:dyDescent="0.25">
      <c r="A990" t="s">
        <v>29</v>
      </c>
      <c r="B990" t="s">
        <v>50</v>
      </c>
      <c r="C990">
        <v>957.5</v>
      </c>
      <c r="D990">
        <f>ROUND((Table6[[#This Row],[Total Salary(USD)]]-N$1)/N$2,2)</f>
        <v>-0.9</v>
      </c>
      <c r="E990" t="str">
        <f>IF(Table6[[#This Row],[Z-Score]]&gt;3,"Yes","No")</f>
        <v>No</v>
      </c>
      <c r="F990">
        <f>AVERAGEIFS($C:C,$B:B,Table6[[#This Row],[Job Title]])</f>
        <v>49738.969361702148</v>
      </c>
      <c r="G990" cm="1">
        <f t="array" ref="G990">_xlfn.STDEV.P(_xlfn._xlws.FILTER($C:C,$B:B=Table6[[#This Row],[Job Title]]))</f>
        <v>40547.734104975425</v>
      </c>
      <c r="H990">
        <f>ROUND((Table6[[#This Row],[Total Salary(USD)]]-Table6[[#This Row],[Avg.of.cat]])/Table6[[#This Row],[std.of.cat]],2)</f>
        <v>-1.2</v>
      </c>
      <c r="I990" t="str">
        <f>IF(Table6[[#This Row],[Z-Score.cat]]&gt;3,"Yes","No")</f>
        <v>No</v>
      </c>
    </row>
    <row r="991" spans="1:9" x14ac:dyDescent="0.25">
      <c r="A991" t="s">
        <v>26</v>
      </c>
      <c r="B991" t="s">
        <v>53</v>
      </c>
      <c r="C991">
        <v>699.19</v>
      </c>
      <c r="D991">
        <f>ROUND((Table6[[#This Row],[Total Salary(USD)]]-N$1)/N$2,2)</f>
        <v>-0.91</v>
      </c>
      <c r="E991" t="str">
        <f>IF(Table6[[#This Row],[Z-Score]]&gt;3,"Yes","No")</f>
        <v>No</v>
      </c>
      <c r="F991">
        <f>AVERAGEIFS($C:C,$B:B,Table6[[#This Row],[Job Title]])</f>
        <v>69993.488799999992</v>
      </c>
      <c r="G991" cm="1">
        <f t="array" ref="G991">_xlfn.STDEV.P(_xlfn._xlws.FILTER($C:C,$B:B=Table6[[#This Row],[Job Title]]))</f>
        <v>44344.922507977746</v>
      </c>
      <c r="H991">
        <f>ROUND((Table6[[#This Row],[Total Salary(USD)]]-Table6[[#This Row],[Avg.of.cat]])/Table6[[#This Row],[std.of.cat]],2)</f>
        <v>-1.56</v>
      </c>
      <c r="I991" t="str">
        <f>IF(Table6[[#This Row],[Z-Score.cat]]&gt;3,"Yes","No")</f>
        <v>No</v>
      </c>
    </row>
    <row r="992" spans="1:9" x14ac:dyDescent="0.25">
      <c r="A992" t="s">
        <v>26</v>
      </c>
      <c r="B992" t="s">
        <v>50</v>
      </c>
      <c r="C992">
        <v>534.22</v>
      </c>
      <c r="D992">
        <f>ROUND((Table6[[#This Row],[Total Salary(USD)]]-N$1)/N$2,2)</f>
        <v>-0.91</v>
      </c>
      <c r="E992" t="str">
        <f>IF(Table6[[#This Row],[Z-Score]]&gt;3,"Yes","No")</f>
        <v>No</v>
      </c>
      <c r="F992">
        <f>AVERAGEIFS($C:C,$B:B,Table6[[#This Row],[Job Title]])</f>
        <v>49738.969361702148</v>
      </c>
      <c r="G992" cm="1">
        <f t="array" ref="G992">_xlfn.STDEV.P(_xlfn._xlws.FILTER($C:C,$B:B=Table6[[#This Row],[Job Title]]))</f>
        <v>40547.734104975425</v>
      </c>
      <c r="H992">
        <f>ROUND((Table6[[#This Row],[Total Salary(USD)]]-Table6[[#This Row],[Avg.of.cat]])/Table6[[#This Row],[std.of.cat]],2)</f>
        <v>-1.21</v>
      </c>
      <c r="I992" t="str">
        <f>IF(Table6[[#This Row],[Z-Score.cat]]&gt;3,"Yes","No")</f>
        <v>No</v>
      </c>
    </row>
    <row r="993" spans="1:9" x14ac:dyDescent="0.25">
      <c r="A993" t="s">
        <v>449</v>
      </c>
      <c r="B993" t="s">
        <v>449</v>
      </c>
      <c r="C993">
        <v>266.11</v>
      </c>
      <c r="D993">
        <f>ROUND((Table6[[#This Row],[Total Salary(USD)]]-N$1)/N$2,2)</f>
        <v>-0.91</v>
      </c>
      <c r="E993" t="str">
        <f>IF(Table6[[#This Row],[Z-Score]]&gt;3,"Yes","No")</f>
        <v>No</v>
      </c>
      <c r="F993">
        <f>AVERAGEIFS($C:C,$B:B,Table6[[#This Row],[Job Title]])</f>
        <v>5456.9596666666666</v>
      </c>
      <c r="G993" cm="1">
        <f t="array" ref="G993">_xlfn.STDEV.P(_xlfn._xlws.FILTER($C:C,$B:B=Table6[[#This Row],[Job Title]]))</f>
        <v>6329.3835826560971</v>
      </c>
      <c r="H993">
        <f>ROUND((Table6[[#This Row],[Total Salary(USD)]]-Table6[[#This Row],[Avg.of.cat]])/Table6[[#This Row],[std.of.cat]],2)</f>
        <v>-0.82</v>
      </c>
      <c r="I993" t="str">
        <f>IF(Table6[[#This Row],[Z-Score.cat]]&gt;3,"Yes","No")</f>
        <v>No</v>
      </c>
    </row>
    <row r="994" spans="1:9" x14ac:dyDescent="0.25">
      <c r="A994" t="s">
        <v>34</v>
      </c>
      <c r="B994" t="s">
        <v>47</v>
      </c>
      <c r="C994">
        <v>201.08</v>
      </c>
      <c r="D994">
        <f>ROUND((Table6[[#This Row],[Total Salary(USD)]]-N$1)/N$2,2)</f>
        <v>-0.92</v>
      </c>
      <c r="E994" t="str">
        <f>IF(Table6[[#This Row],[Z-Score]]&gt;3,"Yes","No")</f>
        <v>No</v>
      </c>
      <c r="F994">
        <f>AVERAGEIFS($C:C,$B:B,Table6[[#This Row],[Job Title]])</f>
        <v>71674.793260869556</v>
      </c>
      <c r="G994" cm="1">
        <f t="array" ref="G994">_xlfn.STDEV.P(_xlfn._xlws.FILTER($C:C,$B:B=Table6[[#This Row],[Job Title]]))</f>
        <v>46259.752744471494</v>
      </c>
      <c r="H994">
        <f>ROUND((Table6[[#This Row],[Total Salary(USD)]]-Table6[[#This Row],[Avg.of.cat]])/Table6[[#This Row],[std.of.cat]],2)</f>
        <v>-1.55</v>
      </c>
      <c r="I994" t="str">
        <f>IF(Table6[[#This Row],[Z-Score.cat]]&gt;3,"Yes","No")</f>
        <v>No</v>
      </c>
    </row>
    <row r="995" spans="1:9" x14ac:dyDescent="0.25">
      <c r="A995" t="s">
        <v>35</v>
      </c>
      <c r="B995" t="s">
        <v>38</v>
      </c>
      <c r="C995">
        <v>176.73</v>
      </c>
      <c r="D995">
        <f>ROUND((Table6[[#This Row],[Total Salary(USD)]]-N$1)/N$2,2)</f>
        <v>-0.92</v>
      </c>
      <c r="E995" t="str">
        <f>IF(Table6[[#This Row],[Z-Score]]&gt;3,"Yes","No")</f>
        <v>No</v>
      </c>
      <c r="F995">
        <f>AVERAGEIFS($C:C,$B:B,Table6[[#This Row],[Job Title]])</f>
        <v>65127.385277777808</v>
      </c>
      <c r="G995" cm="1">
        <f t="array" ref="G995">_xlfn.STDEV.P(_xlfn._xlws.FILTER($C:C,$B:B=Table6[[#This Row],[Job Title]]))</f>
        <v>42112.257457220956</v>
      </c>
      <c r="H995">
        <f>ROUND((Table6[[#This Row],[Total Salary(USD)]]-Table6[[#This Row],[Avg.of.cat]])/Table6[[#This Row],[std.of.cat]],2)</f>
        <v>-1.54</v>
      </c>
      <c r="I995" t="str">
        <f>IF(Table6[[#This Row],[Z-Score.cat]]&gt;3,"Yes","No")</f>
        <v>No</v>
      </c>
    </row>
    <row r="996" spans="1:9" x14ac:dyDescent="0.25">
      <c r="A996" t="s">
        <v>449</v>
      </c>
      <c r="B996" t="s">
        <v>449</v>
      </c>
      <c r="C996">
        <v>0</v>
      </c>
      <c r="D996">
        <f>ROUND((Table6[[#This Row],[Total Salary(USD)]]-N$1)/N$2,2)</f>
        <v>-0.92</v>
      </c>
      <c r="E996" t="str">
        <f>IF(Table6[[#This Row],[Z-Score]]&gt;3,"Yes","No")</f>
        <v>No</v>
      </c>
      <c r="F996">
        <f>AVERAGEIFS($C:C,$B:B,Table6[[#This Row],[Job Title]])</f>
        <v>5456.9596666666666</v>
      </c>
      <c r="G996" cm="1">
        <f t="array" ref="G996">_xlfn.STDEV.P(_xlfn._xlws.FILTER($C:C,$B:B=Table6[[#This Row],[Job Title]]))</f>
        <v>6329.3835826560971</v>
      </c>
      <c r="H996">
        <f>ROUND((Table6[[#This Row],[Total Salary(USD)]]-Table6[[#This Row],[Avg.of.cat]])/Table6[[#This Row],[std.of.cat]],2)</f>
        <v>-0.86</v>
      </c>
      <c r="I996" t="str">
        <f>IF(Table6[[#This Row],[Z-Score.cat]]&gt;3,"Yes","No")</f>
        <v>No</v>
      </c>
    </row>
    <row r="997" spans="1:9" x14ac:dyDescent="0.25">
      <c r="A997" t="s">
        <v>449</v>
      </c>
      <c r="B997" t="s">
        <v>449</v>
      </c>
      <c r="C997">
        <v>0</v>
      </c>
      <c r="D997">
        <f>ROUND((Table6[[#This Row],[Total Salary(USD)]]-N$1)/N$2,2)</f>
        <v>-0.92</v>
      </c>
      <c r="E997" t="str">
        <f>IF(Table6[[#This Row],[Z-Score]]&gt;3,"Yes","No")</f>
        <v>No</v>
      </c>
      <c r="F997">
        <f>AVERAGEIFS($C:C,$B:B,Table6[[#This Row],[Job Title]])</f>
        <v>5456.9596666666666</v>
      </c>
      <c r="G997" cm="1">
        <f t="array" ref="G997">_xlfn.STDEV.P(_xlfn._xlws.FILTER($C:C,$B:B=Table6[[#This Row],[Job Title]]))</f>
        <v>6329.3835826560971</v>
      </c>
      <c r="H997">
        <f>ROUND((Table6[[#This Row],[Total Salary(USD)]]-Table6[[#This Row],[Avg.of.cat]])/Table6[[#This Row],[std.of.cat]],2)</f>
        <v>-0.86</v>
      </c>
      <c r="I997" t="str">
        <f>IF(Table6[[#This Row],[Z-Score.cat]]&gt;3,"Yes","No")</f>
        <v>No</v>
      </c>
    </row>
    <row r="998" spans="1:9" x14ac:dyDescent="0.25">
      <c r="A998" t="s">
        <v>449</v>
      </c>
      <c r="B998" t="s">
        <v>449</v>
      </c>
      <c r="C998">
        <v>0</v>
      </c>
      <c r="D998">
        <f>ROUND((Table6[[#This Row],[Total Salary(USD)]]-N$1)/N$2,2)</f>
        <v>-0.92</v>
      </c>
      <c r="E998" t="str">
        <f>IF(Table6[[#This Row],[Z-Score]]&gt;3,"Yes","No")</f>
        <v>No</v>
      </c>
      <c r="F998">
        <f>AVERAGEIFS($C:C,$B:B,Table6[[#This Row],[Job Title]])</f>
        <v>5456.9596666666666</v>
      </c>
      <c r="G998" cm="1">
        <f t="array" ref="G998">_xlfn.STDEV.P(_xlfn._xlws.FILTER($C:C,$B:B=Table6[[#This Row],[Job Title]]))</f>
        <v>6329.3835826560971</v>
      </c>
      <c r="H998">
        <f>ROUND((Table6[[#This Row],[Total Salary(USD)]]-Table6[[#This Row],[Avg.of.cat]])/Table6[[#This Row],[std.of.cat]],2)</f>
        <v>-0.86</v>
      </c>
      <c r="I998" t="str">
        <f>IF(Table6[[#This Row],[Z-Score.cat]]&gt;3,"Yes","No")</f>
        <v>No</v>
      </c>
    </row>
    <row r="999" spans="1:9" x14ac:dyDescent="0.25">
      <c r="A999" t="s">
        <v>449</v>
      </c>
      <c r="B999" t="s">
        <v>449</v>
      </c>
      <c r="C999">
        <v>0</v>
      </c>
      <c r="D999">
        <f>ROUND((Table6[[#This Row],[Total Salary(USD)]]-N$1)/N$2,2)</f>
        <v>-0.92</v>
      </c>
      <c r="E999" t="str">
        <f>IF(Table6[[#This Row],[Z-Score]]&gt;3,"Yes","No")</f>
        <v>No</v>
      </c>
      <c r="F999">
        <f>AVERAGEIFS($C:C,$B:B,Table6[[#This Row],[Job Title]])</f>
        <v>5456.9596666666666</v>
      </c>
      <c r="G999" cm="1">
        <f t="array" ref="G999">_xlfn.STDEV.P(_xlfn._xlws.FILTER($C:C,$B:B=Table6[[#This Row],[Job Title]]))</f>
        <v>6329.3835826560971</v>
      </c>
      <c r="H999">
        <f>ROUND((Table6[[#This Row],[Total Salary(USD)]]-Table6[[#This Row],[Avg.of.cat]])/Table6[[#This Row],[std.of.cat]],2)</f>
        <v>-0.86</v>
      </c>
      <c r="I999" t="str">
        <f>IF(Table6[[#This Row],[Z-Score.cat]]&gt;3,"Yes","No")</f>
        <v>No</v>
      </c>
    </row>
    <row r="1000" spans="1:9" x14ac:dyDescent="0.25">
      <c r="A1000" t="s">
        <v>449</v>
      </c>
      <c r="B1000" t="s">
        <v>449</v>
      </c>
      <c r="C1000">
        <v>0</v>
      </c>
      <c r="D1000">
        <f>ROUND((Table6[[#This Row],[Total Salary(USD)]]-N$1)/N$2,2)</f>
        <v>-0.92</v>
      </c>
      <c r="E1000" t="str">
        <f>IF(Table6[[#This Row],[Z-Score]]&gt;3,"Yes","No")</f>
        <v>No</v>
      </c>
      <c r="F1000">
        <f>AVERAGEIFS($C:C,$B:B,Table6[[#This Row],[Job Title]])</f>
        <v>5456.9596666666666</v>
      </c>
      <c r="G1000" cm="1">
        <f t="array" ref="G1000">_xlfn.STDEV.P(_xlfn._xlws.FILTER($C:C,$B:B=Table6[[#This Row],[Job Title]]))</f>
        <v>6329.3835826560971</v>
      </c>
      <c r="H1000">
        <f>ROUND((Table6[[#This Row],[Total Salary(USD)]]-Table6[[#This Row],[Avg.of.cat]])/Table6[[#This Row],[std.of.cat]],2)</f>
        <v>-0.86</v>
      </c>
      <c r="I1000" t="str">
        <f>IF(Table6[[#This Row],[Z-Score.cat]]&gt;3,"Yes","No")</f>
        <v>No</v>
      </c>
    </row>
    <row r="1001" spans="1:9" x14ac:dyDescent="0.25">
      <c r="A1001" t="s">
        <v>449</v>
      </c>
      <c r="B1001" t="s">
        <v>449</v>
      </c>
      <c r="C1001">
        <v>0</v>
      </c>
      <c r="D1001">
        <f>ROUND((Table6[[#This Row],[Total Salary(USD)]]-N$1)/N$2,2)</f>
        <v>-0.92</v>
      </c>
      <c r="E1001" t="str">
        <f>IF(Table6[[#This Row],[Z-Score]]&gt;3,"Yes","No")</f>
        <v>No</v>
      </c>
      <c r="F1001">
        <f>AVERAGEIFS($C:C,$B:B,Table6[[#This Row],[Job Title]])</f>
        <v>5456.9596666666666</v>
      </c>
      <c r="G1001" cm="1">
        <f t="array" ref="G1001">_xlfn.STDEV.P(_xlfn._xlws.FILTER($C:C,$B:B=Table6[[#This Row],[Job Title]]))</f>
        <v>6329.3835826560971</v>
      </c>
      <c r="H1001">
        <f>ROUND((Table6[[#This Row],[Total Salary(USD)]]-Table6[[#This Row],[Avg.of.cat]])/Table6[[#This Row],[std.of.cat]],2)</f>
        <v>-0.86</v>
      </c>
      <c r="I1001" t="str">
        <f>IF(Table6[[#This Row],[Z-Score.cat]]&gt;3,"Yes","No")</f>
        <v>No</v>
      </c>
    </row>
    <row r="1002" spans="1:9" x14ac:dyDescent="0.25">
      <c r="A1002" t="s">
        <v>449</v>
      </c>
      <c r="B1002" t="s">
        <v>449</v>
      </c>
      <c r="C1002">
        <v>0</v>
      </c>
      <c r="D1002">
        <f>ROUND((Table6[[#This Row],[Total Salary(USD)]]-N$1)/N$2,2)</f>
        <v>-0.92</v>
      </c>
      <c r="E1002" t="str">
        <f>IF(Table6[[#This Row],[Z-Score]]&gt;3,"Yes","No")</f>
        <v>No</v>
      </c>
      <c r="F1002">
        <f>AVERAGEIFS($C:C,$B:B,Table6[[#This Row],[Job Title]])</f>
        <v>5456.9596666666666</v>
      </c>
      <c r="G1002" cm="1">
        <f t="array" ref="G1002">_xlfn.STDEV.P(_xlfn._xlws.FILTER($C:C,$B:B=Table6[[#This Row],[Job Title]]))</f>
        <v>6329.3835826560971</v>
      </c>
      <c r="H1002">
        <f>ROUND((Table6[[#This Row],[Total Salary(USD)]]-Table6[[#This Row],[Avg.of.cat]])/Table6[[#This Row],[std.of.cat]],2)</f>
        <v>-0.86</v>
      </c>
      <c r="I1002" t="str">
        <f>IF(Table6[[#This Row],[Z-Score.cat]]&gt;3,"Yes","No")</f>
        <v>No</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821E-5859-4DC7-806E-C5559560DD0E}">
  <dimension ref="A1:BO353"/>
  <sheetViews>
    <sheetView showGridLines="0" topLeftCell="BM5" zoomScale="92" workbookViewId="0">
      <selection activeCell="CA46" sqref="CA46"/>
    </sheetView>
  </sheetViews>
  <sheetFormatPr defaultRowHeight="15" x14ac:dyDescent="0.25"/>
  <cols>
    <col min="1" max="1" width="27.7109375" bestFit="1" customWidth="1"/>
    <col min="2" max="2" width="10.5703125" bestFit="1" customWidth="1"/>
    <col min="3" max="3" width="19.7109375" bestFit="1" customWidth="1"/>
    <col min="5" max="5" width="20.42578125" bestFit="1" customWidth="1"/>
    <col min="6" max="6" width="21.140625" bestFit="1" customWidth="1"/>
    <col min="8" max="8" width="40" bestFit="1" customWidth="1"/>
    <col min="9" max="9" width="20.42578125" bestFit="1" customWidth="1"/>
    <col min="10" max="10" width="21.5703125" bestFit="1" customWidth="1"/>
    <col min="11" max="11" width="19.42578125" bestFit="1" customWidth="1"/>
    <col min="13" max="13" width="24.42578125" bestFit="1" customWidth="1"/>
    <col min="14" max="14" width="23" bestFit="1" customWidth="1"/>
    <col min="15" max="15" width="40" bestFit="1" customWidth="1"/>
    <col min="16" max="16" width="19.7109375" bestFit="1" customWidth="1"/>
    <col min="17" max="17" width="20.140625" bestFit="1" customWidth="1"/>
    <col min="18" max="18" width="19.7109375" bestFit="1" customWidth="1"/>
    <col min="19" max="19" width="21.5703125" customWidth="1"/>
    <col min="20" max="20" width="22.7109375" customWidth="1"/>
    <col min="21" max="21" width="22.5703125" customWidth="1"/>
    <col min="22" max="22" width="22.28515625" customWidth="1"/>
    <col min="23" max="23" width="20.42578125" bestFit="1" customWidth="1"/>
    <col min="24" max="24" width="27.7109375" bestFit="1" customWidth="1"/>
    <col min="25" max="25" width="23" bestFit="1" customWidth="1"/>
    <col min="26" max="26" width="47.5703125" bestFit="1" customWidth="1"/>
    <col min="27" max="27" width="19.140625" customWidth="1"/>
    <col min="28" max="28" width="22.42578125" customWidth="1"/>
    <col min="29" max="29" width="19.85546875" customWidth="1"/>
    <col min="30" max="30" width="18" customWidth="1"/>
    <col min="31" max="31" width="14.7109375" bestFit="1" customWidth="1"/>
    <col min="32" max="32" width="14.28515625" bestFit="1" customWidth="1"/>
    <col min="33" max="33" width="15.42578125" bestFit="1" customWidth="1"/>
    <col min="34" max="34" width="25.5703125" customWidth="1"/>
    <col min="35" max="36" width="24.140625" customWidth="1"/>
    <col min="37" max="37" width="20.28515625" customWidth="1"/>
    <col min="38" max="38" width="20.5703125" bestFit="1" customWidth="1"/>
    <col min="39" max="39" width="20.42578125" bestFit="1" customWidth="1"/>
    <col min="40" max="40" width="23.42578125" bestFit="1" customWidth="1"/>
    <col min="41" max="41" width="17.5703125" customWidth="1"/>
    <col min="42" max="42" width="19.5703125" customWidth="1"/>
    <col min="43" max="43" width="17.140625" customWidth="1"/>
    <col min="44" max="44" width="16.28515625" customWidth="1"/>
    <col min="45" max="45" width="18.5703125" bestFit="1" customWidth="1"/>
    <col min="46" max="46" width="22.5703125" bestFit="1" customWidth="1"/>
    <col min="47" max="47" width="19.7109375" bestFit="1" customWidth="1"/>
    <col min="48" max="48" width="21.5703125" customWidth="1"/>
    <col min="49" max="50" width="22" customWidth="1"/>
    <col min="51" max="51" width="18.42578125" customWidth="1"/>
    <col min="52" max="52" width="11.28515625" bestFit="1" customWidth="1"/>
    <col min="53" max="53" width="21.5703125" bestFit="1" customWidth="1"/>
    <col min="54" max="54" width="19.85546875" customWidth="1"/>
    <col min="55" max="55" width="19.42578125" customWidth="1"/>
    <col min="56" max="56" width="18.140625" customWidth="1"/>
    <col min="57" max="57" width="20.42578125" bestFit="1" customWidth="1"/>
    <col min="58" max="58" width="47.5703125" bestFit="1" customWidth="1"/>
    <col min="59" max="59" width="29.7109375" bestFit="1" customWidth="1"/>
    <col min="60" max="60" width="21.85546875" customWidth="1"/>
    <col min="61" max="61" width="19.42578125" customWidth="1"/>
    <col min="62" max="62" width="22" customWidth="1"/>
    <col min="63" max="63" width="19.42578125" customWidth="1"/>
    <col min="64" max="64" width="27.7109375" bestFit="1" customWidth="1"/>
    <col min="65" max="65" width="14.7109375" bestFit="1" customWidth="1"/>
    <col min="66" max="66" width="40" bestFit="1" customWidth="1"/>
    <col min="67" max="67" width="19.7109375" bestFit="1" customWidth="1"/>
    <col min="68" max="69" width="21.42578125" customWidth="1"/>
    <col min="70" max="71" width="21.28515625" customWidth="1"/>
  </cols>
  <sheetData>
    <row r="1" spans="1:67" ht="15.75" thickBot="1" x14ac:dyDescent="0.3">
      <c r="A1" s="5" t="s">
        <v>629</v>
      </c>
      <c r="B1" s="6"/>
      <c r="C1" s="7"/>
      <c r="I1" s="5" t="s">
        <v>630</v>
      </c>
      <c r="J1" s="7"/>
      <c r="O1" s="5" t="s">
        <v>631</v>
      </c>
      <c r="P1" s="6"/>
      <c r="Q1" s="6"/>
      <c r="R1" s="7"/>
      <c r="X1" s="5" t="s">
        <v>632</v>
      </c>
      <c r="Y1" s="6"/>
      <c r="Z1" s="7"/>
      <c r="AE1" s="5" t="s">
        <v>635</v>
      </c>
      <c r="AF1" s="6"/>
      <c r="AG1" s="7"/>
      <c r="AL1" s="4" t="s">
        <v>633</v>
      </c>
      <c r="AS1" s="5" t="s">
        <v>634</v>
      </c>
      <c r="AT1" s="6"/>
      <c r="AU1" s="7"/>
      <c r="AZ1" s="5" t="s">
        <v>636</v>
      </c>
      <c r="BA1" s="7"/>
      <c r="BE1" s="5" t="s">
        <v>637</v>
      </c>
      <c r="BF1" s="6"/>
      <c r="BG1" s="7"/>
      <c r="BL1" s="5" t="s">
        <v>638</v>
      </c>
      <c r="BM1" s="6"/>
      <c r="BN1" s="6"/>
      <c r="BO1" s="7"/>
    </row>
    <row r="2" spans="1:67" ht="15.75" thickBot="1" x14ac:dyDescent="0.3">
      <c r="A2" s="8"/>
      <c r="C2" s="9"/>
      <c r="I2" s="8"/>
      <c r="J2" s="9"/>
      <c r="O2" s="8"/>
      <c r="R2" s="9"/>
      <c r="X2" s="8"/>
      <c r="Z2" s="9"/>
      <c r="AE2" s="8"/>
      <c r="AG2" s="9"/>
      <c r="AL2" s="10"/>
      <c r="AM2" s="6"/>
      <c r="AN2" s="7"/>
      <c r="AS2" s="8"/>
      <c r="AU2" s="9"/>
      <c r="AZ2" s="8"/>
      <c r="BA2" s="9"/>
      <c r="BE2" s="8"/>
      <c r="BG2" s="9"/>
      <c r="BL2" s="8"/>
      <c r="BO2" s="9"/>
    </row>
    <row r="3" spans="1:67" ht="15.75" thickBot="1" x14ac:dyDescent="0.3">
      <c r="A3" s="14" t="s">
        <v>524</v>
      </c>
      <c r="B3" s="14" t="s">
        <v>523</v>
      </c>
      <c r="C3" s="15" t="s">
        <v>566</v>
      </c>
      <c r="I3" s="14" t="s">
        <v>529</v>
      </c>
      <c r="J3" s="15" t="s">
        <v>567</v>
      </c>
      <c r="O3" s="14" t="s">
        <v>536</v>
      </c>
      <c r="P3" s="16" t="s">
        <v>579</v>
      </c>
      <c r="Q3" s="21" t="s">
        <v>580</v>
      </c>
      <c r="R3" s="17" t="s">
        <v>581</v>
      </c>
      <c r="X3" s="22" t="s">
        <v>524</v>
      </c>
      <c r="Y3" s="22" t="s">
        <v>555</v>
      </c>
      <c r="Z3" s="23" t="s">
        <v>582</v>
      </c>
      <c r="AE3" s="14" t="s">
        <v>523</v>
      </c>
      <c r="AF3" s="14" t="s">
        <v>558</v>
      </c>
      <c r="AG3" s="15" t="s">
        <v>583</v>
      </c>
      <c r="AL3" s="14" t="s">
        <v>561</v>
      </c>
      <c r="AM3" s="14" t="s">
        <v>529</v>
      </c>
      <c r="AN3" s="15" t="s">
        <v>586</v>
      </c>
      <c r="AS3" s="14" t="s">
        <v>562</v>
      </c>
      <c r="AT3" s="14" t="s">
        <v>524</v>
      </c>
      <c r="AU3" s="15" t="s">
        <v>566</v>
      </c>
      <c r="AZ3" s="14" t="s">
        <v>523</v>
      </c>
      <c r="BA3" s="15" t="s">
        <v>627</v>
      </c>
      <c r="BE3" s="14" t="s">
        <v>529</v>
      </c>
      <c r="BF3" s="16" t="s">
        <v>582</v>
      </c>
      <c r="BG3" s="17" t="s">
        <v>628</v>
      </c>
      <c r="BL3" s="14" t="s">
        <v>524</v>
      </c>
      <c r="BM3" s="14" t="s">
        <v>523</v>
      </c>
      <c r="BN3" s="14" t="s">
        <v>536</v>
      </c>
      <c r="BO3" s="15" t="s">
        <v>566</v>
      </c>
    </row>
    <row r="4" spans="1:67" x14ac:dyDescent="0.25">
      <c r="A4" s="11" t="s">
        <v>31</v>
      </c>
      <c r="B4" s="11" t="s">
        <v>155</v>
      </c>
      <c r="C4" s="11">
        <v>142096.18</v>
      </c>
      <c r="I4" s="11" t="s">
        <v>37</v>
      </c>
      <c r="J4" s="11">
        <v>6412530</v>
      </c>
      <c r="O4" s="11" t="s">
        <v>530</v>
      </c>
      <c r="P4" s="10">
        <v>197831.67999999999</v>
      </c>
      <c r="Q4" s="6">
        <v>1433016</v>
      </c>
      <c r="R4" s="7">
        <v>0</v>
      </c>
      <c r="X4" s="24" t="s">
        <v>31</v>
      </c>
      <c r="Y4" s="24" t="s">
        <v>537</v>
      </c>
      <c r="Z4" s="24">
        <v>62</v>
      </c>
      <c r="AE4" s="11" t="s">
        <v>155</v>
      </c>
      <c r="AF4" s="11" t="s">
        <v>18</v>
      </c>
      <c r="AG4" s="11">
        <v>97159.58</v>
      </c>
      <c r="AL4" s="8" t="s">
        <v>75</v>
      </c>
      <c r="AM4" t="s">
        <v>37</v>
      </c>
      <c r="AN4" s="11">
        <v>162985</v>
      </c>
      <c r="AS4" s="11" t="s">
        <v>106</v>
      </c>
      <c r="AT4" s="11" t="s">
        <v>31</v>
      </c>
      <c r="AU4" s="11">
        <v>236205</v>
      </c>
      <c r="AZ4" s="11" t="s">
        <v>155</v>
      </c>
      <c r="BA4" s="11">
        <v>84.05</v>
      </c>
      <c r="BE4" s="11" t="s">
        <v>37</v>
      </c>
      <c r="BF4" s="10">
        <v>182</v>
      </c>
      <c r="BG4" s="7">
        <v>6412530</v>
      </c>
      <c r="BL4" s="11" t="s">
        <v>31</v>
      </c>
      <c r="BM4" s="11" t="s">
        <v>155</v>
      </c>
      <c r="BN4" s="11" t="s">
        <v>530</v>
      </c>
      <c r="BO4" s="11">
        <v>483663.5</v>
      </c>
    </row>
    <row r="5" spans="1:67" x14ac:dyDescent="0.25">
      <c r="A5" s="12"/>
      <c r="B5" s="12" t="s">
        <v>157</v>
      </c>
      <c r="C5" s="12">
        <v>254860.07</v>
      </c>
      <c r="I5" s="12" t="s">
        <v>44</v>
      </c>
      <c r="J5" s="12">
        <v>11377089</v>
      </c>
      <c r="O5" s="12" t="s">
        <v>151</v>
      </c>
      <c r="P5" s="8">
        <v>288130.21000000002</v>
      </c>
      <c r="Q5">
        <v>7204471</v>
      </c>
      <c r="R5" s="9">
        <v>0</v>
      </c>
      <c r="X5" s="25"/>
      <c r="Y5" s="25" t="s">
        <v>547</v>
      </c>
      <c r="Z5" s="25">
        <v>0</v>
      </c>
      <c r="AE5" s="12"/>
      <c r="AF5" s="12" t="s">
        <v>20</v>
      </c>
      <c r="AG5" s="12">
        <v>66512.89</v>
      </c>
      <c r="AL5" s="8"/>
      <c r="AM5" t="s">
        <v>44</v>
      </c>
      <c r="AN5" s="12">
        <v>118335</v>
      </c>
      <c r="AS5" s="12"/>
      <c r="AT5" s="12" t="s">
        <v>34</v>
      </c>
      <c r="AU5" s="12">
        <v>110386.5</v>
      </c>
      <c r="AZ5" s="12" t="s">
        <v>157</v>
      </c>
      <c r="BA5" s="12">
        <v>80</v>
      </c>
      <c r="BE5" s="12" t="s">
        <v>44</v>
      </c>
      <c r="BF5" s="8">
        <v>231</v>
      </c>
      <c r="BG5" s="9">
        <v>11377089</v>
      </c>
      <c r="BL5" s="12"/>
      <c r="BM5" s="12"/>
      <c r="BN5" s="12" t="s">
        <v>151</v>
      </c>
      <c r="BO5" s="12">
        <v>161751</v>
      </c>
    </row>
    <row r="6" spans="1:67" ht="15.75" thickBot="1" x14ac:dyDescent="0.3">
      <c r="A6" s="13"/>
      <c r="B6" s="13" t="s">
        <v>449</v>
      </c>
      <c r="C6" s="12">
        <v>275836.53000000003</v>
      </c>
      <c r="I6" s="12" t="s">
        <v>49</v>
      </c>
      <c r="J6" s="12">
        <v>13944317</v>
      </c>
      <c r="O6" s="12" t="s">
        <v>153</v>
      </c>
      <c r="P6" s="8">
        <v>231351.42</v>
      </c>
      <c r="Q6">
        <v>1504980</v>
      </c>
      <c r="R6" s="9">
        <v>8133</v>
      </c>
      <c r="X6" s="25"/>
      <c r="Y6" s="25" t="s">
        <v>538</v>
      </c>
      <c r="Z6" s="25">
        <v>60</v>
      </c>
      <c r="AE6" s="12"/>
      <c r="AF6" s="12" t="s">
        <v>19</v>
      </c>
      <c r="AG6" s="12">
        <v>65292.11</v>
      </c>
      <c r="AL6" s="8"/>
      <c r="AM6" t="s">
        <v>49</v>
      </c>
      <c r="AN6" s="12">
        <v>1060080</v>
      </c>
      <c r="AS6" s="12"/>
      <c r="AT6" s="12" t="s">
        <v>29</v>
      </c>
      <c r="AU6" s="12">
        <v>369673.25</v>
      </c>
      <c r="AZ6" s="13" t="s">
        <v>449</v>
      </c>
      <c r="BA6" s="12">
        <v>83.78</v>
      </c>
      <c r="BE6" s="12" t="s">
        <v>49</v>
      </c>
      <c r="BF6" s="8">
        <v>178</v>
      </c>
      <c r="BG6" s="9">
        <v>13944317</v>
      </c>
      <c r="BL6" s="12"/>
      <c r="BM6" s="12"/>
      <c r="BN6" s="12" t="s">
        <v>153</v>
      </c>
      <c r="BO6" s="12">
        <v>116603.2</v>
      </c>
    </row>
    <row r="7" spans="1:67" ht="15.75" thickBot="1" x14ac:dyDescent="0.3">
      <c r="A7" s="16" t="s">
        <v>568</v>
      </c>
      <c r="B7" s="17"/>
      <c r="C7" s="12">
        <v>672792.78</v>
      </c>
      <c r="I7" s="12" t="s">
        <v>40</v>
      </c>
      <c r="J7" s="12">
        <v>15521489</v>
      </c>
      <c r="O7" s="12" t="s">
        <v>532</v>
      </c>
      <c r="P7" s="8">
        <v>237045.17</v>
      </c>
      <c r="Q7">
        <v>1862812</v>
      </c>
      <c r="R7" s="9">
        <v>0</v>
      </c>
      <c r="X7" s="25"/>
      <c r="Y7" s="25" t="s">
        <v>539</v>
      </c>
      <c r="Z7" s="25">
        <v>40</v>
      </c>
      <c r="AE7" s="12"/>
      <c r="AF7" s="12" t="s">
        <v>21</v>
      </c>
      <c r="AG7" s="12">
        <v>63403.19</v>
      </c>
      <c r="AL7" s="8"/>
      <c r="AM7" t="s">
        <v>40</v>
      </c>
      <c r="AN7" s="12">
        <v>1228944</v>
      </c>
      <c r="AS7" s="12"/>
      <c r="AT7" s="12" t="s">
        <v>24</v>
      </c>
      <c r="AU7" s="12">
        <v>315611.75</v>
      </c>
      <c r="AZ7" s="15" t="s">
        <v>565</v>
      </c>
      <c r="BA7" s="13">
        <v>247.83</v>
      </c>
      <c r="BE7" s="12" t="s">
        <v>40</v>
      </c>
      <c r="BF7" s="8">
        <v>224</v>
      </c>
      <c r="BG7" s="9">
        <v>15521489</v>
      </c>
      <c r="BL7" s="12"/>
      <c r="BM7" s="12"/>
      <c r="BN7" s="12" t="s">
        <v>532</v>
      </c>
      <c r="BO7" s="12">
        <v>96978.5</v>
      </c>
    </row>
    <row r="8" spans="1:67" ht="15.75" thickBot="1" x14ac:dyDescent="0.3">
      <c r="A8" s="11" t="s">
        <v>34</v>
      </c>
      <c r="B8" s="11" t="s">
        <v>155</v>
      </c>
      <c r="C8" s="12">
        <v>182560.83</v>
      </c>
      <c r="I8" s="12" t="s">
        <v>39</v>
      </c>
      <c r="J8" s="12">
        <v>16231791</v>
      </c>
      <c r="O8" s="12" t="s">
        <v>149</v>
      </c>
      <c r="P8" s="8">
        <v>226404.39</v>
      </c>
      <c r="Q8">
        <v>1682198</v>
      </c>
      <c r="R8" s="9">
        <v>0</v>
      </c>
      <c r="X8" s="25"/>
      <c r="Y8" s="25" t="s">
        <v>540</v>
      </c>
      <c r="Z8" s="25">
        <v>23</v>
      </c>
      <c r="AE8" s="13"/>
      <c r="AF8" s="13" t="s">
        <v>17</v>
      </c>
      <c r="AG8" s="12">
        <v>77879.100000000006</v>
      </c>
      <c r="AL8" s="8"/>
      <c r="AM8" t="s">
        <v>39</v>
      </c>
      <c r="AN8" s="12">
        <v>949689</v>
      </c>
      <c r="AS8" s="12"/>
      <c r="AT8" s="12" t="s">
        <v>32</v>
      </c>
      <c r="AU8" s="12">
        <v>175455.5</v>
      </c>
      <c r="BE8" s="12" t="s">
        <v>39</v>
      </c>
      <c r="BF8" s="8">
        <v>183</v>
      </c>
      <c r="BG8" s="9">
        <v>16231791</v>
      </c>
      <c r="BL8" s="12"/>
      <c r="BM8" s="12"/>
      <c r="BN8" s="12" t="s">
        <v>149</v>
      </c>
      <c r="BO8" s="12">
        <v>57075.67</v>
      </c>
    </row>
    <row r="9" spans="1:67" ht="15.75" thickBot="1" x14ac:dyDescent="0.3">
      <c r="A9" s="12"/>
      <c r="B9" s="12" t="s">
        <v>157</v>
      </c>
      <c r="C9" s="12">
        <v>268883.94</v>
      </c>
      <c r="I9" s="12" t="s">
        <v>525</v>
      </c>
      <c r="J9" s="12">
        <v>10946052</v>
      </c>
      <c r="O9" s="13" t="s">
        <v>531</v>
      </c>
      <c r="P9" s="8">
        <v>218293.31</v>
      </c>
      <c r="Q9">
        <v>1770290</v>
      </c>
      <c r="R9" s="9">
        <v>0</v>
      </c>
      <c r="X9" s="25"/>
      <c r="Y9" s="25" t="s">
        <v>541</v>
      </c>
      <c r="Z9" s="25">
        <v>23</v>
      </c>
      <c r="AE9" s="16" t="s">
        <v>584</v>
      </c>
      <c r="AF9" s="17"/>
      <c r="AG9" s="12">
        <v>370246.87</v>
      </c>
      <c r="AL9" s="8"/>
      <c r="AM9" t="s">
        <v>525</v>
      </c>
      <c r="AN9" s="12">
        <v>108810</v>
      </c>
      <c r="AS9" s="12"/>
      <c r="AT9" s="12" t="s">
        <v>26</v>
      </c>
      <c r="AU9" s="12">
        <v>285251</v>
      </c>
      <c r="BE9" s="12" t="s">
        <v>525</v>
      </c>
      <c r="BF9" s="8">
        <v>271</v>
      </c>
      <c r="BG9" s="9">
        <v>10946052</v>
      </c>
      <c r="BL9" s="12"/>
      <c r="BM9" s="13"/>
      <c r="BN9" s="13" t="s">
        <v>531</v>
      </c>
      <c r="BO9" s="12">
        <v>72200</v>
      </c>
    </row>
    <row r="10" spans="1:67" ht="15.75" thickBot="1" x14ac:dyDescent="0.3">
      <c r="A10" s="13"/>
      <c r="B10" s="13" t="s">
        <v>449</v>
      </c>
      <c r="C10" s="12">
        <v>197464.2</v>
      </c>
      <c r="I10" s="12" t="s">
        <v>52</v>
      </c>
      <c r="J10" s="12">
        <v>15357063</v>
      </c>
      <c r="O10" s="15" t="s">
        <v>565</v>
      </c>
      <c r="P10" s="20">
        <v>1399056.1800000002</v>
      </c>
      <c r="Q10" s="19">
        <v>15457767</v>
      </c>
      <c r="R10" s="18">
        <v>8133</v>
      </c>
      <c r="X10" s="25"/>
      <c r="Y10" s="25" t="s">
        <v>542</v>
      </c>
      <c r="Z10" s="25">
        <v>7</v>
      </c>
      <c r="AE10" s="11" t="s">
        <v>157</v>
      </c>
      <c r="AF10" s="11" t="s">
        <v>18</v>
      </c>
      <c r="AG10" s="12">
        <v>74413.05</v>
      </c>
      <c r="AL10" s="8"/>
      <c r="AM10" t="s">
        <v>52</v>
      </c>
      <c r="AN10" s="12">
        <v>905623</v>
      </c>
      <c r="AS10" s="12"/>
      <c r="AT10" s="12" t="s">
        <v>35</v>
      </c>
      <c r="AU10" s="12">
        <v>135903.29</v>
      </c>
      <c r="BE10" s="12" t="s">
        <v>52</v>
      </c>
      <c r="BF10" s="8">
        <v>194</v>
      </c>
      <c r="BG10" s="9">
        <v>15357063</v>
      </c>
      <c r="BL10" s="12"/>
      <c r="BM10" s="16" t="s">
        <v>584</v>
      </c>
      <c r="BN10" s="17"/>
      <c r="BO10" s="12">
        <v>988271.87</v>
      </c>
    </row>
    <row r="11" spans="1:67" ht="15.75" thickBot="1" x14ac:dyDescent="0.3">
      <c r="A11" s="16" t="s">
        <v>569</v>
      </c>
      <c r="B11" s="17"/>
      <c r="C11" s="12">
        <v>648908.97</v>
      </c>
      <c r="I11" s="12" t="s">
        <v>526</v>
      </c>
      <c r="J11" s="12">
        <v>11102424</v>
      </c>
      <c r="X11" s="26"/>
      <c r="Y11" s="26" t="s">
        <v>543</v>
      </c>
      <c r="Z11" s="25">
        <v>1</v>
      </c>
      <c r="AE11" s="12"/>
      <c r="AF11" s="12" t="s">
        <v>20</v>
      </c>
      <c r="AG11" s="12">
        <v>60667.54</v>
      </c>
      <c r="AL11" s="8"/>
      <c r="AM11" t="s">
        <v>526</v>
      </c>
      <c r="AN11" s="12">
        <v>1345015</v>
      </c>
      <c r="AS11" s="12"/>
      <c r="AT11" s="12" t="s">
        <v>28</v>
      </c>
      <c r="AU11" s="12">
        <v>48855.75</v>
      </c>
      <c r="BE11" s="12" t="s">
        <v>526</v>
      </c>
      <c r="BF11" s="8">
        <v>151</v>
      </c>
      <c r="BG11" s="9">
        <v>11102424</v>
      </c>
      <c r="BL11" s="12"/>
      <c r="BM11" s="11" t="s">
        <v>157</v>
      </c>
      <c r="BN11" s="11" t="s">
        <v>530</v>
      </c>
      <c r="BO11" s="12">
        <v>1390558</v>
      </c>
    </row>
    <row r="12" spans="1:67" ht="15.75" thickBot="1" x14ac:dyDescent="0.3">
      <c r="A12" s="11" t="s">
        <v>29</v>
      </c>
      <c r="B12" s="11" t="s">
        <v>155</v>
      </c>
      <c r="C12" s="12">
        <v>201750.44</v>
      </c>
      <c r="I12" s="12" t="s">
        <v>48</v>
      </c>
      <c r="J12" s="12">
        <v>12807316</v>
      </c>
      <c r="X12" s="27" t="s">
        <v>568</v>
      </c>
      <c r="Y12" s="28"/>
      <c r="Z12" s="25">
        <v>216</v>
      </c>
      <c r="AE12" s="12"/>
      <c r="AF12" s="12" t="s">
        <v>19</v>
      </c>
      <c r="AG12" s="12">
        <v>61847.08</v>
      </c>
      <c r="AL12" s="8"/>
      <c r="AM12" t="s">
        <v>48</v>
      </c>
      <c r="AN12" s="12">
        <v>115531</v>
      </c>
      <c r="AS12" s="12"/>
      <c r="AT12" s="12" t="s">
        <v>23</v>
      </c>
      <c r="AU12" s="12">
        <v>439179</v>
      </c>
      <c r="BE12" s="12" t="s">
        <v>48</v>
      </c>
      <c r="BF12" s="8">
        <v>177</v>
      </c>
      <c r="BG12" s="9">
        <v>12807316</v>
      </c>
      <c r="BL12" s="12"/>
      <c r="BM12" s="12"/>
      <c r="BN12" s="12" t="s">
        <v>151</v>
      </c>
      <c r="BO12" s="12">
        <v>69384</v>
      </c>
    </row>
    <row r="13" spans="1:67" ht="15.75" thickBot="1" x14ac:dyDescent="0.3">
      <c r="A13" s="12"/>
      <c r="B13" s="12" t="s">
        <v>157</v>
      </c>
      <c r="C13" s="12">
        <v>290772.69</v>
      </c>
      <c r="I13" s="12" t="s">
        <v>43</v>
      </c>
      <c r="J13" s="12">
        <v>14347448</v>
      </c>
      <c r="X13" s="24" t="s">
        <v>34</v>
      </c>
      <c r="Y13" s="24" t="s">
        <v>537</v>
      </c>
      <c r="Z13" s="25">
        <v>61</v>
      </c>
      <c r="AE13" s="12"/>
      <c r="AF13" s="12" t="s">
        <v>21</v>
      </c>
      <c r="AG13" s="12">
        <v>56822.13</v>
      </c>
      <c r="AL13" s="8"/>
      <c r="AM13" t="s">
        <v>43</v>
      </c>
      <c r="AN13" s="12">
        <v>1433016</v>
      </c>
      <c r="AS13" s="13"/>
      <c r="AT13" s="13" t="s">
        <v>33</v>
      </c>
      <c r="AU13" s="12">
        <v>113777.5</v>
      </c>
      <c r="BE13" s="12" t="s">
        <v>43</v>
      </c>
      <c r="BF13" s="8">
        <v>236</v>
      </c>
      <c r="BG13" s="9">
        <v>14347448</v>
      </c>
      <c r="BL13" s="12"/>
      <c r="BM13" s="12"/>
      <c r="BN13" s="12" t="s">
        <v>153</v>
      </c>
      <c r="BO13" s="12">
        <v>70214</v>
      </c>
    </row>
    <row r="14" spans="1:67" ht="15.75" thickBot="1" x14ac:dyDescent="0.3">
      <c r="A14" s="13"/>
      <c r="B14" s="13" t="s">
        <v>449</v>
      </c>
      <c r="C14" s="12">
        <v>219950.84</v>
      </c>
      <c r="I14" s="12" t="s">
        <v>46</v>
      </c>
      <c r="J14" s="12">
        <v>12740384</v>
      </c>
      <c r="X14" s="25"/>
      <c r="Y14" s="25" t="s">
        <v>546</v>
      </c>
      <c r="Z14" s="25">
        <v>0</v>
      </c>
      <c r="AE14" s="13"/>
      <c r="AF14" s="13" t="s">
        <v>17</v>
      </c>
      <c r="AG14" s="12">
        <v>57949.39</v>
      </c>
      <c r="AL14" s="8"/>
      <c r="AM14" t="s">
        <v>46</v>
      </c>
      <c r="AN14" s="12">
        <v>119946</v>
      </c>
      <c r="AS14" s="16" t="s">
        <v>587</v>
      </c>
      <c r="AT14" s="17"/>
      <c r="AU14" s="12">
        <v>2230298.54</v>
      </c>
      <c r="BE14" s="12" t="s">
        <v>46</v>
      </c>
      <c r="BF14" s="8">
        <v>230</v>
      </c>
      <c r="BG14" s="9">
        <v>12740384</v>
      </c>
      <c r="BL14" s="12"/>
      <c r="BM14" s="12"/>
      <c r="BN14" s="12" t="s">
        <v>532</v>
      </c>
      <c r="BO14" s="12">
        <v>276326.67</v>
      </c>
    </row>
    <row r="15" spans="1:67" ht="15.75" thickBot="1" x14ac:dyDescent="0.3">
      <c r="A15" s="16" t="s">
        <v>570</v>
      </c>
      <c r="B15" s="17"/>
      <c r="C15" s="12">
        <v>712473.97</v>
      </c>
      <c r="I15" s="12" t="s">
        <v>47</v>
      </c>
      <c r="J15" s="12">
        <v>17644693</v>
      </c>
      <c r="X15" s="25"/>
      <c r="Y15" s="25" t="s">
        <v>538</v>
      </c>
      <c r="Z15" s="25">
        <v>77</v>
      </c>
      <c r="AE15" s="16" t="s">
        <v>585</v>
      </c>
      <c r="AF15" s="17"/>
      <c r="AG15" s="12">
        <v>311699.19</v>
      </c>
      <c r="AL15" s="8"/>
      <c r="AM15" t="s">
        <v>47</v>
      </c>
      <c r="AN15" s="12">
        <v>1108097</v>
      </c>
      <c r="AS15" s="11" t="s">
        <v>120</v>
      </c>
      <c r="AT15" s="11" t="s">
        <v>31</v>
      </c>
      <c r="AU15" s="12">
        <v>169284.43</v>
      </c>
      <c r="BE15" s="12" t="s">
        <v>47</v>
      </c>
      <c r="BF15" s="8">
        <v>213</v>
      </c>
      <c r="BG15" s="9">
        <v>17644693</v>
      </c>
      <c r="BL15" s="12"/>
      <c r="BM15" s="12"/>
      <c r="BN15" s="12" t="s">
        <v>149</v>
      </c>
      <c r="BO15" s="12">
        <v>349476</v>
      </c>
    </row>
    <row r="16" spans="1:67" ht="15.75" thickBot="1" x14ac:dyDescent="0.3">
      <c r="A16" s="11" t="s">
        <v>24</v>
      </c>
      <c r="B16" s="11" t="s">
        <v>155</v>
      </c>
      <c r="C16" s="12">
        <v>131707.76999999999</v>
      </c>
      <c r="I16" s="12" t="s">
        <v>527</v>
      </c>
      <c r="J16" s="12">
        <v>16048178</v>
      </c>
      <c r="X16" s="25"/>
      <c r="Y16" s="25" t="s">
        <v>539</v>
      </c>
      <c r="Z16" s="25">
        <v>55</v>
      </c>
      <c r="AE16" s="11" t="s">
        <v>449</v>
      </c>
      <c r="AF16" s="11" t="s">
        <v>18</v>
      </c>
      <c r="AG16" s="12">
        <v>57609.48</v>
      </c>
      <c r="AL16" s="8"/>
      <c r="AM16" t="s">
        <v>527</v>
      </c>
      <c r="AN16" s="12">
        <v>1158115</v>
      </c>
      <c r="AS16" s="12"/>
      <c r="AT16" s="12" t="s">
        <v>34</v>
      </c>
      <c r="AU16" s="12">
        <v>89909</v>
      </c>
      <c r="BE16" s="12" t="s">
        <v>527</v>
      </c>
      <c r="BF16" s="8">
        <v>263</v>
      </c>
      <c r="BG16" s="9">
        <v>16048178</v>
      </c>
      <c r="BL16" s="12"/>
      <c r="BM16" s="13"/>
      <c r="BN16" s="13" t="s">
        <v>531</v>
      </c>
      <c r="BO16" s="12">
        <v>100323.67</v>
      </c>
    </row>
    <row r="17" spans="1:67" ht="15.75" thickBot="1" x14ac:dyDescent="0.3">
      <c r="A17" s="12"/>
      <c r="B17" s="12" t="s">
        <v>157</v>
      </c>
      <c r="C17" s="12">
        <v>217295.96</v>
      </c>
      <c r="I17" s="12" t="s">
        <v>41</v>
      </c>
      <c r="J17" s="12">
        <v>11431422</v>
      </c>
      <c r="X17" s="25"/>
      <c r="Y17" s="25" t="s">
        <v>540</v>
      </c>
      <c r="Z17" s="25">
        <v>14</v>
      </c>
      <c r="AE17" s="12"/>
      <c r="AF17" s="12" t="s">
        <v>20</v>
      </c>
      <c r="AG17" s="12">
        <v>63991.91</v>
      </c>
      <c r="AL17" s="8"/>
      <c r="AM17" t="s">
        <v>41</v>
      </c>
      <c r="AN17" s="12">
        <v>1193049</v>
      </c>
      <c r="AS17" s="12"/>
      <c r="AT17" s="12" t="s">
        <v>29</v>
      </c>
      <c r="AU17" s="12">
        <v>329644.71000000002</v>
      </c>
      <c r="BE17" s="12" t="s">
        <v>41</v>
      </c>
      <c r="BF17" s="8">
        <v>223</v>
      </c>
      <c r="BG17" s="9">
        <v>11431422</v>
      </c>
      <c r="BL17" s="12"/>
      <c r="BM17" s="16" t="s">
        <v>585</v>
      </c>
      <c r="BN17" s="17"/>
      <c r="BO17" s="12">
        <v>2256282.34</v>
      </c>
    </row>
    <row r="18" spans="1:67" ht="15.75" thickBot="1" x14ac:dyDescent="0.3">
      <c r="A18" s="13"/>
      <c r="B18" s="13" t="s">
        <v>449</v>
      </c>
      <c r="C18" s="12">
        <v>263444.39</v>
      </c>
      <c r="I18" s="12" t="s">
        <v>38</v>
      </c>
      <c r="J18" s="12">
        <v>23641362</v>
      </c>
      <c r="X18" s="25"/>
      <c r="Y18" s="25" t="s">
        <v>541</v>
      </c>
      <c r="Z18" s="25">
        <v>11</v>
      </c>
      <c r="AE18" s="12"/>
      <c r="AF18" s="12" t="s">
        <v>19</v>
      </c>
      <c r="AG18" s="12">
        <v>61938.92</v>
      </c>
      <c r="AL18" s="8"/>
      <c r="AM18" t="s">
        <v>38</v>
      </c>
      <c r="AN18" s="12">
        <v>1682198</v>
      </c>
      <c r="AS18" s="12"/>
      <c r="AT18" s="12" t="s">
        <v>24</v>
      </c>
      <c r="AU18" s="12">
        <v>91554.67</v>
      </c>
      <c r="BE18" s="12" t="s">
        <v>38</v>
      </c>
      <c r="BF18" s="8">
        <v>270</v>
      </c>
      <c r="BG18" s="9">
        <v>23641362</v>
      </c>
      <c r="BL18" s="12"/>
      <c r="BM18" s="11" t="s">
        <v>449</v>
      </c>
      <c r="BN18" s="11" t="s">
        <v>530</v>
      </c>
      <c r="BO18" s="12">
        <v>336913.6</v>
      </c>
    </row>
    <row r="19" spans="1:67" ht="15.75" thickBot="1" x14ac:dyDescent="0.3">
      <c r="A19" s="16" t="s">
        <v>571</v>
      </c>
      <c r="B19" s="17"/>
      <c r="C19" s="12">
        <v>612448.12</v>
      </c>
      <c r="I19" s="12" t="s">
        <v>53</v>
      </c>
      <c r="J19" s="12">
        <v>10994312</v>
      </c>
      <c r="X19" s="25"/>
      <c r="Y19" s="25" t="s">
        <v>542</v>
      </c>
      <c r="Z19" s="25">
        <v>1</v>
      </c>
      <c r="AE19" s="12"/>
      <c r="AF19" s="12" t="s">
        <v>21</v>
      </c>
      <c r="AG19" s="12">
        <v>63882.43</v>
      </c>
      <c r="AL19" s="8"/>
      <c r="AM19" t="s">
        <v>53</v>
      </c>
      <c r="AN19" s="12">
        <v>616677</v>
      </c>
      <c r="AS19" s="12"/>
      <c r="AT19" s="12" t="s">
        <v>32</v>
      </c>
      <c r="AU19" s="12">
        <v>523671.67</v>
      </c>
      <c r="BE19" s="12" t="s">
        <v>53</v>
      </c>
      <c r="BF19" s="8">
        <v>200</v>
      </c>
      <c r="BG19" s="9">
        <v>10994312</v>
      </c>
      <c r="BL19" s="12"/>
      <c r="BM19" s="12"/>
      <c r="BN19" s="12" t="s">
        <v>151</v>
      </c>
      <c r="BO19" s="12">
        <v>142807.76999999999</v>
      </c>
    </row>
    <row r="20" spans="1:67" ht="15.75" thickBot="1" x14ac:dyDescent="0.3">
      <c r="A20" s="11" t="s">
        <v>32</v>
      </c>
      <c r="B20" s="11" t="s">
        <v>155</v>
      </c>
      <c r="C20" s="12">
        <v>129845.85</v>
      </c>
      <c r="I20" s="12" t="s">
        <v>42</v>
      </c>
      <c r="J20" s="12">
        <v>11470410</v>
      </c>
      <c r="X20" s="26"/>
      <c r="Y20" s="26" t="s">
        <v>543</v>
      </c>
      <c r="Z20" s="25">
        <v>4</v>
      </c>
      <c r="AE20" s="13"/>
      <c r="AF20" s="13" t="s">
        <v>17</v>
      </c>
      <c r="AG20" s="12">
        <v>67465.03</v>
      </c>
      <c r="AL20" s="8"/>
      <c r="AM20" t="s">
        <v>42</v>
      </c>
      <c r="AN20" s="12">
        <v>874531</v>
      </c>
      <c r="AS20" s="12"/>
      <c r="AT20" s="12" t="s">
        <v>26</v>
      </c>
      <c r="AU20" s="12">
        <v>179228.6</v>
      </c>
      <c r="BE20" s="12" t="s">
        <v>42</v>
      </c>
      <c r="BF20" s="8">
        <v>229</v>
      </c>
      <c r="BG20" s="9">
        <v>11470410</v>
      </c>
      <c r="BL20" s="12"/>
      <c r="BM20" s="12"/>
      <c r="BN20" s="12" t="s">
        <v>153</v>
      </c>
      <c r="BO20" s="12">
        <v>184818.5</v>
      </c>
    </row>
    <row r="21" spans="1:67" ht="15.75" thickBot="1" x14ac:dyDescent="0.3">
      <c r="A21" s="12"/>
      <c r="B21" s="12" t="s">
        <v>157</v>
      </c>
      <c r="C21" s="12">
        <v>259463.84</v>
      </c>
      <c r="I21" s="13" t="s">
        <v>449</v>
      </c>
      <c r="J21" s="12">
        <v>356629</v>
      </c>
      <c r="X21" s="27" t="s">
        <v>569</v>
      </c>
      <c r="Y21" s="28"/>
      <c r="Z21" s="25">
        <v>223</v>
      </c>
      <c r="AE21" s="16" t="s">
        <v>578</v>
      </c>
      <c r="AF21" s="17"/>
      <c r="AG21" s="12">
        <v>314887.77</v>
      </c>
      <c r="AL21" s="8"/>
      <c r="AM21" t="s">
        <v>449</v>
      </c>
      <c r="AN21" s="12">
        <v>0</v>
      </c>
      <c r="AS21" s="12"/>
      <c r="AT21" s="12" t="s">
        <v>35</v>
      </c>
      <c r="AU21" s="12">
        <v>305846.5</v>
      </c>
      <c r="BE21" s="13" t="s">
        <v>449</v>
      </c>
      <c r="BF21" s="8">
        <v>149</v>
      </c>
      <c r="BG21" s="9">
        <v>356629</v>
      </c>
      <c r="BL21" s="12"/>
      <c r="BM21" s="12"/>
      <c r="BN21" s="12" t="s">
        <v>532</v>
      </c>
      <c r="BO21" s="12">
        <v>525455.5</v>
      </c>
    </row>
    <row r="22" spans="1:67" ht="15.75" thickBot="1" x14ac:dyDescent="0.3">
      <c r="A22" s="13"/>
      <c r="B22" s="13" t="s">
        <v>449</v>
      </c>
      <c r="C22" s="12">
        <v>222466.72</v>
      </c>
      <c r="I22" s="15" t="s">
        <v>565</v>
      </c>
      <c r="J22" s="13">
        <v>232374909</v>
      </c>
      <c r="X22" s="24" t="s">
        <v>29</v>
      </c>
      <c r="Y22" s="24" t="s">
        <v>537</v>
      </c>
      <c r="Z22" s="25">
        <v>43</v>
      </c>
      <c r="AE22" s="16" t="s">
        <v>565</v>
      </c>
      <c r="AF22" s="17"/>
      <c r="AG22" s="13">
        <v>996833.83000000007</v>
      </c>
      <c r="AL22" s="8" t="s">
        <v>639</v>
      </c>
      <c r="AN22" s="12">
        <v>14180641</v>
      </c>
      <c r="AS22" s="12"/>
      <c r="AT22" s="12" t="s">
        <v>23</v>
      </c>
      <c r="AU22" s="12">
        <v>78422</v>
      </c>
      <c r="BE22" s="15" t="s">
        <v>565</v>
      </c>
      <c r="BF22" s="20">
        <v>3804</v>
      </c>
      <c r="BG22" s="18">
        <v>232374909</v>
      </c>
      <c r="BL22" s="12"/>
      <c r="BM22" s="12"/>
      <c r="BN22" s="12" t="s">
        <v>149</v>
      </c>
      <c r="BO22" s="12">
        <v>427127.38</v>
      </c>
    </row>
    <row r="23" spans="1:67" ht="15.75" thickBot="1" x14ac:dyDescent="0.3">
      <c r="A23" s="16" t="s">
        <v>572</v>
      </c>
      <c r="B23" s="17"/>
      <c r="C23" s="12">
        <v>611776.41</v>
      </c>
      <c r="X23" s="25"/>
      <c r="Y23" s="25" t="s">
        <v>547</v>
      </c>
      <c r="Z23" s="25">
        <v>6</v>
      </c>
      <c r="AL23" s="8" t="s">
        <v>76</v>
      </c>
      <c r="AM23" t="s">
        <v>37</v>
      </c>
      <c r="AN23" s="12">
        <v>63604</v>
      </c>
      <c r="AS23" s="13"/>
      <c r="AT23" s="13" t="s">
        <v>33</v>
      </c>
      <c r="AU23" s="12">
        <v>114315</v>
      </c>
      <c r="BL23" s="12"/>
      <c r="BM23" s="13"/>
      <c r="BN23" s="13" t="s">
        <v>531</v>
      </c>
      <c r="BO23" s="12">
        <v>237587.27</v>
      </c>
    </row>
    <row r="24" spans="1:67" ht="15.75" thickBot="1" x14ac:dyDescent="0.3">
      <c r="A24" s="11" t="s">
        <v>26</v>
      </c>
      <c r="B24" s="11" t="s">
        <v>155</v>
      </c>
      <c r="C24" s="12">
        <v>205919.03</v>
      </c>
      <c r="X24" s="25"/>
      <c r="Y24" s="25" t="s">
        <v>550</v>
      </c>
      <c r="Z24" s="25">
        <v>0</v>
      </c>
      <c r="AL24" s="8"/>
      <c r="AM24" t="s">
        <v>44</v>
      </c>
      <c r="AN24" s="12">
        <v>1051851</v>
      </c>
      <c r="AS24" s="16" t="s">
        <v>588</v>
      </c>
      <c r="AT24" s="17"/>
      <c r="AU24" s="12">
        <v>1881876.58</v>
      </c>
      <c r="BL24" s="13"/>
      <c r="BM24" s="16" t="s">
        <v>578</v>
      </c>
      <c r="BN24" s="17"/>
      <c r="BO24" s="12">
        <v>1854710.02</v>
      </c>
    </row>
    <row r="25" spans="1:67" ht="15.75" thickBot="1" x14ac:dyDescent="0.3">
      <c r="A25" s="12"/>
      <c r="B25" s="12" t="s">
        <v>157</v>
      </c>
      <c r="C25" s="12">
        <v>245739.05</v>
      </c>
      <c r="X25" s="25"/>
      <c r="Y25" s="25" t="s">
        <v>538</v>
      </c>
      <c r="Z25" s="25">
        <v>53</v>
      </c>
      <c r="AL25" s="8"/>
      <c r="AM25" t="s">
        <v>49</v>
      </c>
      <c r="AN25" s="12">
        <v>120554</v>
      </c>
      <c r="AS25" s="11" t="s">
        <v>147</v>
      </c>
      <c r="AT25" s="11" t="s">
        <v>31</v>
      </c>
      <c r="AU25" s="12">
        <v>110513</v>
      </c>
      <c r="BL25" s="16" t="s">
        <v>568</v>
      </c>
      <c r="BM25" s="21"/>
      <c r="BN25" s="17"/>
      <c r="BO25" s="12">
        <v>5099264.2299999995</v>
      </c>
    </row>
    <row r="26" spans="1:67" ht="15.75" thickBot="1" x14ac:dyDescent="0.3">
      <c r="A26" s="13"/>
      <c r="B26" s="13" t="s">
        <v>449</v>
      </c>
      <c r="C26" s="12">
        <v>290714.78999999998</v>
      </c>
      <c r="X26" s="25"/>
      <c r="Y26" s="25" t="s">
        <v>539</v>
      </c>
      <c r="Z26" s="25">
        <v>75</v>
      </c>
      <c r="AL26" s="8"/>
      <c r="AM26" t="s">
        <v>40</v>
      </c>
      <c r="AN26" s="12">
        <v>889821</v>
      </c>
      <c r="AS26" s="12"/>
      <c r="AT26" s="12" t="s">
        <v>29</v>
      </c>
      <c r="AU26" s="12">
        <v>108512</v>
      </c>
      <c r="BL26" s="11" t="s">
        <v>34</v>
      </c>
      <c r="BM26" s="11" t="s">
        <v>155</v>
      </c>
      <c r="BN26" s="11" t="s">
        <v>151</v>
      </c>
      <c r="BO26" s="12">
        <v>478955</v>
      </c>
    </row>
    <row r="27" spans="1:67" ht="15.75" thickBot="1" x14ac:dyDescent="0.3">
      <c r="A27" s="16" t="s">
        <v>573</v>
      </c>
      <c r="B27" s="17"/>
      <c r="C27" s="12">
        <v>742372.86999999988</v>
      </c>
      <c r="X27" s="25"/>
      <c r="Y27" s="25" t="s">
        <v>540</v>
      </c>
      <c r="Z27" s="25">
        <v>18</v>
      </c>
      <c r="AL27" s="8"/>
      <c r="AM27" t="s">
        <v>39</v>
      </c>
      <c r="AN27" s="12">
        <v>1862812</v>
      </c>
      <c r="AS27" s="12"/>
      <c r="AT27" s="12" t="s">
        <v>24</v>
      </c>
      <c r="AU27" s="12">
        <v>94952</v>
      </c>
      <c r="BL27" s="12"/>
      <c r="BM27" s="12"/>
      <c r="BN27" s="12" t="s">
        <v>153</v>
      </c>
      <c r="BO27" s="12">
        <v>94189</v>
      </c>
    </row>
    <row r="28" spans="1:67" ht="15.75" thickBot="1" x14ac:dyDescent="0.3">
      <c r="A28" s="11" t="s">
        <v>35</v>
      </c>
      <c r="B28" s="11" t="s">
        <v>155</v>
      </c>
      <c r="C28" s="12">
        <v>233484.39</v>
      </c>
      <c r="X28" s="25"/>
      <c r="Y28" s="25" t="s">
        <v>541</v>
      </c>
      <c r="Z28" s="25">
        <v>20</v>
      </c>
      <c r="AL28" s="8"/>
      <c r="AM28" t="s">
        <v>525</v>
      </c>
      <c r="AN28" s="12">
        <v>827595</v>
      </c>
      <c r="AS28" s="13"/>
      <c r="AT28" s="13" t="s">
        <v>35</v>
      </c>
      <c r="AU28" s="12">
        <v>1746397</v>
      </c>
      <c r="BL28" s="12"/>
      <c r="BM28" s="12"/>
      <c r="BN28" s="12" t="s">
        <v>532</v>
      </c>
      <c r="BO28" s="12">
        <v>99412.67</v>
      </c>
    </row>
    <row r="29" spans="1:67" ht="15.75" thickBot="1" x14ac:dyDescent="0.3">
      <c r="A29" s="12"/>
      <c r="B29" s="12" t="s">
        <v>157</v>
      </c>
      <c r="C29" s="12">
        <v>293136.48</v>
      </c>
      <c r="X29" s="25"/>
      <c r="Y29" s="25" t="s">
        <v>542</v>
      </c>
      <c r="Z29" s="25">
        <v>16</v>
      </c>
      <c r="AL29" s="8"/>
      <c r="AM29" t="s">
        <v>52</v>
      </c>
      <c r="AN29" s="12">
        <v>137640</v>
      </c>
      <c r="AS29" s="16" t="s">
        <v>589</v>
      </c>
      <c r="AT29" s="17"/>
      <c r="AU29" s="12">
        <v>2060374</v>
      </c>
      <c r="BL29" s="12"/>
      <c r="BM29" s="12"/>
      <c r="BN29" s="12" t="s">
        <v>149</v>
      </c>
      <c r="BO29" s="12">
        <v>248952.4</v>
      </c>
    </row>
    <row r="30" spans="1:67" ht="15.75" thickBot="1" x14ac:dyDescent="0.3">
      <c r="A30" s="13"/>
      <c r="B30" s="13" t="s">
        <v>449</v>
      </c>
      <c r="C30" s="12">
        <v>238824.31</v>
      </c>
      <c r="X30" s="25"/>
      <c r="Y30" s="25" t="s">
        <v>543</v>
      </c>
      <c r="Z30" s="25">
        <v>26</v>
      </c>
      <c r="AL30" s="8"/>
      <c r="AM30" t="s">
        <v>526</v>
      </c>
      <c r="AN30" s="12">
        <v>1118846</v>
      </c>
      <c r="AS30" s="11" t="s">
        <v>123</v>
      </c>
      <c r="AT30" s="11" t="s">
        <v>31</v>
      </c>
      <c r="AU30" s="12">
        <v>92519.33</v>
      </c>
      <c r="BL30" s="12"/>
      <c r="BM30" s="13"/>
      <c r="BN30" s="13" t="s">
        <v>531</v>
      </c>
      <c r="BO30" s="12">
        <v>110025.5</v>
      </c>
    </row>
    <row r="31" spans="1:67" ht="15.75" thickBot="1" x14ac:dyDescent="0.3">
      <c r="A31" s="16" t="s">
        <v>574</v>
      </c>
      <c r="B31" s="17"/>
      <c r="C31" s="12">
        <v>765445.17999999993</v>
      </c>
      <c r="X31" s="25"/>
      <c r="Y31" s="25" t="s">
        <v>544</v>
      </c>
      <c r="Z31" s="25">
        <v>20</v>
      </c>
      <c r="AL31" s="8"/>
      <c r="AM31" t="s">
        <v>48</v>
      </c>
      <c r="AN31" s="12">
        <v>136845</v>
      </c>
      <c r="AS31" s="12"/>
      <c r="AT31" s="12" t="s">
        <v>34</v>
      </c>
      <c r="AU31" s="12">
        <v>409733.5</v>
      </c>
      <c r="BL31" s="12"/>
      <c r="BM31" s="16" t="s">
        <v>584</v>
      </c>
      <c r="BN31" s="17"/>
      <c r="BO31" s="12">
        <v>1031534.5700000001</v>
      </c>
    </row>
    <row r="32" spans="1:67" ht="15.75" thickBot="1" x14ac:dyDescent="0.3">
      <c r="A32" s="11" t="s">
        <v>28</v>
      </c>
      <c r="B32" s="11" t="s">
        <v>155</v>
      </c>
      <c r="C32" s="12">
        <v>307446.2</v>
      </c>
      <c r="X32" s="26"/>
      <c r="Y32" s="26" t="s">
        <v>545</v>
      </c>
      <c r="Z32" s="25">
        <v>4</v>
      </c>
      <c r="AL32" s="8"/>
      <c r="AM32" t="s">
        <v>43</v>
      </c>
      <c r="AN32" s="12">
        <v>89429</v>
      </c>
      <c r="AS32" s="12"/>
      <c r="AT32" s="12" t="s">
        <v>29</v>
      </c>
      <c r="AU32" s="12">
        <v>68235.25</v>
      </c>
      <c r="BL32" s="12"/>
      <c r="BM32" s="11" t="s">
        <v>157</v>
      </c>
      <c r="BN32" s="11" t="s">
        <v>530</v>
      </c>
      <c r="BO32" s="12">
        <v>460868</v>
      </c>
    </row>
    <row r="33" spans="1:67" ht="15.75" thickBot="1" x14ac:dyDescent="0.3">
      <c r="A33" s="12"/>
      <c r="B33" s="12" t="s">
        <v>157</v>
      </c>
      <c r="C33" s="12">
        <v>344957</v>
      </c>
      <c r="X33" s="27" t="s">
        <v>570</v>
      </c>
      <c r="Y33" s="28"/>
      <c r="Z33" s="25">
        <v>281</v>
      </c>
      <c r="AL33" s="8"/>
      <c r="AM33" t="s">
        <v>46</v>
      </c>
      <c r="AN33" s="12">
        <v>1284637</v>
      </c>
      <c r="AS33" s="12"/>
      <c r="AT33" s="12" t="s">
        <v>24</v>
      </c>
      <c r="AU33" s="12">
        <v>76222.33</v>
      </c>
      <c r="BL33" s="12"/>
      <c r="BM33" s="12"/>
      <c r="BN33" s="12" t="s">
        <v>151</v>
      </c>
      <c r="BO33" s="12">
        <v>94346</v>
      </c>
    </row>
    <row r="34" spans="1:67" ht="15.75" thickBot="1" x14ac:dyDescent="0.3">
      <c r="A34" s="13"/>
      <c r="B34" s="13" t="s">
        <v>449</v>
      </c>
      <c r="C34" s="12">
        <v>109421.04</v>
      </c>
      <c r="X34" s="24" t="s">
        <v>24</v>
      </c>
      <c r="Y34" s="24" t="s">
        <v>537</v>
      </c>
      <c r="Z34" s="25">
        <v>57</v>
      </c>
      <c r="AL34" s="8"/>
      <c r="AM34" t="s">
        <v>47</v>
      </c>
      <c r="AN34" s="12">
        <v>161907</v>
      </c>
      <c r="AS34" s="12"/>
      <c r="AT34" s="12" t="s">
        <v>32</v>
      </c>
      <c r="AU34" s="12">
        <v>82923.67</v>
      </c>
      <c r="BL34" s="12"/>
      <c r="BM34" s="12"/>
      <c r="BN34" s="12" t="s">
        <v>153</v>
      </c>
      <c r="BO34" s="12">
        <v>114080.75</v>
      </c>
    </row>
    <row r="35" spans="1:67" ht="15.75" thickBot="1" x14ac:dyDescent="0.3">
      <c r="A35" s="16" t="s">
        <v>575</v>
      </c>
      <c r="B35" s="17"/>
      <c r="C35" s="12">
        <v>761824.24</v>
      </c>
      <c r="X35" s="25"/>
      <c r="Y35" s="25" t="s">
        <v>546</v>
      </c>
      <c r="Z35" s="25">
        <v>9</v>
      </c>
      <c r="AL35" s="8"/>
      <c r="AM35" t="s">
        <v>527</v>
      </c>
      <c r="AN35" s="12">
        <v>1359515</v>
      </c>
      <c r="AS35" s="12"/>
      <c r="AT35" s="12" t="s">
        <v>26</v>
      </c>
      <c r="AU35" s="12">
        <v>304497.2</v>
      </c>
      <c r="BL35" s="12"/>
      <c r="BM35" s="12"/>
      <c r="BN35" s="12" t="s">
        <v>532</v>
      </c>
      <c r="BO35" s="12">
        <v>424521.75</v>
      </c>
    </row>
    <row r="36" spans="1:67" x14ac:dyDescent="0.25">
      <c r="A36" s="11" t="s">
        <v>23</v>
      </c>
      <c r="B36" s="11" t="s">
        <v>155</v>
      </c>
      <c r="C36" s="12">
        <v>204193.8</v>
      </c>
      <c r="X36" s="25"/>
      <c r="Y36" s="25" t="s">
        <v>538</v>
      </c>
      <c r="Z36" s="25">
        <v>37</v>
      </c>
      <c r="AL36" s="8"/>
      <c r="AM36" t="s">
        <v>41</v>
      </c>
      <c r="AN36" s="12">
        <v>129208</v>
      </c>
      <c r="AS36" s="12"/>
      <c r="AT36" s="12" t="s">
        <v>35</v>
      </c>
      <c r="AU36" s="12">
        <v>493960.25</v>
      </c>
      <c r="BL36" s="12"/>
      <c r="BM36" s="12"/>
      <c r="BN36" s="12" t="s">
        <v>149</v>
      </c>
      <c r="BO36" s="12">
        <v>60457.5</v>
      </c>
    </row>
    <row r="37" spans="1:67" ht="15.75" thickBot="1" x14ac:dyDescent="0.3">
      <c r="A37" s="12"/>
      <c r="B37" s="12" t="s">
        <v>157</v>
      </c>
      <c r="C37" s="12">
        <v>174280.9</v>
      </c>
      <c r="X37" s="25"/>
      <c r="Y37" s="25" t="s">
        <v>539</v>
      </c>
      <c r="Z37" s="25">
        <v>80</v>
      </c>
      <c r="AL37" s="8"/>
      <c r="AM37" t="s">
        <v>38</v>
      </c>
      <c r="AN37" s="12">
        <v>1770308</v>
      </c>
      <c r="AS37" s="13"/>
      <c r="AT37" s="13" t="s">
        <v>28</v>
      </c>
      <c r="AU37" s="12">
        <v>107893</v>
      </c>
      <c r="BL37" s="12"/>
      <c r="BM37" s="13"/>
      <c r="BN37" s="13" t="s">
        <v>531</v>
      </c>
      <c r="BO37" s="12">
        <v>889821</v>
      </c>
    </row>
    <row r="38" spans="1:67" ht="15.75" thickBot="1" x14ac:dyDescent="0.3">
      <c r="A38" s="13"/>
      <c r="B38" s="13" t="s">
        <v>449</v>
      </c>
      <c r="C38" s="12">
        <v>205357.21</v>
      </c>
      <c r="X38" s="25"/>
      <c r="Y38" s="25" t="s">
        <v>540</v>
      </c>
      <c r="Z38" s="25">
        <v>1</v>
      </c>
      <c r="AL38" s="8"/>
      <c r="AM38" t="s">
        <v>42</v>
      </c>
      <c r="AN38" s="12">
        <v>122833</v>
      </c>
      <c r="AS38" s="16" t="s">
        <v>590</v>
      </c>
      <c r="AT38" s="17"/>
      <c r="AU38" s="12">
        <v>1635984.53</v>
      </c>
      <c r="BL38" s="12"/>
      <c r="BM38" s="16" t="s">
        <v>585</v>
      </c>
      <c r="BN38" s="17"/>
      <c r="BO38" s="12">
        <v>2044095</v>
      </c>
    </row>
    <row r="39" spans="1:67" ht="15.75" thickBot="1" x14ac:dyDescent="0.3">
      <c r="A39" s="16" t="s">
        <v>576</v>
      </c>
      <c r="B39" s="17"/>
      <c r="C39" s="12">
        <v>583831.90999999992</v>
      </c>
      <c r="X39" s="25"/>
      <c r="Y39" s="25" t="s">
        <v>541</v>
      </c>
      <c r="Z39" s="25">
        <v>7</v>
      </c>
      <c r="AL39" s="8"/>
      <c r="AM39" t="s">
        <v>449</v>
      </c>
      <c r="AN39" s="12">
        <v>14329</v>
      </c>
      <c r="AS39" s="11" t="s">
        <v>141</v>
      </c>
      <c r="AT39" s="11" t="s">
        <v>29</v>
      </c>
      <c r="AU39" s="12">
        <v>85772</v>
      </c>
      <c r="BL39" s="12"/>
      <c r="BM39" s="11" t="s">
        <v>449</v>
      </c>
      <c r="BN39" s="11" t="s">
        <v>530</v>
      </c>
      <c r="BO39" s="12">
        <v>58826.17</v>
      </c>
    </row>
    <row r="40" spans="1:67" x14ac:dyDescent="0.25">
      <c r="A40" s="11" t="s">
        <v>33</v>
      </c>
      <c r="B40" s="11" t="s">
        <v>155</v>
      </c>
      <c r="C40" s="12">
        <v>312937.71000000002</v>
      </c>
      <c r="X40" s="25"/>
      <c r="Y40" s="25" t="s">
        <v>543</v>
      </c>
      <c r="Z40" s="25">
        <v>13</v>
      </c>
      <c r="AL40" s="8" t="s">
        <v>640</v>
      </c>
      <c r="AN40" s="12">
        <v>11141734</v>
      </c>
      <c r="AS40" s="12"/>
      <c r="AT40" s="12" t="s">
        <v>24</v>
      </c>
      <c r="AU40" s="12">
        <v>85084</v>
      </c>
      <c r="BL40" s="12"/>
      <c r="BM40" s="12"/>
      <c r="BN40" s="12" t="s">
        <v>151</v>
      </c>
      <c r="BO40" s="12">
        <v>171855.14</v>
      </c>
    </row>
    <row r="41" spans="1:67" ht="15.75" thickBot="1" x14ac:dyDescent="0.3">
      <c r="A41" s="12"/>
      <c r="B41" s="12" t="s">
        <v>157</v>
      </c>
      <c r="C41" s="12">
        <v>421606</v>
      </c>
      <c r="X41" s="26"/>
      <c r="Y41" s="26" t="s">
        <v>544</v>
      </c>
      <c r="Z41" s="25">
        <v>0</v>
      </c>
      <c r="AL41" s="8" t="s">
        <v>79</v>
      </c>
      <c r="AM41" t="s">
        <v>37</v>
      </c>
      <c r="AN41" s="12">
        <v>67912</v>
      </c>
      <c r="AS41" s="12"/>
      <c r="AT41" s="12" t="s">
        <v>26</v>
      </c>
      <c r="AU41" s="12">
        <v>82588.289999999994</v>
      </c>
      <c r="BL41" s="12"/>
      <c r="BM41" s="12"/>
      <c r="BN41" s="12" t="s">
        <v>153</v>
      </c>
      <c r="BO41" s="12">
        <v>387749</v>
      </c>
    </row>
    <row r="42" spans="1:67" ht="15.75" thickBot="1" x14ac:dyDescent="0.3">
      <c r="A42" s="13"/>
      <c r="B42" s="13" t="s">
        <v>449</v>
      </c>
      <c r="C42" s="12">
        <v>190358.3</v>
      </c>
      <c r="X42" s="27" t="s">
        <v>571</v>
      </c>
      <c r="Y42" s="28"/>
      <c r="Z42" s="25">
        <v>204</v>
      </c>
      <c r="AL42" s="8"/>
      <c r="AM42" t="s">
        <v>44</v>
      </c>
      <c r="AN42" s="12">
        <v>134177</v>
      </c>
      <c r="AS42" s="12"/>
      <c r="AT42" s="12" t="s">
        <v>35</v>
      </c>
      <c r="AU42" s="12">
        <v>120444</v>
      </c>
      <c r="BL42" s="12"/>
      <c r="BM42" s="12"/>
      <c r="BN42" s="12" t="s">
        <v>532</v>
      </c>
      <c r="BO42" s="12">
        <v>74830.2</v>
      </c>
    </row>
    <row r="43" spans="1:67" ht="15.75" thickBot="1" x14ac:dyDescent="0.3">
      <c r="A43" s="16" t="s">
        <v>577</v>
      </c>
      <c r="B43" s="17"/>
      <c r="C43" s="12">
        <v>924902.01</v>
      </c>
      <c r="X43" s="24" t="s">
        <v>32</v>
      </c>
      <c r="Y43" s="24" t="s">
        <v>537</v>
      </c>
      <c r="Z43" s="25">
        <v>76</v>
      </c>
      <c r="AL43" s="8"/>
      <c r="AM43" t="s">
        <v>49</v>
      </c>
      <c r="AN43" s="12">
        <v>388787</v>
      </c>
      <c r="AS43" s="12"/>
      <c r="AT43" s="12" t="s">
        <v>28</v>
      </c>
      <c r="AU43" s="12">
        <v>1053460</v>
      </c>
      <c r="BL43" s="12"/>
      <c r="BM43" s="12"/>
      <c r="BN43" s="12" t="s">
        <v>149</v>
      </c>
      <c r="BO43" s="12">
        <v>323456.13</v>
      </c>
    </row>
    <row r="44" spans="1:67" ht="15.75" thickBot="1" x14ac:dyDescent="0.3">
      <c r="A44" s="15" t="s">
        <v>449</v>
      </c>
      <c r="B44" s="15" t="s">
        <v>449</v>
      </c>
      <c r="C44" s="12">
        <v>11887.63</v>
      </c>
      <c r="X44" s="25"/>
      <c r="Y44" s="25" t="s">
        <v>538</v>
      </c>
      <c r="Z44" s="25">
        <v>45</v>
      </c>
      <c r="AL44" s="8"/>
      <c r="AM44" t="s">
        <v>40</v>
      </c>
      <c r="AN44" s="12">
        <v>1153310</v>
      </c>
      <c r="AS44" s="12"/>
      <c r="AT44" s="12" t="s">
        <v>23</v>
      </c>
      <c r="AU44" s="12">
        <v>58724</v>
      </c>
      <c r="BL44" s="12"/>
      <c r="BM44" s="13"/>
      <c r="BN44" s="13" t="s">
        <v>531</v>
      </c>
      <c r="BO44" s="12">
        <v>168501.6</v>
      </c>
    </row>
    <row r="45" spans="1:67" ht="15.75" thickBot="1" x14ac:dyDescent="0.3">
      <c r="A45" s="16" t="s">
        <v>578</v>
      </c>
      <c r="B45" s="17"/>
      <c r="C45" s="12">
        <v>11887.63</v>
      </c>
      <c r="X45" s="25"/>
      <c r="Y45" s="25" t="s">
        <v>539</v>
      </c>
      <c r="Z45" s="25">
        <v>18</v>
      </c>
      <c r="AL45" s="8"/>
      <c r="AM45" t="s">
        <v>39</v>
      </c>
      <c r="AN45" s="12">
        <v>662083</v>
      </c>
      <c r="AS45" s="13"/>
      <c r="AT45" s="13" t="s">
        <v>33</v>
      </c>
      <c r="AU45" s="12">
        <v>88386.5</v>
      </c>
      <c r="BL45" s="13"/>
      <c r="BM45" s="16" t="s">
        <v>578</v>
      </c>
      <c r="BN45" s="17"/>
      <c r="BO45" s="12">
        <v>1185218.24</v>
      </c>
    </row>
    <row r="46" spans="1:67" ht="15.75" thickBot="1" x14ac:dyDescent="0.3">
      <c r="A46" s="16" t="s">
        <v>565</v>
      </c>
      <c r="B46" s="17"/>
      <c r="C46" s="13">
        <v>7048664.0899999999</v>
      </c>
      <c r="X46" s="25"/>
      <c r="Y46" s="25" t="s">
        <v>540</v>
      </c>
      <c r="Z46" s="25">
        <v>8</v>
      </c>
      <c r="AL46" s="8"/>
      <c r="AM46" t="s">
        <v>525</v>
      </c>
      <c r="AN46" s="12">
        <v>761881</v>
      </c>
      <c r="AS46" s="16" t="s">
        <v>591</v>
      </c>
      <c r="AT46" s="17"/>
      <c r="AU46" s="12">
        <v>1574458.79</v>
      </c>
      <c r="BL46" s="16" t="s">
        <v>569</v>
      </c>
      <c r="BM46" s="21"/>
      <c r="BN46" s="17"/>
      <c r="BO46" s="12">
        <v>4260847.8100000005</v>
      </c>
    </row>
    <row r="47" spans="1:67" x14ac:dyDescent="0.25">
      <c r="X47" s="25"/>
      <c r="Y47" s="25" t="s">
        <v>541</v>
      </c>
      <c r="Z47" s="25">
        <v>27</v>
      </c>
      <c r="AL47" s="8"/>
      <c r="AM47" t="s">
        <v>52</v>
      </c>
      <c r="AN47" s="12">
        <v>1034404</v>
      </c>
      <c r="AS47" s="11" t="s">
        <v>102</v>
      </c>
      <c r="AT47" s="11" t="s">
        <v>31</v>
      </c>
      <c r="AU47" s="12">
        <v>87947.17</v>
      </c>
      <c r="BL47" s="11" t="s">
        <v>29</v>
      </c>
      <c r="BM47" s="11" t="s">
        <v>155</v>
      </c>
      <c r="BN47" s="11" t="s">
        <v>530</v>
      </c>
      <c r="BO47" s="12">
        <v>57569.5</v>
      </c>
    </row>
    <row r="48" spans="1:67" x14ac:dyDescent="0.25">
      <c r="X48" s="25"/>
      <c r="Y48" s="25" t="s">
        <v>542</v>
      </c>
      <c r="Z48" s="25">
        <v>7</v>
      </c>
      <c r="AL48" s="8"/>
      <c r="AM48" t="s">
        <v>526</v>
      </c>
      <c r="AN48" s="12">
        <v>921207</v>
      </c>
      <c r="AS48" s="12"/>
      <c r="AT48" s="12" t="s">
        <v>34</v>
      </c>
      <c r="AU48" s="12">
        <v>55919</v>
      </c>
      <c r="BL48" s="12"/>
      <c r="BM48" s="12"/>
      <c r="BN48" s="12" t="s">
        <v>151</v>
      </c>
      <c r="BO48" s="12">
        <v>508713.88</v>
      </c>
    </row>
    <row r="49" spans="24:67" x14ac:dyDescent="0.25">
      <c r="X49" s="25"/>
      <c r="Y49" s="25" t="s">
        <v>543</v>
      </c>
      <c r="Z49" s="25">
        <v>6</v>
      </c>
      <c r="AL49" s="8"/>
      <c r="AM49" t="s">
        <v>48</v>
      </c>
      <c r="AN49" s="12">
        <v>1129378</v>
      </c>
      <c r="AS49" s="12"/>
      <c r="AT49" s="12" t="s">
        <v>29</v>
      </c>
      <c r="AU49" s="12">
        <v>691011.5</v>
      </c>
      <c r="BL49" s="12"/>
      <c r="BM49" s="12"/>
      <c r="BN49" s="12" t="s">
        <v>153</v>
      </c>
      <c r="BO49" s="12">
        <v>86234.25</v>
      </c>
    </row>
    <row r="50" spans="24:67" ht="15.75" thickBot="1" x14ac:dyDescent="0.3">
      <c r="X50" s="26"/>
      <c r="Y50" s="26" t="s">
        <v>545</v>
      </c>
      <c r="Z50" s="25">
        <v>9</v>
      </c>
      <c r="AL50" s="8"/>
      <c r="AM50" t="s">
        <v>43</v>
      </c>
      <c r="AN50" s="12">
        <v>1511660</v>
      </c>
      <c r="AS50" s="12"/>
      <c r="AT50" s="12" t="s">
        <v>24</v>
      </c>
      <c r="AU50" s="12">
        <v>99163</v>
      </c>
      <c r="BL50" s="12"/>
      <c r="BM50" s="12"/>
      <c r="BN50" s="12" t="s">
        <v>532</v>
      </c>
      <c r="BO50" s="12">
        <v>39781.800000000003</v>
      </c>
    </row>
    <row r="51" spans="24:67" ht="15.75" thickBot="1" x14ac:dyDescent="0.3">
      <c r="X51" s="27" t="s">
        <v>572</v>
      </c>
      <c r="Y51" s="28"/>
      <c r="Z51" s="25">
        <v>196</v>
      </c>
      <c r="AL51" s="8"/>
      <c r="AM51" t="s">
        <v>46</v>
      </c>
      <c r="AN51" s="12">
        <v>784946</v>
      </c>
      <c r="AS51" s="12"/>
      <c r="AT51" s="12" t="s">
        <v>32</v>
      </c>
      <c r="AU51" s="12">
        <v>142664</v>
      </c>
      <c r="BL51" s="12"/>
      <c r="BM51" s="12"/>
      <c r="BN51" s="12" t="s">
        <v>149</v>
      </c>
      <c r="BO51" s="12">
        <v>89697.29</v>
      </c>
    </row>
    <row r="52" spans="24:67" ht="15.75" thickBot="1" x14ac:dyDescent="0.3">
      <c r="X52" s="24" t="s">
        <v>26</v>
      </c>
      <c r="Y52" s="24" t="s">
        <v>537</v>
      </c>
      <c r="Z52" s="25">
        <v>68</v>
      </c>
      <c r="AL52" s="8"/>
      <c r="AM52" t="s">
        <v>47</v>
      </c>
      <c r="AN52" s="12">
        <v>510250</v>
      </c>
      <c r="AS52" s="12"/>
      <c r="AT52" s="12" t="s">
        <v>26</v>
      </c>
      <c r="AU52" s="12">
        <v>328158.5</v>
      </c>
      <c r="BL52" s="12"/>
      <c r="BM52" s="13"/>
      <c r="BN52" s="13" t="s">
        <v>531</v>
      </c>
      <c r="BO52" s="12">
        <v>90685</v>
      </c>
    </row>
    <row r="53" spans="24:67" ht="15.75" thickBot="1" x14ac:dyDescent="0.3">
      <c r="X53" s="25"/>
      <c r="Y53" s="25" t="s">
        <v>547</v>
      </c>
      <c r="Z53" s="25">
        <v>4</v>
      </c>
      <c r="AL53" s="8"/>
      <c r="AM53" t="s">
        <v>527</v>
      </c>
      <c r="AN53" s="12">
        <v>103399</v>
      </c>
      <c r="AS53" s="12"/>
      <c r="AT53" s="12" t="s">
        <v>35</v>
      </c>
      <c r="AU53" s="12">
        <v>76500.429999999993</v>
      </c>
      <c r="BL53" s="12"/>
      <c r="BM53" s="16" t="s">
        <v>584</v>
      </c>
      <c r="BN53" s="17"/>
      <c r="BO53" s="12">
        <v>872681.72000000009</v>
      </c>
    </row>
    <row r="54" spans="24:67" x14ac:dyDescent="0.25">
      <c r="X54" s="25"/>
      <c r="Y54" s="25" t="s">
        <v>549</v>
      </c>
      <c r="Z54" s="25">
        <v>15</v>
      </c>
      <c r="AL54" s="8"/>
      <c r="AM54" t="s">
        <v>41</v>
      </c>
      <c r="AN54" s="12">
        <v>202192</v>
      </c>
      <c r="AS54" s="12"/>
      <c r="AT54" s="12" t="s">
        <v>28</v>
      </c>
      <c r="AU54" s="12">
        <v>968581</v>
      </c>
      <c r="BL54" s="12"/>
      <c r="BM54" s="11" t="s">
        <v>157</v>
      </c>
      <c r="BN54" s="11" t="s">
        <v>530</v>
      </c>
      <c r="BO54" s="12">
        <v>56053</v>
      </c>
    </row>
    <row r="55" spans="24:67" x14ac:dyDescent="0.25">
      <c r="X55" s="25"/>
      <c r="Y55" s="25" t="s">
        <v>550</v>
      </c>
      <c r="Z55" s="25">
        <v>0</v>
      </c>
      <c r="AL55" s="8"/>
      <c r="AM55" t="s">
        <v>38</v>
      </c>
      <c r="AN55" s="12">
        <v>1222088</v>
      </c>
      <c r="AS55" s="12"/>
      <c r="AT55" s="12" t="s">
        <v>23</v>
      </c>
      <c r="AU55" s="12">
        <v>99496</v>
      </c>
      <c r="BL55" s="12"/>
      <c r="BM55" s="12"/>
      <c r="BN55" s="12" t="s">
        <v>151</v>
      </c>
      <c r="BO55" s="12">
        <v>36988.5</v>
      </c>
    </row>
    <row r="56" spans="24:67" ht="15.75" thickBot="1" x14ac:dyDescent="0.3">
      <c r="X56" s="25"/>
      <c r="Y56" s="25" t="s">
        <v>538</v>
      </c>
      <c r="Z56" s="25">
        <v>61</v>
      </c>
      <c r="AL56" s="8"/>
      <c r="AM56" t="s">
        <v>53</v>
      </c>
      <c r="AN56" s="12">
        <v>172429</v>
      </c>
      <c r="AS56" s="13"/>
      <c r="AT56" s="13" t="s">
        <v>33</v>
      </c>
      <c r="AU56" s="12">
        <v>73028</v>
      </c>
      <c r="BL56" s="12"/>
      <c r="BM56" s="12"/>
      <c r="BN56" s="12" t="s">
        <v>153</v>
      </c>
      <c r="BO56" s="12">
        <v>334892.5</v>
      </c>
    </row>
    <row r="57" spans="24:67" ht="15.75" thickBot="1" x14ac:dyDescent="0.3">
      <c r="X57" s="25"/>
      <c r="Y57" s="25" t="s">
        <v>540</v>
      </c>
      <c r="Z57" s="25">
        <v>38</v>
      </c>
      <c r="AL57" s="8"/>
      <c r="AM57" t="s">
        <v>42</v>
      </c>
      <c r="AN57" s="12">
        <v>1055397</v>
      </c>
      <c r="AS57" s="16" t="s">
        <v>592</v>
      </c>
      <c r="AT57" s="17"/>
      <c r="AU57" s="12">
        <v>2622468.5999999996</v>
      </c>
      <c r="BL57" s="12"/>
      <c r="BM57" s="12"/>
      <c r="BN57" s="12" t="s">
        <v>532</v>
      </c>
      <c r="BO57" s="12">
        <v>283724.57</v>
      </c>
    </row>
    <row r="58" spans="24:67" x14ac:dyDescent="0.25">
      <c r="X58" s="25"/>
      <c r="Y58" s="25" t="s">
        <v>541</v>
      </c>
      <c r="Z58" s="25">
        <v>47</v>
      </c>
      <c r="AL58" s="8"/>
      <c r="AM58" t="s">
        <v>449</v>
      </c>
      <c r="AN58" s="12">
        <v>15612</v>
      </c>
      <c r="AS58" s="11" t="s">
        <v>131</v>
      </c>
      <c r="AT58" s="11" t="s">
        <v>31</v>
      </c>
      <c r="AU58" s="12">
        <v>828194</v>
      </c>
      <c r="BL58" s="12"/>
      <c r="BM58" s="12"/>
      <c r="BN58" s="12" t="s">
        <v>149</v>
      </c>
      <c r="BO58" s="12">
        <v>360778</v>
      </c>
    </row>
    <row r="59" spans="24:67" ht="15.75" thickBot="1" x14ac:dyDescent="0.3">
      <c r="X59" s="25"/>
      <c r="Y59" s="25" t="s">
        <v>542</v>
      </c>
      <c r="Z59" s="25">
        <v>19</v>
      </c>
      <c r="AL59" s="8" t="s">
        <v>641</v>
      </c>
      <c r="AN59" s="12">
        <v>11831112</v>
      </c>
      <c r="AS59" s="12"/>
      <c r="AT59" s="12" t="s">
        <v>34</v>
      </c>
      <c r="AU59" s="12">
        <v>735695</v>
      </c>
      <c r="BL59" s="12"/>
      <c r="BM59" s="13"/>
      <c r="BN59" s="13" t="s">
        <v>531</v>
      </c>
      <c r="BO59" s="12">
        <v>384740.6</v>
      </c>
    </row>
    <row r="60" spans="24:67" ht="15.75" thickBot="1" x14ac:dyDescent="0.3">
      <c r="X60" s="25"/>
      <c r="Y60" s="25" t="s">
        <v>544</v>
      </c>
      <c r="Z60" s="25">
        <v>42</v>
      </c>
      <c r="AL60" s="8" t="s">
        <v>73</v>
      </c>
      <c r="AM60" t="s">
        <v>37</v>
      </c>
      <c r="AN60" s="12">
        <v>113419</v>
      </c>
      <c r="AS60" s="12"/>
      <c r="AT60" s="12" t="s">
        <v>29</v>
      </c>
      <c r="AU60" s="12">
        <v>101850.25</v>
      </c>
      <c r="BL60" s="12"/>
      <c r="BM60" s="16" t="s">
        <v>585</v>
      </c>
      <c r="BN60" s="17"/>
      <c r="BO60" s="12">
        <v>1457177.17</v>
      </c>
    </row>
    <row r="61" spans="24:67" ht="15.75" thickBot="1" x14ac:dyDescent="0.3">
      <c r="X61" s="26"/>
      <c r="Y61" s="26" t="s">
        <v>545</v>
      </c>
      <c r="Z61" s="25">
        <v>10</v>
      </c>
      <c r="AL61" s="8"/>
      <c r="AM61" t="s">
        <v>44</v>
      </c>
      <c r="AN61" s="12">
        <v>292139</v>
      </c>
      <c r="AS61" s="12"/>
      <c r="AT61" s="12" t="s">
        <v>24</v>
      </c>
      <c r="AU61" s="12">
        <v>446051</v>
      </c>
      <c r="BL61" s="12"/>
      <c r="BM61" s="11" t="s">
        <v>449</v>
      </c>
      <c r="BN61" s="11" t="s">
        <v>530</v>
      </c>
      <c r="BO61" s="12">
        <v>347822.43</v>
      </c>
    </row>
    <row r="62" spans="24:67" ht="15.75" thickBot="1" x14ac:dyDescent="0.3">
      <c r="X62" s="27" t="s">
        <v>573</v>
      </c>
      <c r="Y62" s="28"/>
      <c r="Z62" s="25">
        <v>304</v>
      </c>
      <c r="AL62" s="8"/>
      <c r="AM62" t="s">
        <v>49</v>
      </c>
      <c r="AN62" s="12">
        <v>112635</v>
      </c>
      <c r="AS62" s="12"/>
      <c r="AT62" s="12" t="s">
        <v>26</v>
      </c>
      <c r="AU62" s="12">
        <v>73193.75</v>
      </c>
      <c r="BL62" s="12"/>
      <c r="BM62" s="12"/>
      <c r="BN62" s="12" t="s">
        <v>151</v>
      </c>
      <c r="BO62" s="12">
        <v>79017.75</v>
      </c>
    </row>
    <row r="63" spans="24:67" x14ac:dyDescent="0.25">
      <c r="X63" s="24" t="s">
        <v>35</v>
      </c>
      <c r="Y63" s="24" t="s">
        <v>537</v>
      </c>
      <c r="Z63" s="25">
        <v>35</v>
      </c>
      <c r="AL63" s="8"/>
      <c r="AM63" t="s">
        <v>40</v>
      </c>
      <c r="AN63" s="12">
        <v>136153</v>
      </c>
      <c r="AS63" s="12"/>
      <c r="AT63" s="12" t="s">
        <v>35</v>
      </c>
      <c r="AU63" s="12">
        <v>285383.86</v>
      </c>
      <c r="BL63" s="12"/>
      <c r="BM63" s="12"/>
      <c r="BN63" s="12" t="s">
        <v>153</v>
      </c>
      <c r="BO63" s="12">
        <v>215071.75</v>
      </c>
    </row>
    <row r="64" spans="24:67" x14ac:dyDescent="0.25">
      <c r="X64" s="25"/>
      <c r="Y64" s="25" t="s">
        <v>546</v>
      </c>
      <c r="Z64" s="25">
        <v>30</v>
      </c>
      <c r="AL64" s="8"/>
      <c r="AM64" t="s">
        <v>39</v>
      </c>
      <c r="AN64" s="12">
        <v>1083670</v>
      </c>
      <c r="AS64" s="12"/>
      <c r="AT64" s="12" t="s">
        <v>23</v>
      </c>
      <c r="AU64" s="12">
        <v>419529.67</v>
      </c>
      <c r="BL64" s="12"/>
      <c r="BM64" s="12"/>
      <c r="BN64" s="12" t="s">
        <v>532</v>
      </c>
      <c r="BO64" s="12">
        <v>352443.45</v>
      </c>
    </row>
    <row r="65" spans="24:67" ht="15.75" thickBot="1" x14ac:dyDescent="0.3">
      <c r="X65" s="25"/>
      <c r="Y65" s="25" t="s">
        <v>547</v>
      </c>
      <c r="Z65" s="25">
        <v>25</v>
      </c>
      <c r="AL65" s="8"/>
      <c r="AM65" t="s">
        <v>525</v>
      </c>
      <c r="AN65" s="12">
        <v>792393</v>
      </c>
      <c r="AS65" s="13"/>
      <c r="AT65" s="13" t="s">
        <v>33</v>
      </c>
      <c r="AU65" s="12">
        <v>90286</v>
      </c>
      <c r="BL65" s="12"/>
      <c r="BM65" s="12"/>
      <c r="BN65" s="12" t="s">
        <v>149</v>
      </c>
      <c r="BO65" s="12">
        <v>132401.35</v>
      </c>
    </row>
    <row r="66" spans="24:67" ht="15.75" thickBot="1" x14ac:dyDescent="0.3">
      <c r="X66" s="25"/>
      <c r="Y66" s="25" t="s">
        <v>548</v>
      </c>
      <c r="Z66" s="25">
        <v>5</v>
      </c>
      <c r="AL66" s="8"/>
      <c r="AM66" t="s">
        <v>52</v>
      </c>
      <c r="AN66" s="12">
        <v>152389</v>
      </c>
      <c r="AS66" s="16" t="s">
        <v>593</v>
      </c>
      <c r="AT66" s="17"/>
      <c r="AU66" s="12">
        <v>2980183.53</v>
      </c>
      <c r="BL66" s="12"/>
      <c r="BM66" s="13"/>
      <c r="BN66" s="13" t="s">
        <v>531</v>
      </c>
      <c r="BO66" s="12">
        <v>243206.15</v>
      </c>
    </row>
    <row r="67" spans="24:67" ht="15.75" thickBot="1" x14ac:dyDescent="0.3">
      <c r="X67" s="25"/>
      <c r="Y67" s="25" t="s">
        <v>549</v>
      </c>
      <c r="Z67" s="25">
        <v>2</v>
      </c>
      <c r="AL67" s="8"/>
      <c r="AM67" t="s">
        <v>526</v>
      </c>
      <c r="AN67" s="12">
        <v>185603</v>
      </c>
      <c r="AS67" s="11" t="s">
        <v>121</v>
      </c>
      <c r="AT67" s="11" t="s">
        <v>31</v>
      </c>
      <c r="AU67" s="12">
        <v>350129</v>
      </c>
      <c r="BL67" s="13"/>
      <c r="BM67" s="16" t="s">
        <v>578</v>
      </c>
      <c r="BN67" s="17"/>
      <c r="BO67" s="12">
        <v>1369962.88</v>
      </c>
    </row>
    <row r="68" spans="24:67" ht="15.75" thickBot="1" x14ac:dyDescent="0.3">
      <c r="X68" s="25"/>
      <c r="Y68" s="25" t="s">
        <v>551</v>
      </c>
      <c r="Z68" s="25">
        <v>6</v>
      </c>
      <c r="AL68" s="8"/>
      <c r="AM68" t="s">
        <v>48</v>
      </c>
      <c r="AN68" s="12">
        <v>1293101</v>
      </c>
      <c r="AS68" s="12"/>
      <c r="AT68" s="12" t="s">
        <v>34</v>
      </c>
      <c r="AU68" s="12">
        <v>114313.5</v>
      </c>
      <c r="BL68" s="16" t="s">
        <v>570</v>
      </c>
      <c r="BM68" s="21"/>
      <c r="BN68" s="17"/>
      <c r="BO68" s="12">
        <v>3699821.7700000005</v>
      </c>
    </row>
    <row r="69" spans="24:67" x14ac:dyDescent="0.25">
      <c r="X69" s="25"/>
      <c r="Y69" s="25" t="s">
        <v>552</v>
      </c>
      <c r="Z69" s="25">
        <v>32</v>
      </c>
      <c r="AL69" s="8"/>
      <c r="AM69" t="s">
        <v>43</v>
      </c>
      <c r="AN69" s="12">
        <v>141393</v>
      </c>
      <c r="AS69" s="12"/>
      <c r="AT69" s="12" t="s">
        <v>29</v>
      </c>
      <c r="AU69" s="12">
        <v>647147</v>
      </c>
      <c r="BL69" s="11" t="s">
        <v>24</v>
      </c>
      <c r="BM69" s="11" t="s">
        <v>155</v>
      </c>
      <c r="BN69" s="11" t="s">
        <v>530</v>
      </c>
      <c r="BO69" s="12">
        <v>73416</v>
      </c>
    </row>
    <row r="70" spans="24:67" x14ac:dyDescent="0.25">
      <c r="X70" s="25"/>
      <c r="Y70" s="25" t="s">
        <v>553</v>
      </c>
      <c r="Z70" s="25">
        <v>9</v>
      </c>
      <c r="AL70" s="8"/>
      <c r="AM70" t="s">
        <v>46</v>
      </c>
      <c r="AN70" s="12">
        <v>88512</v>
      </c>
      <c r="AS70" s="12"/>
      <c r="AT70" s="12" t="s">
        <v>24</v>
      </c>
      <c r="AU70" s="12">
        <v>89874.75</v>
      </c>
      <c r="BL70" s="12"/>
      <c r="BM70" s="12"/>
      <c r="BN70" s="12" t="s">
        <v>151</v>
      </c>
      <c r="BO70" s="12">
        <v>89258</v>
      </c>
    </row>
    <row r="71" spans="24:67" x14ac:dyDescent="0.25">
      <c r="X71" s="25"/>
      <c r="Y71" s="25" t="s">
        <v>538</v>
      </c>
      <c r="Z71" s="25">
        <v>16</v>
      </c>
      <c r="AL71" s="8"/>
      <c r="AM71" t="s">
        <v>47</v>
      </c>
      <c r="AN71" s="12">
        <v>1327065</v>
      </c>
      <c r="AS71" s="12"/>
      <c r="AT71" s="12" t="s">
        <v>32</v>
      </c>
      <c r="AU71" s="12">
        <v>119583.86</v>
      </c>
      <c r="BL71" s="12"/>
      <c r="BM71" s="12"/>
      <c r="BN71" s="12" t="s">
        <v>153</v>
      </c>
      <c r="BO71" s="12">
        <v>115078.5</v>
      </c>
    </row>
    <row r="72" spans="24:67" x14ac:dyDescent="0.25">
      <c r="X72" s="25"/>
      <c r="Y72" s="25" t="s">
        <v>554</v>
      </c>
      <c r="Z72" s="25">
        <v>0</v>
      </c>
      <c r="AL72" s="8"/>
      <c r="AM72" t="s">
        <v>527</v>
      </c>
      <c r="AN72" s="12">
        <v>151385</v>
      </c>
      <c r="AS72" s="12"/>
      <c r="AT72" s="12" t="s">
        <v>26</v>
      </c>
      <c r="AU72" s="12">
        <v>65164</v>
      </c>
      <c r="BL72" s="12"/>
      <c r="BM72" s="12"/>
      <c r="BN72" s="12" t="s">
        <v>532</v>
      </c>
      <c r="BO72" s="12">
        <v>93038.8</v>
      </c>
    </row>
    <row r="73" spans="24:67" x14ac:dyDescent="0.25">
      <c r="X73" s="25"/>
      <c r="Y73" s="25" t="s">
        <v>539</v>
      </c>
      <c r="Z73" s="25">
        <v>56</v>
      </c>
      <c r="AL73" s="8"/>
      <c r="AM73" t="s">
        <v>41</v>
      </c>
      <c r="AN73" s="12">
        <v>127323</v>
      </c>
      <c r="AS73" s="12"/>
      <c r="AT73" s="12" t="s">
        <v>35</v>
      </c>
      <c r="AU73" s="12">
        <v>245521.1</v>
      </c>
      <c r="BL73" s="12"/>
      <c r="BM73" s="12"/>
      <c r="BN73" s="12" t="s">
        <v>149</v>
      </c>
      <c r="BO73" s="12">
        <v>328710.33</v>
      </c>
    </row>
    <row r="74" spans="24:67" ht="15.75" thickBot="1" x14ac:dyDescent="0.3">
      <c r="X74" s="25"/>
      <c r="Y74" s="25" t="s">
        <v>540</v>
      </c>
      <c r="Z74" s="25">
        <v>17</v>
      </c>
      <c r="AL74" s="8"/>
      <c r="AM74" t="s">
        <v>38</v>
      </c>
      <c r="AN74" s="12">
        <v>1148449</v>
      </c>
      <c r="AS74" s="12"/>
      <c r="AT74" s="12" t="s">
        <v>28</v>
      </c>
      <c r="AU74" s="12">
        <v>142996</v>
      </c>
      <c r="BL74" s="12"/>
      <c r="BM74" s="13"/>
      <c r="BN74" s="13" t="s">
        <v>531</v>
      </c>
      <c r="BO74" s="12">
        <v>116556.5</v>
      </c>
    </row>
    <row r="75" spans="24:67" ht="15.75" thickBot="1" x14ac:dyDescent="0.3">
      <c r="X75" s="25"/>
      <c r="Y75" s="25" t="s">
        <v>542</v>
      </c>
      <c r="Z75" s="25">
        <v>20</v>
      </c>
      <c r="AL75" s="8"/>
      <c r="AM75" t="s">
        <v>53</v>
      </c>
      <c r="AN75" s="12">
        <v>1724710</v>
      </c>
      <c r="AS75" s="12"/>
      <c r="AT75" s="12" t="s">
        <v>23</v>
      </c>
      <c r="AU75" s="12">
        <v>128969</v>
      </c>
      <c r="BL75" s="12"/>
      <c r="BM75" s="16" t="s">
        <v>584</v>
      </c>
      <c r="BN75" s="17"/>
      <c r="BO75" s="12">
        <v>816058.13</v>
      </c>
    </row>
    <row r="76" spans="24:67" ht="15.75" thickBot="1" x14ac:dyDescent="0.3">
      <c r="X76" s="25"/>
      <c r="Y76" s="25" t="s">
        <v>543</v>
      </c>
      <c r="Z76" s="25">
        <v>8</v>
      </c>
      <c r="AL76" s="8"/>
      <c r="AM76" t="s">
        <v>42</v>
      </c>
      <c r="AN76" s="12">
        <v>79969</v>
      </c>
      <c r="AS76" s="13"/>
      <c r="AT76" s="13" t="s">
        <v>33</v>
      </c>
      <c r="AU76" s="12">
        <v>135049</v>
      </c>
      <c r="BL76" s="12"/>
      <c r="BM76" s="11" t="s">
        <v>157</v>
      </c>
      <c r="BN76" s="11" t="s">
        <v>530</v>
      </c>
      <c r="BO76" s="12">
        <v>297532.79999999999</v>
      </c>
    </row>
    <row r="77" spans="24:67" ht="15.75" thickBot="1" x14ac:dyDescent="0.3">
      <c r="X77" s="25"/>
      <c r="Y77" s="25" t="s">
        <v>544</v>
      </c>
      <c r="Z77" s="25">
        <v>7</v>
      </c>
      <c r="AL77" s="8"/>
      <c r="AM77" t="s">
        <v>449</v>
      </c>
      <c r="AN77" s="12">
        <v>14340</v>
      </c>
      <c r="AS77" s="16" t="s">
        <v>594</v>
      </c>
      <c r="AT77" s="17"/>
      <c r="AU77" s="12">
        <v>2038747.2100000002</v>
      </c>
      <c r="BL77" s="12"/>
      <c r="BM77" s="12"/>
      <c r="BN77" s="12" t="s">
        <v>151</v>
      </c>
      <c r="BO77" s="12">
        <v>437866.5</v>
      </c>
    </row>
    <row r="78" spans="24:67" ht="15.75" thickBot="1" x14ac:dyDescent="0.3">
      <c r="X78" s="26"/>
      <c r="Y78" s="26" t="s">
        <v>545</v>
      </c>
      <c r="Z78" s="25">
        <v>1</v>
      </c>
      <c r="AL78" s="8" t="s">
        <v>642</v>
      </c>
      <c r="AN78" s="12">
        <v>8964648</v>
      </c>
      <c r="AS78" s="11" t="s">
        <v>133</v>
      </c>
      <c r="AT78" s="11" t="s">
        <v>31</v>
      </c>
      <c r="AU78" s="12">
        <v>582032</v>
      </c>
      <c r="BL78" s="12"/>
      <c r="BM78" s="12"/>
      <c r="BN78" s="12" t="s">
        <v>153</v>
      </c>
      <c r="BO78" s="12">
        <v>85282.67</v>
      </c>
    </row>
    <row r="79" spans="24:67" ht="15.75" thickBot="1" x14ac:dyDescent="0.3">
      <c r="X79" s="27" t="s">
        <v>574</v>
      </c>
      <c r="Y79" s="28"/>
      <c r="Z79" s="25">
        <v>269</v>
      </c>
      <c r="AL79" s="8" t="s">
        <v>77</v>
      </c>
      <c r="AM79" t="s">
        <v>37</v>
      </c>
      <c r="AN79" s="12">
        <v>1027906</v>
      </c>
      <c r="AS79" s="12"/>
      <c r="AT79" s="12" t="s">
        <v>29</v>
      </c>
      <c r="AU79" s="12">
        <v>635991</v>
      </c>
      <c r="BL79" s="12"/>
      <c r="BM79" s="12"/>
      <c r="BN79" s="12" t="s">
        <v>532</v>
      </c>
      <c r="BO79" s="12">
        <v>415217.33</v>
      </c>
    </row>
    <row r="80" spans="24:67" x14ac:dyDescent="0.25">
      <c r="X80" s="24" t="s">
        <v>28</v>
      </c>
      <c r="Y80" s="24" t="s">
        <v>537</v>
      </c>
      <c r="Z80" s="25">
        <v>161</v>
      </c>
      <c r="AL80" s="8"/>
      <c r="AM80" t="s">
        <v>44</v>
      </c>
      <c r="AN80" s="12">
        <v>110747</v>
      </c>
      <c r="AS80" s="12"/>
      <c r="AT80" s="12" t="s">
        <v>24</v>
      </c>
      <c r="AU80" s="12">
        <v>70985</v>
      </c>
      <c r="BL80" s="12"/>
      <c r="BM80" s="12"/>
      <c r="BN80" s="12" t="s">
        <v>149</v>
      </c>
      <c r="BO80" s="12">
        <v>142530</v>
      </c>
    </row>
    <row r="81" spans="24:67" ht="15.75" thickBot="1" x14ac:dyDescent="0.3">
      <c r="X81" s="25"/>
      <c r="Y81" s="25" t="s">
        <v>538</v>
      </c>
      <c r="Z81" s="25">
        <v>36</v>
      </c>
      <c r="AL81" s="8"/>
      <c r="AM81" t="s">
        <v>49</v>
      </c>
      <c r="AN81" s="12">
        <v>1053460</v>
      </c>
      <c r="AS81" s="12"/>
      <c r="AT81" s="12" t="s">
        <v>26</v>
      </c>
      <c r="AU81" s="12">
        <v>2807966.33</v>
      </c>
      <c r="BL81" s="12"/>
      <c r="BM81" s="13"/>
      <c r="BN81" s="13" t="s">
        <v>531</v>
      </c>
      <c r="BO81" s="12">
        <v>122121.71</v>
      </c>
    </row>
    <row r="82" spans="24:67" ht="15.75" thickBot="1" x14ac:dyDescent="0.3">
      <c r="X82" s="25"/>
      <c r="Y82" s="25" t="s">
        <v>539</v>
      </c>
      <c r="Z82" s="25">
        <v>59</v>
      </c>
      <c r="AL82" s="8"/>
      <c r="AM82" t="s">
        <v>40</v>
      </c>
      <c r="AN82" s="12">
        <v>1093625</v>
      </c>
      <c r="AS82" s="12"/>
      <c r="AT82" s="12" t="s">
        <v>35</v>
      </c>
      <c r="AU82" s="12">
        <v>995921.25</v>
      </c>
      <c r="BL82" s="12"/>
      <c r="BM82" s="16" t="s">
        <v>585</v>
      </c>
      <c r="BN82" s="17"/>
      <c r="BO82" s="12">
        <v>1500551.01</v>
      </c>
    </row>
    <row r="83" spans="24:67" ht="15.75" thickBot="1" x14ac:dyDescent="0.3">
      <c r="X83" s="25"/>
      <c r="Y83" s="25" t="s">
        <v>540</v>
      </c>
      <c r="Z83" s="25">
        <v>19</v>
      </c>
      <c r="AL83" s="8"/>
      <c r="AM83" t="s">
        <v>39</v>
      </c>
      <c r="AN83" s="12">
        <v>1184285</v>
      </c>
      <c r="AS83" s="13"/>
      <c r="AT83" s="13" t="s">
        <v>23</v>
      </c>
      <c r="AU83" s="12">
        <v>98759.33</v>
      </c>
      <c r="BL83" s="12"/>
      <c r="BM83" s="11" t="s">
        <v>449</v>
      </c>
      <c r="BN83" s="11" t="s">
        <v>530</v>
      </c>
      <c r="BO83" s="12">
        <v>76122.33</v>
      </c>
    </row>
    <row r="84" spans="24:67" ht="15.75" thickBot="1" x14ac:dyDescent="0.3">
      <c r="X84" s="25"/>
      <c r="Y84" s="25" t="s">
        <v>541</v>
      </c>
      <c r="Z84" s="25">
        <v>5</v>
      </c>
      <c r="AL84" s="8"/>
      <c r="AM84" t="s">
        <v>525</v>
      </c>
      <c r="AN84" s="12">
        <v>1059483</v>
      </c>
      <c r="AS84" s="16" t="s">
        <v>595</v>
      </c>
      <c r="AT84" s="17"/>
      <c r="AU84" s="12">
        <v>5191654.91</v>
      </c>
      <c r="BL84" s="12"/>
      <c r="BM84" s="12"/>
      <c r="BN84" s="12" t="s">
        <v>151</v>
      </c>
      <c r="BO84" s="12">
        <v>89658.67</v>
      </c>
    </row>
    <row r="85" spans="24:67" ht="15.75" thickBot="1" x14ac:dyDescent="0.3">
      <c r="X85" s="26"/>
      <c r="Y85" s="26" t="s">
        <v>544</v>
      </c>
      <c r="Z85" s="25">
        <v>0</v>
      </c>
      <c r="AL85" s="8"/>
      <c r="AM85" t="s">
        <v>52</v>
      </c>
      <c r="AN85" s="12">
        <v>1605179</v>
      </c>
      <c r="AS85" s="11" t="s">
        <v>127</v>
      </c>
      <c r="AT85" s="11" t="s">
        <v>31</v>
      </c>
      <c r="AU85" s="12">
        <v>89928</v>
      </c>
      <c r="BL85" s="12"/>
      <c r="BM85" s="12"/>
      <c r="BN85" s="12" t="s">
        <v>153</v>
      </c>
      <c r="BO85" s="12">
        <v>105687.67</v>
      </c>
    </row>
    <row r="86" spans="24:67" ht="15.75" thickBot="1" x14ac:dyDescent="0.3">
      <c r="X86" s="27" t="s">
        <v>575</v>
      </c>
      <c r="Y86" s="28"/>
      <c r="Z86" s="25">
        <v>280</v>
      </c>
      <c r="AL86" s="8"/>
      <c r="AM86" t="s">
        <v>526</v>
      </c>
      <c r="AN86" s="12">
        <v>103570</v>
      </c>
      <c r="AS86" s="12"/>
      <c r="AT86" s="12" t="s">
        <v>34</v>
      </c>
      <c r="AU86" s="12">
        <v>88115.75</v>
      </c>
      <c r="BL86" s="12"/>
      <c r="BM86" s="12"/>
      <c r="BN86" s="12" t="s">
        <v>532</v>
      </c>
      <c r="BO86" s="12">
        <v>450052.57</v>
      </c>
    </row>
    <row r="87" spans="24:67" x14ac:dyDescent="0.25">
      <c r="X87" s="24" t="s">
        <v>23</v>
      </c>
      <c r="Y87" s="24" t="s">
        <v>537</v>
      </c>
      <c r="Z87" s="25">
        <v>55</v>
      </c>
      <c r="AL87" s="8"/>
      <c r="AM87" t="s">
        <v>48</v>
      </c>
      <c r="AN87" s="12">
        <v>140862</v>
      </c>
      <c r="AS87" s="12"/>
      <c r="AT87" s="12" t="s">
        <v>29</v>
      </c>
      <c r="AU87" s="12">
        <v>97274</v>
      </c>
      <c r="BL87" s="12"/>
      <c r="BM87" s="12"/>
      <c r="BN87" s="12" t="s">
        <v>149</v>
      </c>
      <c r="BO87" s="12">
        <v>391410.33</v>
      </c>
    </row>
    <row r="88" spans="24:67" ht="15.75" thickBot="1" x14ac:dyDescent="0.3">
      <c r="X88" s="25"/>
      <c r="Y88" s="25" t="s">
        <v>538</v>
      </c>
      <c r="Z88" s="25">
        <v>35</v>
      </c>
      <c r="AL88" s="8"/>
      <c r="AM88" t="s">
        <v>43</v>
      </c>
      <c r="AN88" s="12">
        <v>1406820</v>
      </c>
      <c r="AS88" s="12"/>
      <c r="AT88" s="12" t="s">
        <v>24</v>
      </c>
      <c r="AU88" s="12">
        <v>127894</v>
      </c>
      <c r="BL88" s="12"/>
      <c r="BM88" s="13"/>
      <c r="BN88" s="13" t="s">
        <v>531</v>
      </c>
      <c r="BO88" s="12">
        <v>465602</v>
      </c>
    </row>
    <row r="89" spans="24:67" ht="15.75" thickBot="1" x14ac:dyDescent="0.3">
      <c r="X89" s="25"/>
      <c r="Y89" s="25" t="s">
        <v>539</v>
      </c>
      <c r="Z89" s="25">
        <v>56</v>
      </c>
      <c r="AL89" s="8"/>
      <c r="AM89" t="s">
        <v>46</v>
      </c>
      <c r="AN89" s="12">
        <v>841088</v>
      </c>
      <c r="AS89" s="12"/>
      <c r="AT89" s="12" t="s">
        <v>32</v>
      </c>
      <c r="AU89" s="12">
        <v>68484.67</v>
      </c>
      <c r="BL89" s="13"/>
      <c r="BM89" s="16" t="s">
        <v>578</v>
      </c>
      <c r="BN89" s="17"/>
      <c r="BO89" s="12">
        <v>1578533.57</v>
      </c>
    </row>
    <row r="90" spans="24:67" ht="15.75" thickBot="1" x14ac:dyDescent="0.3">
      <c r="X90" s="25"/>
      <c r="Y90" s="25" t="s">
        <v>540</v>
      </c>
      <c r="Z90" s="25">
        <v>6</v>
      </c>
      <c r="AL90" s="8"/>
      <c r="AM90" t="s">
        <v>47</v>
      </c>
      <c r="AN90" s="12">
        <v>111580</v>
      </c>
      <c r="AS90" s="12"/>
      <c r="AT90" s="12" t="s">
        <v>26</v>
      </c>
      <c r="AU90" s="12">
        <v>109406</v>
      </c>
      <c r="BL90" s="16" t="s">
        <v>571</v>
      </c>
      <c r="BM90" s="21"/>
      <c r="BN90" s="17"/>
      <c r="BO90" s="12">
        <v>3895142.7099999995</v>
      </c>
    </row>
    <row r="91" spans="24:67" x14ac:dyDescent="0.25">
      <c r="X91" s="25"/>
      <c r="Y91" s="25" t="s">
        <v>541</v>
      </c>
      <c r="Z91" s="25">
        <v>6</v>
      </c>
      <c r="AL91" s="8"/>
      <c r="AM91" t="s">
        <v>527</v>
      </c>
      <c r="AN91" s="12">
        <v>1731882</v>
      </c>
      <c r="AS91" s="12"/>
      <c r="AT91" s="12" t="s">
        <v>35</v>
      </c>
      <c r="AU91" s="12">
        <v>277121.5</v>
      </c>
      <c r="BL91" s="11" t="s">
        <v>32</v>
      </c>
      <c r="BM91" s="11" t="s">
        <v>155</v>
      </c>
      <c r="BN91" s="11" t="s">
        <v>530</v>
      </c>
      <c r="BO91" s="12">
        <v>46745.5</v>
      </c>
    </row>
    <row r="92" spans="24:67" x14ac:dyDescent="0.25">
      <c r="X92" s="25"/>
      <c r="Y92" s="25" t="s">
        <v>542</v>
      </c>
      <c r="Z92" s="25">
        <v>4</v>
      </c>
      <c r="AL92" s="8"/>
      <c r="AM92" t="s">
        <v>41</v>
      </c>
      <c r="AN92" s="12">
        <v>147632</v>
      </c>
      <c r="AS92" s="12"/>
      <c r="AT92" s="12" t="s">
        <v>28</v>
      </c>
      <c r="AU92" s="12">
        <v>100167</v>
      </c>
      <c r="BL92" s="12"/>
      <c r="BM92" s="12"/>
      <c r="BN92" s="12" t="s">
        <v>151</v>
      </c>
      <c r="BO92" s="12">
        <v>133544</v>
      </c>
    </row>
    <row r="93" spans="24:67" x14ac:dyDescent="0.25">
      <c r="X93" s="25"/>
      <c r="Y93" s="25" t="s">
        <v>543</v>
      </c>
      <c r="Z93" s="25">
        <v>20</v>
      </c>
      <c r="AL93" s="8"/>
      <c r="AM93" t="s">
        <v>38</v>
      </c>
      <c r="AN93" s="12">
        <v>1770290</v>
      </c>
      <c r="AS93" s="12"/>
      <c r="AT93" s="12" t="s">
        <v>23</v>
      </c>
      <c r="AU93" s="12">
        <v>593703.32999999996</v>
      </c>
      <c r="BL93" s="12"/>
      <c r="BM93" s="12"/>
      <c r="BN93" s="12" t="s">
        <v>153</v>
      </c>
      <c r="BO93" s="12">
        <v>388787</v>
      </c>
    </row>
    <row r="94" spans="24:67" ht="15.75" thickBot="1" x14ac:dyDescent="0.3">
      <c r="X94" s="26"/>
      <c r="Y94" s="26" t="s">
        <v>544</v>
      </c>
      <c r="Z94" s="25">
        <v>0</v>
      </c>
      <c r="AL94" s="8"/>
      <c r="AM94" t="s">
        <v>53</v>
      </c>
      <c r="AN94" s="12">
        <v>1614940</v>
      </c>
      <c r="AS94" s="13"/>
      <c r="AT94" s="13" t="s">
        <v>33</v>
      </c>
      <c r="AU94" s="12">
        <v>322438</v>
      </c>
      <c r="BL94" s="12"/>
      <c r="BM94" s="12"/>
      <c r="BN94" s="12" t="s">
        <v>532</v>
      </c>
      <c r="BO94" s="12">
        <v>93498.5</v>
      </c>
    </row>
    <row r="95" spans="24:67" ht="15.75" thickBot="1" x14ac:dyDescent="0.3">
      <c r="X95" s="27" t="s">
        <v>576</v>
      </c>
      <c r="Y95" s="28"/>
      <c r="Z95" s="25">
        <v>182</v>
      </c>
      <c r="AL95" s="8"/>
      <c r="AM95" t="s">
        <v>42</v>
      </c>
      <c r="AN95" s="12">
        <v>622809</v>
      </c>
      <c r="AS95" s="16" t="s">
        <v>596</v>
      </c>
      <c r="AT95" s="17"/>
      <c r="AU95" s="12">
        <v>1874532.25</v>
      </c>
      <c r="BL95" s="12"/>
      <c r="BM95" s="12"/>
      <c r="BN95" s="12" t="s">
        <v>149</v>
      </c>
      <c r="BO95" s="12">
        <v>72087</v>
      </c>
    </row>
    <row r="96" spans="24:67" ht="15.75" thickBot="1" x14ac:dyDescent="0.3">
      <c r="X96" s="24" t="s">
        <v>33</v>
      </c>
      <c r="Y96" s="24" t="s">
        <v>537</v>
      </c>
      <c r="Z96" s="25">
        <v>133</v>
      </c>
      <c r="AL96" s="8"/>
      <c r="AM96" t="s">
        <v>449</v>
      </c>
      <c r="AN96" s="12">
        <v>5948</v>
      </c>
      <c r="AS96" s="11" t="s">
        <v>116</v>
      </c>
      <c r="AT96" s="11" t="s">
        <v>31</v>
      </c>
      <c r="AU96" s="12">
        <v>40672</v>
      </c>
      <c r="BL96" s="12"/>
      <c r="BM96" s="13"/>
      <c r="BN96" s="13" t="s">
        <v>531</v>
      </c>
      <c r="BO96" s="12">
        <v>135515</v>
      </c>
    </row>
    <row r="97" spans="24:67" ht="15.75" thickBot="1" x14ac:dyDescent="0.3">
      <c r="X97" s="25"/>
      <c r="Y97" s="25" t="s">
        <v>538</v>
      </c>
      <c r="Z97" s="25">
        <v>25</v>
      </c>
      <c r="AL97" s="8" t="s">
        <v>643</v>
      </c>
      <c r="AN97" s="12">
        <v>15632106</v>
      </c>
      <c r="AS97" s="13"/>
      <c r="AT97" s="13" t="s">
        <v>35</v>
      </c>
      <c r="AU97" s="12">
        <v>105321</v>
      </c>
      <c r="BL97" s="12"/>
      <c r="BM97" s="16" t="s">
        <v>584</v>
      </c>
      <c r="BN97" s="17"/>
      <c r="BO97" s="12">
        <v>870177</v>
      </c>
    </row>
    <row r="98" spans="24:67" ht="15.75" thickBot="1" x14ac:dyDescent="0.3">
      <c r="X98" s="25"/>
      <c r="Y98" s="25" t="s">
        <v>539</v>
      </c>
      <c r="Z98" s="25">
        <v>64</v>
      </c>
      <c r="AL98" s="8" t="s">
        <v>72</v>
      </c>
      <c r="AM98" t="s">
        <v>37</v>
      </c>
      <c r="AN98" s="12">
        <v>128497</v>
      </c>
      <c r="AS98" s="16" t="s">
        <v>597</v>
      </c>
      <c r="AT98" s="17"/>
      <c r="AU98" s="12">
        <v>145993</v>
      </c>
      <c r="BL98" s="12"/>
      <c r="BM98" s="11" t="s">
        <v>157</v>
      </c>
      <c r="BN98" s="11" t="s">
        <v>530</v>
      </c>
      <c r="BO98" s="12">
        <v>341241.33</v>
      </c>
    </row>
    <row r="99" spans="24:67" x14ac:dyDescent="0.25">
      <c r="X99" s="25"/>
      <c r="Y99" s="25" t="s">
        <v>540</v>
      </c>
      <c r="Z99" s="25">
        <v>13</v>
      </c>
      <c r="AL99" s="8"/>
      <c r="AM99" t="s">
        <v>44</v>
      </c>
      <c r="AN99" s="12">
        <v>340434</v>
      </c>
      <c r="AS99" s="11" t="s">
        <v>144</v>
      </c>
      <c r="AT99" s="11" t="s">
        <v>34</v>
      </c>
      <c r="AU99" s="12">
        <v>34227</v>
      </c>
      <c r="BL99" s="12"/>
      <c r="BM99" s="12"/>
      <c r="BN99" s="12" t="s">
        <v>151</v>
      </c>
      <c r="BO99" s="12">
        <v>106509</v>
      </c>
    </row>
    <row r="100" spans="24:67" x14ac:dyDescent="0.25">
      <c r="X100" s="25"/>
      <c r="Y100" s="25" t="s">
        <v>541</v>
      </c>
      <c r="Z100" s="25">
        <v>4</v>
      </c>
      <c r="AL100" s="8"/>
      <c r="AM100" t="s">
        <v>49</v>
      </c>
      <c r="AN100" s="12">
        <v>1504980</v>
      </c>
      <c r="AS100" s="12"/>
      <c r="AT100" s="12" t="s">
        <v>29</v>
      </c>
      <c r="AU100" s="12">
        <v>5100</v>
      </c>
      <c r="BL100" s="12"/>
      <c r="BM100" s="12"/>
      <c r="BN100" s="12" t="s">
        <v>153</v>
      </c>
      <c r="BO100" s="12">
        <v>446629.25</v>
      </c>
    </row>
    <row r="101" spans="24:67" ht="15.75" thickBot="1" x14ac:dyDescent="0.3">
      <c r="X101" s="26"/>
      <c r="Y101" s="26" t="s">
        <v>542</v>
      </c>
      <c r="Z101" s="25">
        <v>13</v>
      </c>
      <c r="AL101" s="8"/>
      <c r="AM101" t="s">
        <v>40</v>
      </c>
      <c r="AN101" s="12">
        <v>747946</v>
      </c>
      <c r="AS101" s="12"/>
      <c r="AT101" s="12" t="s">
        <v>26</v>
      </c>
      <c r="AU101" s="12">
        <v>161534</v>
      </c>
      <c r="BL101" s="12"/>
      <c r="BM101" s="12"/>
      <c r="BN101" s="12" t="s">
        <v>532</v>
      </c>
      <c r="BO101" s="12">
        <v>95997</v>
      </c>
    </row>
    <row r="102" spans="24:67" ht="15.75" thickBot="1" x14ac:dyDescent="0.3">
      <c r="X102" s="27" t="s">
        <v>577</v>
      </c>
      <c r="Y102" s="28"/>
      <c r="Z102" s="25">
        <v>252</v>
      </c>
      <c r="AL102" s="8"/>
      <c r="AM102" t="s">
        <v>39</v>
      </c>
      <c r="AN102" s="12">
        <v>135847</v>
      </c>
      <c r="AS102" s="12"/>
      <c r="AT102" s="12" t="s">
        <v>35</v>
      </c>
      <c r="AU102" s="12">
        <v>266695.33</v>
      </c>
      <c r="BL102" s="12"/>
      <c r="BM102" s="12"/>
      <c r="BN102" s="12" t="s">
        <v>149</v>
      </c>
      <c r="BO102" s="12">
        <v>59988.33</v>
      </c>
    </row>
    <row r="103" spans="24:67" ht="15.75" thickBot="1" x14ac:dyDescent="0.3">
      <c r="X103" s="24" t="s">
        <v>449</v>
      </c>
      <c r="Y103" s="24" t="s">
        <v>537</v>
      </c>
      <c r="Z103" s="25">
        <v>107</v>
      </c>
      <c r="AL103" s="8"/>
      <c r="AM103" t="s">
        <v>525</v>
      </c>
      <c r="AN103" s="12">
        <v>886987</v>
      </c>
      <c r="AS103" s="13"/>
      <c r="AT103" s="13" t="s">
        <v>23</v>
      </c>
      <c r="AU103" s="12">
        <v>90289</v>
      </c>
      <c r="BL103" s="12"/>
      <c r="BM103" s="13"/>
      <c r="BN103" s="13" t="s">
        <v>531</v>
      </c>
      <c r="BO103" s="12">
        <v>304816.59999999998</v>
      </c>
    </row>
    <row r="104" spans="24:67" ht="15.75" thickBot="1" x14ac:dyDescent="0.3">
      <c r="X104" s="25"/>
      <c r="Y104" s="25" t="s">
        <v>538</v>
      </c>
      <c r="Z104" s="25">
        <v>32</v>
      </c>
      <c r="AL104" s="8"/>
      <c r="AM104" t="s">
        <v>52</v>
      </c>
      <c r="AN104" s="12">
        <v>44999</v>
      </c>
      <c r="AS104" s="16" t="s">
        <v>598</v>
      </c>
      <c r="AT104" s="17"/>
      <c r="AU104" s="12">
        <v>557845.33000000007</v>
      </c>
      <c r="BL104" s="12"/>
      <c r="BM104" s="16" t="s">
        <v>585</v>
      </c>
      <c r="BN104" s="17"/>
      <c r="BO104" s="12">
        <v>1355181.5100000002</v>
      </c>
    </row>
    <row r="105" spans="24:67" x14ac:dyDescent="0.25">
      <c r="X105" s="25"/>
      <c r="Y105" s="25" t="s">
        <v>539</v>
      </c>
      <c r="Z105" s="25">
        <v>6</v>
      </c>
      <c r="AL105" s="8"/>
      <c r="AM105" t="s">
        <v>526</v>
      </c>
      <c r="AN105" s="12">
        <v>118059</v>
      </c>
      <c r="AS105" s="11" t="s">
        <v>138</v>
      </c>
      <c r="AT105" s="11" t="s">
        <v>31</v>
      </c>
      <c r="AU105" s="12">
        <v>19831</v>
      </c>
      <c r="BL105" s="12"/>
      <c r="BM105" s="11" t="s">
        <v>449</v>
      </c>
      <c r="BN105" s="11" t="s">
        <v>530</v>
      </c>
      <c r="BO105" s="12">
        <v>123507.5</v>
      </c>
    </row>
    <row r="106" spans="24:67" x14ac:dyDescent="0.25">
      <c r="X106" s="25"/>
      <c r="Y106" s="25" t="s">
        <v>540</v>
      </c>
      <c r="Z106" s="25">
        <v>4</v>
      </c>
      <c r="AL106" s="8"/>
      <c r="AM106" t="s">
        <v>48</v>
      </c>
      <c r="AN106" s="12">
        <v>1228420</v>
      </c>
      <c r="AS106" s="12"/>
      <c r="AT106" s="12" t="s">
        <v>29</v>
      </c>
      <c r="AU106" s="12">
        <v>95016</v>
      </c>
      <c r="BL106" s="12"/>
      <c r="BM106" s="12"/>
      <c r="BN106" s="12" t="s">
        <v>151</v>
      </c>
      <c r="BO106" s="12">
        <v>104948.2</v>
      </c>
    </row>
    <row r="107" spans="24:67" ht="15.75" thickBot="1" x14ac:dyDescent="0.3">
      <c r="X107" s="26"/>
      <c r="Y107" s="26" t="s">
        <v>541</v>
      </c>
      <c r="Z107" s="25">
        <v>0</v>
      </c>
      <c r="AL107" s="8"/>
      <c r="AM107" t="s">
        <v>43</v>
      </c>
      <c r="AN107" s="12">
        <v>141847</v>
      </c>
      <c r="AS107" s="12"/>
      <c r="AT107" s="12" t="s">
        <v>32</v>
      </c>
      <c r="AU107" s="12">
        <v>79242</v>
      </c>
      <c r="BL107" s="12"/>
      <c r="BM107" s="12"/>
      <c r="BN107" s="12" t="s">
        <v>153</v>
      </c>
      <c r="BO107" s="12">
        <v>403415.11</v>
      </c>
    </row>
    <row r="108" spans="24:67" ht="15.75" thickBot="1" x14ac:dyDescent="0.3">
      <c r="X108" s="27" t="s">
        <v>578</v>
      </c>
      <c r="Y108" s="28"/>
      <c r="Z108" s="25">
        <v>149</v>
      </c>
      <c r="AL108" s="8"/>
      <c r="AM108" t="s">
        <v>46</v>
      </c>
      <c r="AN108" s="12">
        <v>1391977</v>
      </c>
      <c r="AS108" s="12"/>
      <c r="AT108" s="12" t="s">
        <v>26</v>
      </c>
      <c r="AU108" s="12">
        <v>113735.5</v>
      </c>
      <c r="BL108" s="12"/>
      <c r="BM108" s="12"/>
      <c r="BN108" s="12" t="s">
        <v>532</v>
      </c>
      <c r="BO108" s="12">
        <v>295919.45</v>
      </c>
    </row>
    <row r="109" spans="24:67" ht="15.75" thickBot="1" x14ac:dyDescent="0.3">
      <c r="X109" s="27" t="s">
        <v>565</v>
      </c>
      <c r="Y109" s="28"/>
      <c r="Z109" s="26">
        <v>2556</v>
      </c>
      <c r="AL109" s="8"/>
      <c r="AM109" t="s">
        <v>47</v>
      </c>
      <c r="AN109" s="12">
        <v>144225</v>
      </c>
      <c r="AS109" s="12"/>
      <c r="AT109" s="12" t="s">
        <v>35</v>
      </c>
      <c r="AU109" s="12">
        <v>89103.33</v>
      </c>
      <c r="BL109" s="12"/>
      <c r="BM109" s="12"/>
      <c r="BN109" s="12" t="s">
        <v>149</v>
      </c>
      <c r="BO109" s="12">
        <v>145685</v>
      </c>
    </row>
    <row r="110" spans="24:67" ht="15.75" thickBot="1" x14ac:dyDescent="0.3">
      <c r="AL110" s="8"/>
      <c r="AM110" t="s">
        <v>527</v>
      </c>
      <c r="AN110" s="12">
        <v>834635</v>
      </c>
      <c r="AS110" s="13"/>
      <c r="AT110" s="13" t="s">
        <v>33</v>
      </c>
      <c r="AU110" s="12">
        <v>91112</v>
      </c>
      <c r="BL110" s="12"/>
      <c r="BM110" s="13"/>
      <c r="BN110" s="13" t="s">
        <v>531</v>
      </c>
      <c r="BO110" s="12">
        <v>97446.33</v>
      </c>
    </row>
    <row r="111" spans="24:67" ht="15.75" thickBot="1" x14ac:dyDescent="0.3">
      <c r="AL111" s="8"/>
      <c r="AM111" t="s">
        <v>41</v>
      </c>
      <c r="AN111" s="12">
        <v>1427390</v>
      </c>
      <c r="AS111" s="16" t="s">
        <v>599</v>
      </c>
      <c r="AT111" s="17"/>
      <c r="AU111" s="12">
        <v>488039.83</v>
      </c>
      <c r="BL111" s="13"/>
      <c r="BM111" s="16" t="s">
        <v>578</v>
      </c>
      <c r="BN111" s="17"/>
      <c r="BO111" s="12">
        <v>1170921.5900000001</v>
      </c>
    </row>
    <row r="112" spans="24:67" ht="15.75" thickBot="1" x14ac:dyDescent="0.3">
      <c r="AL112" s="8"/>
      <c r="AM112" t="s">
        <v>38</v>
      </c>
      <c r="AN112" s="12">
        <v>508143</v>
      </c>
      <c r="AS112" s="11" t="s">
        <v>93</v>
      </c>
      <c r="AT112" s="11" t="s">
        <v>31</v>
      </c>
      <c r="AU112" s="12">
        <v>117838</v>
      </c>
      <c r="BL112" s="16" t="s">
        <v>572</v>
      </c>
      <c r="BM112" s="21"/>
      <c r="BN112" s="17"/>
      <c r="BO112" s="12">
        <v>3396280.1000000006</v>
      </c>
    </row>
    <row r="113" spans="38:67" x14ac:dyDescent="0.25">
      <c r="AL113" s="8"/>
      <c r="AM113" t="s">
        <v>53</v>
      </c>
      <c r="AN113" s="12">
        <v>1281442</v>
      </c>
      <c r="AS113" s="12"/>
      <c r="AT113" s="12" t="s">
        <v>34</v>
      </c>
      <c r="AU113" s="12">
        <v>66543.8</v>
      </c>
      <c r="BL113" s="11" t="s">
        <v>26</v>
      </c>
      <c r="BM113" s="11" t="s">
        <v>155</v>
      </c>
      <c r="BN113" s="11" t="s">
        <v>530</v>
      </c>
      <c r="BO113" s="12">
        <v>298786.59999999998</v>
      </c>
    </row>
    <row r="114" spans="38:67" x14ac:dyDescent="0.25">
      <c r="AL114" s="8"/>
      <c r="AM114" t="s">
        <v>42</v>
      </c>
      <c r="AN114" s="12">
        <v>1009631</v>
      </c>
      <c r="AS114" s="12"/>
      <c r="AT114" s="12" t="s">
        <v>29</v>
      </c>
      <c r="AU114" s="12">
        <v>172084.88</v>
      </c>
      <c r="BL114" s="12"/>
      <c r="BM114" s="12"/>
      <c r="BN114" s="12" t="s">
        <v>151</v>
      </c>
      <c r="BO114" s="12">
        <v>62597.5</v>
      </c>
    </row>
    <row r="115" spans="38:67" x14ac:dyDescent="0.25">
      <c r="AL115" s="8"/>
      <c r="AM115" t="s">
        <v>449</v>
      </c>
      <c r="AN115" s="12">
        <v>2286</v>
      </c>
      <c r="AS115" s="12"/>
      <c r="AT115" s="12" t="s">
        <v>24</v>
      </c>
      <c r="AU115" s="12">
        <v>73908.5</v>
      </c>
      <c r="BL115" s="12"/>
      <c r="BM115" s="12"/>
      <c r="BN115" s="12" t="s">
        <v>153</v>
      </c>
      <c r="BO115" s="12">
        <v>69754.429999999993</v>
      </c>
    </row>
    <row r="116" spans="38:67" x14ac:dyDescent="0.25">
      <c r="AL116" s="8" t="s">
        <v>644</v>
      </c>
      <c r="AN116" s="12">
        <v>11877745</v>
      </c>
      <c r="AS116" s="12"/>
      <c r="AT116" s="12" t="s">
        <v>32</v>
      </c>
      <c r="AU116" s="12">
        <v>118243</v>
      </c>
      <c r="BL116" s="12"/>
      <c r="BM116" s="12"/>
      <c r="BN116" s="12" t="s">
        <v>532</v>
      </c>
      <c r="BO116" s="12">
        <v>178033.17</v>
      </c>
    </row>
    <row r="117" spans="38:67" x14ac:dyDescent="0.25">
      <c r="AL117" s="8" t="s">
        <v>74</v>
      </c>
      <c r="AM117" t="s">
        <v>37</v>
      </c>
      <c r="AN117" s="12">
        <v>491367</v>
      </c>
      <c r="AS117" s="12"/>
      <c r="AT117" s="12" t="s">
        <v>26</v>
      </c>
      <c r="AU117" s="12">
        <v>487334.33</v>
      </c>
      <c r="BL117" s="12"/>
      <c r="BM117" s="12"/>
      <c r="BN117" s="12" t="s">
        <v>149</v>
      </c>
      <c r="BO117" s="12">
        <v>242007.33</v>
      </c>
    </row>
    <row r="118" spans="38:67" ht="15.75" thickBot="1" x14ac:dyDescent="0.3">
      <c r="AL118" s="8"/>
      <c r="AM118" t="s">
        <v>44</v>
      </c>
      <c r="AN118" s="12">
        <v>120480</v>
      </c>
      <c r="AS118" s="12"/>
      <c r="AT118" s="12" t="s">
        <v>35</v>
      </c>
      <c r="AU118" s="12">
        <v>368377.2</v>
      </c>
      <c r="BL118" s="12"/>
      <c r="BM118" s="13"/>
      <c r="BN118" s="13" t="s">
        <v>531</v>
      </c>
      <c r="BO118" s="12">
        <v>448000</v>
      </c>
    </row>
    <row r="119" spans="38:67" ht="15.75" thickBot="1" x14ac:dyDescent="0.3">
      <c r="AL119" s="8"/>
      <c r="AM119" t="s">
        <v>49</v>
      </c>
      <c r="AN119" s="12">
        <v>114112</v>
      </c>
      <c r="AS119" s="12"/>
      <c r="AT119" s="12" t="s">
        <v>28</v>
      </c>
      <c r="AU119" s="12">
        <v>270348.83</v>
      </c>
      <c r="BL119" s="12"/>
      <c r="BM119" s="16" t="s">
        <v>584</v>
      </c>
      <c r="BN119" s="17"/>
      <c r="BO119" s="12">
        <v>1299179.0299999998</v>
      </c>
    </row>
    <row r="120" spans="38:67" x14ac:dyDescent="0.25">
      <c r="AL120" s="8"/>
      <c r="AM120" t="s">
        <v>40</v>
      </c>
      <c r="AN120" s="12">
        <v>643847</v>
      </c>
      <c r="AS120" s="12"/>
      <c r="AT120" s="12" t="s">
        <v>23</v>
      </c>
      <c r="AU120" s="12">
        <v>64450.5</v>
      </c>
      <c r="BL120" s="12"/>
      <c r="BM120" s="11" t="s">
        <v>157</v>
      </c>
      <c r="BN120" s="11" t="s">
        <v>530</v>
      </c>
      <c r="BO120" s="12">
        <v>92115.5</v>
      </c>
    </row>
    <row r="121" spans="38:67" ht="15.75" thickBot="1" x14ac:dyDescent="0.3">
      <c r="AL121" s="8"/>
      <c r="AM121" t="s">
        <v>39</v>
      </c>
      <c r="AN121" s="12">
        <v>850783</v>
      </c>
      <c r="AS121" s="13"/>
      <c r="AT121" s="13" t="s">
        <v>33</v>
      </c>
      <c r="AU121" s="12">
        <v>57145</v>
      </c>
      <c r="BL121" s="12"/>
      <c r="BM121" s="12"/>
      <c r="BN121" s="12" t="s">
        <v>151</v>
      </c>
      <c r="BO121" s="12">
        <v>439844.67</v>
      </c>
    </row>
    <row r="122" spans="38:67" ht="15.75" thickBot="1" x14ac:dyDescent="0.3">
      <c r="AL122" s="8"/>
      <c r="AM122" t="s">
        <v>525</v>
      </c>
      <c r="AN122" s="12">
        <v>87827</v>
      </c>
      <c r="AS122" s="16" t="s">
        <v>600</v>
      </c>
      <c r="AT122" s="17"/>
      <c r="AU122" s="12">
        <v>1796274.04</v>
      </c>
      <c r="BL122" s="12"/>
      <c r="BM122" s="12"/>
      <c r="BN122" s="12" t="s">
        <v>153</v>
      </c>
      <c r="BO122" s="12">
        <v>302147.7</v>
      </c>
    </row>
    <row r="123" spans="38:67" x14ac:dyDescent="0.25">
      <c r="AL123" s="8"/>
      <c r="AM123" t="s">
        <v>52</v>
      </c>
      <c r="AN123" s="12">
        <v>1431545</v>
      </c>
      <c r="AS123" s="11" t="s">
        <v>129</v>
      </c>
      <c r="AT123" s="11" t="s">
        <v>31</v>
      </c>
      <c r="AU123" s="12">
        <v>46807</v>
      </c>
      <c r="BL123" s="12"/>
      <c r="BM123" s="12"/>
      <c r="BN123" s="12" t="s">
        <v>532</v>
      </c>
      <c r="BO123" s="12">
        <v>245030</v>
      </c>
    </row>
    <row r="124" spans="38:67" x14ac:dyDescent="0.25">
      <c r="AL124" s="8"/>
      <c r="AM124" t="s">
        <v>526</v>
      </c>
      <c r="AN124" s="12">
        <v>680782</v>
      </c>
      <c r="AS124" s="12"/>
      <c r="AT124" s="12" t="s">
        <v>34</v>
      </c>
      <c r="AU124" s="12">
        <v>74816</v>
      </c>
      <c r="BL124" s="12"/>
      <c r="BM124" s="12"/>
      <c r="BN124" s="12" t="s">
        <v>149</v>
      </c>
      <c r="BO124" s="12">
        <v>163960.25</v>
      </c>
    </row>
    <row r="125" spans="38:67" ht="15.75" thickBot="1" x14ac:dyDescent="0.3">
      <c r="AL125" s="8"/>
      <c r="AM125" t="s">
        <v>48</v>
      </c>
      <c r="AN125" s="12">
        <v>857663</v>
      </c>
      <c r="AS125" s="12"/>
      <c r="AT125" s="12" t="s">
        <v>29</v>
      </c>
      <c r="AU125" s="12">
        <v>89960</v>
      </c>
      <c r="BL125" s="12"/>
      <c r="BM125" s="13"/>
      <c r="BN125" s="13" t="s">
        <v>531</v>
      </c>
      <c r="BO125" s="12">
        <v>259724.22</v>
      </c>
    </row>
    <row r="126" spans="38:67" ht="15.75" thickBot="1" x14ac:dyDescent="0.3">
      <c r="AL126" s="8"/>
      <c r="AM126" t="s">
        <v>43</v>
      </c>
      <c r="AN126" s="12">
        <v>154109</v>
      </c>
      <c r="AS126" s="12"/>
      <c r="AT126" s="12" t="s">
        <v>32</v>
      </c>
      <c r="AU126" s="12">
        <v>310637</v>
      </c>
      <c r="BL126" s="12"/>
      <c r="BM126" s="16" t="s">
        <v>585</v>
      </c>
      <c r="BN126" s="17"/>
      <c r="BO126" s="12">
        <v>1502822.3399999999</v>
      </c>
    </row>
    <row r="127" spans="38:67" x14ac:dyDescent="0.25">
      <c r="AL127" s="8"/>
      <c r="AM127" t="s">
        <v>46</v>
      </c>
      <c r="AN127" s="12">
        <v>151403</v>
      </c>
      <c r="AS127" s="12"/>
      <c r="AT127" s="12" t="s">
        <v>26</v>
      </c>
      <c r="AU127" s="12">
        <v>137558</v>
      </c>
      <c r="BL127" s="12"/>
      <c r="BM127" s="11" t="s">
        <v>449</v>
      </c>
      <c r="BN127" s="11" t="s">
        <v>530</v>
      </c>
      <c r="BO127" s="12">
        <v>255718.1</v>
      </c>
    </row>
    <row r="128" spans="38:67" x14ac:dyDescent="0.25">
      <c r="AL128" s="8"/>
      <c r="AM128" t="s">
        <v>47</v>
      </c>
      <c r="AN128" s="12">
        <v>1083811</v>
      </c>
      <c r="AS128" s="12"/>
      <c r="AT128" s="12" t="s">
        <v>35</v>
      </c>
      <c r="AU128" s="12">
        <v>79017.83</v>
      </c>
      <c r="BL128" s="12"/>
      <c r="BM128" s="12"/>
      <c r="BN128" s="12" t="s">
        <v>151</v>
      </c>
      <c r="BO128" s="12">
        <v>836463.33</v>
      </c>
    </row>
    <row r="129" spans="38:67" x14ac:dyDescent="0.25">
      <c r="AL129" s="8"/>
      <c r="AM129" t="s">
        <v>527</v>
      </c>
      <c r="AN129" s="12">
        <v>631040</v>
      </c>
      <c r="AS129" s="12"/>
      <c r="AT129" s="12" t="s">
        <v>28</v>
      </c>
      <c r="AU129" s="12">
        <v>468489</v>
      </c>
      <c r="BL129" s="12"/>
      <c r="BM129" s="12"/>
      <c r="BN129" s="12" t="s">
        <v>153</v>
      </c>
      <c r="BO129" s="12">
        <v>142387.42000000001</v>
      </c>
    </row>
    <row r="130" spans="38:67" x14ac:dyDescent="0.25">
      <c r="AL130" s="8"/>
      <c r="AM130" t="s">
        <v>41</v>
      </c>
      <c r="AN130" s="12">
        <v>72144</v>
      </c>
      <c r="AS130" s="12"/>
      <c r="AT130" s="12" t="s">
        <v>23</v>
      </c>
      <c r="AU130" s="12">
        <v>100387</v>
      </c>
      <c r="BL130" s="12"/>
      <c r="BM130" s="12"/>
      <c r="BN130" s="12" t="s">
        <v>532</v>
      </c>
      <c r="BO130" s="12">
        <v>102481.74</v>
      </c>
    </row>
    <row r="131" spans="38:67" ht="15.75" thickBot="1" x14ac:dyDescent="0.3">
      <c r="AL131" s="8"/>
      <c r="AM131" t="s">
        <v>38</v>
      </c>
      <c r="AN131" s="12">
        <v>89122</v>
      </c>
      <c r="AS131" s="13"/>
      <c r="AT131" s="13" t="s">
        <v>33</v>
      </c>
      <c r="AU131" s="12">
        <v>86145.5</v>
      </c>
      <c r="BL131" s="12"/>
      <c r="BM131" s="12"/>
      <c r="BN131" s="12" t="s">
        <v>149</v>
      </c>
      <c r="BO131" s="12">
        <v>276961.75</v>
      </c>
    </row>
    <row r="132" spans="38:67" ht="15.75" thickBot="1" x14ac:dyDescent="0.3">
      <c r="AL132" s="8"/>
      <c r="AM132" t="s">
        <v>53</v>
      </c>
      <c r="AN132" s="12">
        <v>122459</v>
      </c>
      <c r="AS132" s="16" t="s">
        <v>601</v>
      </c>
      <c r="AT132" s="17"/>
      <c r="AU132" s="12">
        <v>1393817.33</v>
      </c>
      <c r="BL132" s="12"/>
      <c r="BM132" s="13"/>
      <c r="BN132" s="13" t="s">
        <v>531</v>
      </c>
      <c r="BO132" s="12">
        <v>229112.73</v>
      </c>
    </row>
    <row r="133" spans="38:67" ht="15.75" thickBot="1" x14ac:dyDescent="0.3">
      <c r="AL133" s="8"/>
      <c r="AM133" t="s">
        <v>42</v>
      </c>
      <c r="AN133" s="12">
        <v>874835</v>
      </c>
      <c r="AS133" s="11" t="s">
        <v>113</v>
      </c>
      <c r="AT133" s="11" t="s">
        <v>31</v>
      </c>
      <c r="AU133" s="12">
        <v>74429.5</v>
      </c>
      <c r="BL133" s="13"/>
      <c r="BM133" s="16" t="s">
        <v>578</v>
      </c>
      <c r="BN133" s="17"/>
      <c r="BO133" s="12">
        <v>1843125.0699999998</v>
      </c>
    </row>
    <row r="134" spans="38:67" ht="15.75" thickBot="1" x14ac:dyDescent="0.3">
      <c r="AL134" s="8"/>
      <c r="AM134" t="s">
        <v>449</v>
      </c>
      <c r="AN134" s="12">
        <v>12992</v>
      </c>
      <c r="AS134" s="12"/>
      <c r="AT134" s="12" t="s">
        <v>34</v>
      </c>
      <c r="AU134" s="12">
        <v>75358.67</v>
      </c>
      <c r="BL134" s="16" t="s">
        <v>573</v>
      </c>
      <c r="BM134" s="21"/>
      <c r="BN134" s="17"/>
      <c r="BO134" s="12">
        <v>4645126.4400000013</v>
      </c>
    </row>
    <row r="135" spans="38:67" x14ac:dyDescent="0.25">
      <c r="AL135" s="8" t="s">
        <v>623</v>
      </c>
      <c r="AN135" s="12">
        <v>8470321</v>
      </c>
      <c r="AS135" s="12"/>
      <c r="AT135" s="12" t="s">
        <v>29</v>
      </c>
      <c r="AU135" s="12">
        <v>28400.25</v>
      </c>
      <c r="BL135" s="11" t="s">
        <v>35</v>
      </c>
      <c r="BM135" s="11" t="s">
        <v>155</v>
      </c>
      <c r="BN135" s="11" t="s">
        <v>530</v>
      </c>
      <c r="BO135" s="12">
        <v>66559.14</v>
      </c>
    </row>
    <row r="136" spans="38:67" x14ac:dyDescent="0.25">
      <c r="AL136" s="8" t="s">
        <v>559</v>
      </c>
      <c r="AM136" t="s">
        <v>37</v>
      </c>
      <c r="AN136" s="12">
        <v>112117</v>
      </c>
      <c r="AS136" s="12"/>
      <c r="AT136" s="12" t="s">
        <v>24</v>
      </c>
      <c r="AU136" s="12">
        <v>488998</v>
      </c>
      <c r="BL136" s="12"/>
      <c r="BM136" s="12"/>
      <c r="BN136" s="12" t="s">
        <v>151</v>
      </c>
      <c r="BO136" s="12">
        <v>322385.77</v>
      </c>
    </row>
    <row r="137" spans="38:67" x14ac:dyDescent="0.25">
      <c r="AL137" s="8"/>
      <c r="AM137" t="s">
        <v>44</v>
      </c>
      <c r="AN137" s="12">
        <v>287645</v>
      </c>
      <c r="AS137" s="12"/>
      <c r="AT137" s="12" t="s">
        <v>32</v>
      </c>
      <c r="AU137" s="12">
        <v>106678.5</v>
      </c>
      <c r="BL137" s="12"/>
      <c r="BM137" s="12"/>
      <c r="BN137" s="12" t="s">
        <v>153</v>
      </c>
      <c r="BO137" s="12">
        <v>117974.78</v>
      </c>
    </row>
    <row r="138" spans="38:67" x14ac:dyDescent="0.25">
      <c r="AL138" s="8"/>
      <c r="AM138" t="s">
        <v>49</v>
      </c>
      <c r="AN138" s="12">
        <v>887255</v>
      </c>
      <c r="AS138" s="12"/>
      <c r="AT138" s="12" t="s">
        <v>26</v>
      </c>
      <c r="AU138" s="12">
        <v>74265.8</v>
      </c>
      <c r="BL138" s="12"/>
      <c r="BM138" s="12"/>
      <c r="BN138" s="12" t="s">
        <v>532</v>
      </c>
      <c r="BO138" s="12">
        <v>268030.33</v>
      </c>
    </row>
    <row r="139" spans="38:67" x14ac:dyDescent="0.25">
      <c r="AL139" s="8"/>
      <c r="AM139" t="s">
        <v>40</v>
      </c>
      <c r="AN139" s="12">
        <v>1161881</v>
      </c>
      <c r="AS139" s="12"/>
      <c r="AT139" s="12" t="s">
        <v>35</v>
      </c>
      <c r="AU139" s="12">
        <v>105196.67</v>
      </c>
      <c r="BL139" s="12"/>
      <c r="BM139" s="12"/>
      <c r="BN139" s="12" t="s">
        <v>149</v>
      </c>
      <c r="BO139" s="12">
        <v>487052.5</v>
      </c>
    </row>
    <row r="140" spans="38:67" ht="15.75" thickBot="1" x14ac:dyDescent="0.3">
      <c r="AL140" s="8"/>
      <c r="AM140" t="s">
        <v>39</v>
      </c>
      <c r="AN140" s="12">
        <v>761314</v>
      </c>
      <c r="AS140" s="12"/>
      <c r="AT140" s="12" t="s">
        <v>28</v>
      </c>
      <c r="AU140" s="12">
        <v>84501</v>
      </c>
      <c r="BL140" s="12"/>
      <c r="BM140" s="13"/>
      <c r="BN140" s="13" t="s">
        <v>531</v>
      </c>
      <c r="BO140" s="12">
        <v>155486.70000000001</v>
      </c>
    </row>
    <row r="141" spans="38:67" ht="15.75" thickBot="1" x14ac:dyDescent="0.3">
      <c r="AL141" s="8"/>
      <c r="AM141" t="s">
        <v>525</v>
      </c>
      <c r="AN141" s="12">
        <v>408650</v>
      </c>
      <c r="AS141" s="12"/>
      <c r="AT141" s="12" t="s">
        <v>23</v>
      </c>
      <c r="AU141" s="12">
        <v>103374.75</v>
      </c>
      <c r="BL141" s="12"/>
      <c r="BM141" s="16" t="s">
        <v>584</v>
      </c>
      <c r="BN141" s="17"/>
      <c r="BO141" s="12">
        <v>1417489.22</v>
      </c>
    </row>
    <row r="142" spans="38:67" ht="15.75" thickBot="1" x14ac:dyDescent="0.3">
      <c r="AL142" s="8"/>
      <c r="AM142" t="s">
        <v>52</v>
      </c>
      <c r="AN142" s="12">
        <v>1049139</v>
      </c>
      <c r="AS142" s="13"/>
      <c r="AT142" s="13" t="s">
        <v>33</v>
      </c>
      <c r="AU142" s="12">
        <v>727194</v>
      </c>
      <c r="BL142" s="12"/>
      <c r="BM142" s="11" t="s">
        <v>157</v>
      </c>
      <c r="BN142" s="11" t="s">
        <v>530</v>
      </c>
      <c r="BO142" s="12">
        <v>295882.44</v>
      </c>
    </row>
    <row r="143" spans="38:67" ht="15.75" thickBot="1" x14ac:dyDescent="0.3">
      <c r="AL143" s="8"/>
      <c r="AM143" t="s">
        <v>526</v>
      </c>
      <c r="AN143" s="12">
        <v>91961</v>
      </c>
      <c r="AS143" s="16" t="s">
        <v>602</v>
      </c>
      <c r="AT143" s="17"/>
      <c r="AU143" s="12">
        <v>1868397.1400000001</v>
      </c>
      <c r="BL143" s="12"/>
      <c r="BM143" s="12"/>
      <c r="BN143" s="12" t="s">
        <v>151</v>
      </c>
      <c r="BO143" s="12">
        <v>610828.5</v>
      </c>
    </row>
    <row r="144" spans="38:67" x14ac:dyDescent="0.25">
      <c r="AL144" s="8"/>
      <c r="AM144" t="s">
        <v>48</v>
      </c>
      <c r="AN144" s="12">
        <v>679558</v>
      </c>
      <c r="AS144" s="11" t="s">
        <v>122</v>
      </c>
      <c r="AT144" s="11" t="s">
        <v>34</v>
      </c>
      <c r="AU144" s="12">
        <v>95033</v>
      </c>
      <c r="BL144" s="12"/>
      <c r="BM144" s="12"/>
      <c r="BN144" s="12" t="s">
        <v>153</v>
      </c>
      <c r="BO144" s="12">
        <v>367133.13</v>
      </c>
    </row>
    <row r="145" spans="38:67" x14ac:dyDescent="0.25">
      <c r="AL145" s="8"/>
      <c r="AM145" t="s">
        <v>43</v>
      </c>
      <c r="AN145" s="12">
        <v>754105</v>
      </c>
      <c r="AS145" s="12"/>
      <c r="AT145" s="12" t="s">
        <v>29</v>
      </c>
      <c r="AU145" s="12">
        <v>98126.5</v>
      </c>
      <c r="BL145" s="12"/>
      <c r="BM145" s="12"/>
      <c r="BN145" s="12" t="s">
        <v>532</v>
      </c>
      <c r="BO145" s="12">
        <v>420452.14</v>
      </c>
    </row>
    <row r="146" spans="38:67" x14ac:dyDescent="0.25">
      <c r="AL146" s="8"/>
      <c r="AM146" t="s">
        <v>46</v>
      </c>
      <c r="AN146" s="12">
        <v>662686</v>
      </c>
      <c r="AS146" s="12"/>
      <c r="AT146" s="12" t="s">
        <v>24</v>
      </c>
      <c r="AU146" s="12">
        <v>444054</v>
      </c>
      <c r="BL146" s="12"/>
      <c r="BM146" s="12"/>
      <c r="BN146" s="12" t="s">
        <v>149</v>
      </c>
      <c r="BO146" s="12">
        <v>160539.79999999999</v>
      </c>
    </row>
    <row r="147" spans="38:67" ht="15.75" thickBot="1" x14ac:dyDescent="0.3">
      <c r="AL147" s="8"/>
      <c r="AM147" t="s">
        <v>47</v>
      </c>
      <c r="AN147" s="12">
        <v>1292279</v>
      </c>
      <c r="AS147" s="12"/>
      <c r="AT147" s="12" t="s">
        <v>32</v>
      </c>
      <c r="AU147" s="12">
        <v>427678</v>
      </c>
      <c r="BL147" s="12"/>
      <c r="BM147" s="13"/>
      <c r="BN147" s="13" t="s">
        <v>531</v>
      </c>
      <c r="BO147" s="12">
        <v>223853.27</v>
      </c>
    </row>
    <row r="148" spans="38:67" ht="15.75" thickBot="1" x14ac:dyDescent="0.3">
      <c r="AL148" s="8"/>
      <c r="AM148" t="s">
        <v>527</v>
      </c>
      <c r="AN148" s="12">
        <v>100727</v>
      </c>
      <c r="AS148" s="12"/>
      <c r="AT148" s="12" t="s">
        <v>26</v>
      </c>
      <c r="AU148" s="12">
        <v>65139</v>
      </c>
      <c r="BL148" s="12"/>
      <c r="BM148" s="16" t="s">
        <v>585</v>
      </c>
      <c r="BN148" s="17"/>
      <c r="BO148" s="12">
        <v>2078689.28</v>
      </c>
    </row>
    <row r="149" spans="38:67" x14ac:dyDescent="0.25">
      <c r="AL149" s="8"/>
      <c r="AM149" t="s">
        <v>41</v>
      </c>
      <c r="AN149" s="12">
        <v>1408560</v>
      </c>
      <c r="AS149" s="12"/>
      <c r="AT149" s="12" t="s">
        <v>35</v>
      </c>
      <c r="AU149" s="12">
        <v>76306.600000000006</v>
      </c>
      <c r="BL149" s="12"/>
      <c r="BM149" s="11" t="s">
        <v>449</v>
      </c>
      <c r="BN149" s="11" t="s">
        <v>530</v>
      </c>
      <c r="BO149" s="12">
        <v>207146.06</v>
      </c>
    </row>
    <row r="150" spans="38:67" x14ac:dyDescent="0.25">
      <c r="AL150" s="8"/>
      <c r="AM150" t="s">
        <v>38</v>
      </c>
      <c r="AN150" s="12">
        <v>1194561</v>
      </c>
      <c r="AS150" s="12"/>
      <c r="AT150" s="12" t="s">
        <v>28</v>
      </c>
      <c r="AU150" s="12">
        <v>57226</v>
      </c>
      <c r="BL150" s="12"/>
      <c r="BM150" s="12"/>
      <c r="BN150" s="12" t="s">
        <v>151</v>
      </c>
      <c r="BO150" s="12">
        <v>190183.6</v>
      </c>
    </row>
    <row r="151" spans="38:67" x14ac:dyDescent="0.25">
      <c r="AL151" s="8"/>
      <c r="AM151" t="s">
        <v>53</v>
      </c>
      <c r="AN151" s="12">
        <v>102557</v>
      </c>
      <c r="AS151" s="12"/>
      <c r="AT151" s="12" t="s">
        <v>23</v>
      </c>
      <c r="AU151" s="12">
        <v>72742</v>
      </c>
      <c r="BL151" s="12"/>
      <c r="BM151" s="12"/>
      <c r="BN151" s="12" t="s">
        <v>153</v>
      </c>
      <c r="BO151" s="12">
        <v>341637.59</v>
      </c>
    </row>
    <row r="152" spans="38:67" ht="15.75" thickBot="1" x14ac:dyDescent="0.3">
      <c r="AL152" s="8"/>
      <c r="AM152" t="s">
        <v>42</v>
      </c>
      <c r="AN152" s="12">
        <v>59113</v>
      </c>
      <c r="AS152" s="13"/>
      <c r="AT152" s="13" t="s">
        <v>33</v>
      </c>
      <c r="AU152" s="12">
        <v>123988</v>
      </c>
      <c r="BL152" s="12"/>
      <c r="BM152" s="12"/>
      <c r="BN152" s="12" t="s">
        <v>532</v>
      </c>
      <c r="BO152" s="12">
        <v>303217</v>
      </c>
    </row>
    <row r="153" spans="38:67" ht="15.75" thickBot="1" x14ac:dyDescent="0.3">
      <c r="AL153" s="8"/>
      <c r="AM153" t="s">
        <v>449</v>
      </c>
      <c r="AN153" s="12">
        <v>165208</v>
      </c>
      <c r="AS153" s="16" t="s">
        <v>603</v>
      </c>
      <c r="AT153" s="17"/>
      <c r="AU153" s="12">
        <v>1460293.1</v>
      </c>
      <c r="BL153" s="12"/>
      <c r="BM153" s="12"/>
      <c r="BN153" s="12" t="s">
        <v>149</v>
      </c>
      <c r="BO153" s="12">
        <v>182723.5</v>
      </c>
    </row>
    <row r="154" spans="38:67" ht="15.75" thickBot="1" x14ac:dyDescent="0.3">
      <c r="AL154" s="8" t="s">
        <v>645</v>
      </c>
      <c r="AN154" s="12">
        <v>11179316</v>
      </c>
      <c r="AS154" s="11" t="s">
        <v>140</v>
      </c>
      <c r="AT154" s="11" t="s">
        <v>31</v>
      </c>
      <c r="AU154" s="12">
        <v>75632</v>
      </c>
      <c r="BL154" s="12"/>
      <c r="BM154" s="13"/>
      <c r="BN154" s="13" t="s">
        <v>531</v>
      </c>
      <c r="BO154" s="12">
        <v>204250.71</v>
      </c>
    </row>
    <row r="155" spans="38:67" ht="15.75" thickBot="1" x14ac:dyDescent="0.3">
      <c r="AL155" s="8" t="s">
        <v>81</v>
      </c>
      <c r="AM155" t="s">
        <v>37</v>
      </c>
      <c r="AN155" s="12">
        <v>131148</v>
      </c>
      <c r="AS155" s="12"/>
      <c r="AT155" s="12" t="s">
        <v>34</v>
      </c>
      <c r="AU155" s="12">
        <v>146675</v>
      </c>
      <c r="BL155" s="13"/>
      <c r="BM155" s="16" t="s">
        <v>578</v>
      </c>
      <c r="BN155" s="17"/>
      <c r="BO155" s="12">
        <v>1429158.46</v>
      </c>
    </row>
    <row r="156" spans="38:67" ht="15.75" thickBot="1" x14ac:dyDescent="0.3">
      <c r="AL156" s="8"/>
      <c r="AM156" t="s">
        <v>44</v>
      </c>
      <c r="AN156" s="12">
        <v>1589461</v>
      </c>
      <c r="AS156" s="12"/>
      <c r="AT156" s="12" t="s">
        <v>29</v>
      </c>
      <c r="AU156" s="12">
        <v>470428</v>
      </c>
      <c r="BL156" s="16" t="s">
        <v>574</v>
      </c>
      <c r="BM156" s="21"/>
      <c r="BN156" s="17"/>
      <c r="BO156" s="12">
        <v>4925336.96</v>
      </c>
    </row>
    <row r="157" spans="38:67" x14ac:dyDescent="0.25">
      <c r="AL157" s="8"/>
      <c r="AM157" t="s">
        <v>49</v>
      </c>
      <c r="AN157" s="12">
        <v>104191</v>
      </c>
      <c r="AS157" s="12"/>
      <c r="AT157" s="12" t="s">
        <v>24</v>
      </c>
      <c r="AU157" s="12">
        <v>131148</v>
      </c>
      <c r="BL157" s="11" t="s">
        <v>28</v>
      </c>
      <c r="BM157" s="11" t="s">
        <v>155</v>
      </c>
      <c r="BN157" s="11" t="s">
        <v>530</v>
      </c>
      <c r="BO157" s="12">
        <v>65431.5</v>
      </c>
    </row>
    <row r="158" spans="38:67" x14ac:dyDescent="0.25">
      <c r="AL158" s="8"/>
      <c r="AM158" t="s">
        <v>40</v>
      </c>
      <c r="AN158" s="12">
        <v>1183199</v>
      </c>
      <c r="AS158" s="12"/>
      <c r="AT158" s="12" t="s">
        <v>26</v>
      </c>
      <c r="AU158" s="12">
        <v>96261</v>
      </c>
      <c r="BL158" s="12"/>
      <c r="BM158" s="12"/>
      <c r="BN158" s="12" t="s">
        <v>151</v>
      </c>
      <c r="BO158" s="12">
        <v>406168</v>
      </c>
    </row>
    <row r="159" spans="38:67" x14ac:dyDescent="0.25">
      <c r="AL159" s="8"/>
      <c r="AM159" t="s">
        <v>39</v>
      </c>
      <c r="AN159" s="12">
        <v>1312230</v>
      </c>
      <c r="AS159" s="12"/>
      <c r="AT159" s="12" t="s">
        <v>28</v>
      </c>
      <c r="AU159" s="12">
        <v>44420</v>
      </c>
      <c r="BL159" s="12"/>
      <c r="BM159" s="12"/>
      <c r="BN159" s="12" t="s">
        <v>153</v>
      </c>
      <c r="BO159" s="12">
        <v>646537.4</v>
      </c>
    </row>
    <row r="160" spans="38:67" ht="15.75" thickBot="1" x14ac:dyDescent="0.3">
      <c r="AL160" s="8"/>
      <c r="AM160" t="s">
        <v>525</v>
      </c>
      <c r="AN160" s="12">
        <v>104177</v>
      </c>
      <c r="AS160" s="13"/>
      <c r="AT160" s="13" t="s">
        <v>33</v>
      </c>
      <c r="AU160" s="12">
        <v>60453</v>
      </c>
      <c r="BL160" s="12"/>
      <c r="BM160" s="12"/>
      <c r="BN160" s="12" t="s">
        <v>532</v>
      </c>
      <c r="BO160" s="12">
        <v>42017.33</v>
      </c>
    </row>
    <row r="161" spans="38:67" ht="15.75" thickBot="1" x14ac:dyDescent="0.3">
      <c r="AL161" s="8"/>
      <c r="AM161" t="s">
        <v>52</v>
      </c>
      <c r="AN161" s="12">
        <v>105126</v>
      </c>
      <c r="AS161" s="16" t="s">
        <v>604</v>
      </c>
      <c r="AT161" s="17"/>
      <c r="AU161" s="12">
        <v>1025017</v>
      </c>
      <c r="BL161" s="12"/>
      <c r="BM161" s="12"/>
      <c r="BN161" s="12" t="s">
        <v>149</v>
      </c>
      <c r="BO161" s="12">
        <v>73385</v>
      </c>
    </row>
    <row r="162" spans="38:67" ht="15.75" thickBot="1" x14ac:dyDescent="0.3">
      <c r="AL162" s="8"/>
      <c r="AM162" t="s">
        <v>526</v>
      </c>
      <c r="AN162" s="12">
        <v>1604314</v>
      </c>
      <c r="AS162" s="11" t="s">
        <v>136</v>
      </c>
      <c r="AT162" s="11" t="s">
        <v>29</v>
      </c>
      <c r="AU162" s="12">
        <v>145315</v>
      </c>
      <c r="BL162" s="12"/>
      <c r="BM162" s="13"/>
      <c r="BN162" s="13" t="s">
        <v>531</v>
      </c>
      <c r="BO162" s="12">
        <v>162985</v>
      </c>
    </row>
    <row r="163" spans="38:67" ht="15.75" thickBot="1" x14ac:dyDescent="0.3">
      <c r="AL163" s="8"/>
      <c r="AM163" t="s">
        <v>48</v>
      </c>
      <c r="AN163" s="12">
        <v>1242277</v>
      </c>
      <c r="AS163" s="12"/>
      <c r="AT163" s="12" t="s">
        <v>32</v>
      </c>
      <c r="AU163" s="12">
        <v>549996</v>
      </c>
      <c r="BL163" s="12"/>
      <c r="BM163" s="16" t="s">
        <v>584</v>
      </c>
      <c r="BN163" s="17"/>
      <c r="BO163" s="12">
        <v>1396524.23</v>
      </c>
    </row>
    <row r="164" spans="38:67" x14ac:dyDescent="0.25">
      <c r="AL164" s="8"/>
      <c r="AM164" t="s">
        <v>43</v>
      </c>
      <c r="AN164" s="12">
        <v>198105</v>
      </c>
      <c r="AS164" s="12"/>
      <c r="AT164" s="12" t="s">
        <v>26</v>
      </c>
      <c r="AU164" s="12">
        <v>1029393</v>
      </c>
      <c r="BL164" s="12"/>
      <c r="BM164" s="11" t="s">
        <v>157</v>
      </c>
      <c r="BN164" s="11" t="s">
        <v>530</v>
      </c>
      <c r="BO164" s="12">
        <v>66480.5</v>
      </c>
    </row>
    <row r="165" spans="38:67" x14ac:dyDescent="0.25">
      <c r="AL165" s="8"/>
      <c r="AM165" t="s">
        <v>46</v>
      </c>
      <c r="AN165" s="12">
        <v>109351</v>
      </c>
      <c r="AS165" s="12"/>
      <c r="AT165" s="12" t="s">
        <v>35</v>
      </c>
      <c r="AU165" s="12">
        <v>91204</v>
      </c>
      <c r="BL165" s="12"/>
      <c r="BM165" s="12"/>
      <c r="BN165" s="12" t="s">
        <v>151</v>
      </c>
      <c r="BO165" s="12">
        <v>901701.5</v>
      </c>
    </row>
    <row r="166" spans="38:67" ht="15.75" thickBot="1" x14ac:dyDescent="0.3">
      <c r="AL166" s="8"/>
      <c r="AM166" t="s">
        <v>47</v>
      </c>
      <c r="AN166" s="12">
        <v>114445</v>
      </c>
      <c r="AS166" s="13"/>
      <c r="AT166" s="13" t="s">
        <v>28</v>
      </c>
      <c r="AU166" s="12">
        <v>186278</v>
      </c>
      <c r="BL166" s="12"/>
      <c r="BM166" s="12"/>
      <c r="BN166" s="12" t="s">
        <v>153</v>
      </c>
      <c r="BO166" s="12">
        <v>368244.5</v>
      </c>
    </row>
    <row r="167" spans="38:67" ht="15.75" thickBot="1" x14ac:dyDescent="0.3">
      <c r="AL167" s="8"/>
      <c r="AM167" t="s">
        <v>527</v>
      </c>
      <c r="AN167" s="12">
        <v>151798</v>
      </c>
      <c r="AS167" s="16" t="s">
        <v>605</v>
      </c>
      <c r="AT167" s="17"/>
      <c r="AU167" s="12">
        <v>2002186</v>
      </c>
      <c r="BL167" s="12"/>
      <c r="BM167" s="12"/>
      <c r="BN167" s="12" t="s">
        <v>532</v>
      </c>
      <c r="BO167" s="12">
        <v>94676</v>
      </c>
    </row>
    <row r="168" spans="38:67" x14ac:dyDescent="0.25">
      <c r="AL168" s="8"/>
      <c r="AM168" t="s">
        <v>41</v>
      </c>
      <c r="AN168" s="12">
        <v>94346</v>
      </c>
      <c r="AS168" s="11" t="s">
        <v>143</v>
      </c>
      <c r="AT168" s="11" t="s">
        <v>29</v>
      </c>
      <c r="AU168" s="12">
        <v>101416</v>
      </c>
      <c r="BL168" s="12"/>
      <c r="BM168" s="12"/>
      <c r="BN168" s="12" t="s">
        <v>149</v>
      </c>
      <c r="BO168" s="12">
        <v>465289.5</v>
      </c>
    </row>
    <row r="169" spans="38:67" ht="15.75" thickBot="1" x14ac:dyDescent="0.3">
      <c r="AL169" s="8"/>
      <c r="AM169" t="s">
        <v>38</v>
      </c>
      <c r="AN169" s="12">
        <v>165651</v>
      </c>
      <c r="AS169" s="12"/>
      <c r="AT169" s="12" t="s">
        <v>24</v>
      </c>
      <c r="AU169" s="12">
        <v>122130</v>
      </c>
      <c r="BL169" s="12"/>
      <c r="BM169" s="13"/>
      <c r="BN169" s="13" t="s">
        <v>531</v>
      </c>
      <c r="BO169" s="12">
        <v>310080</v>
      </c>
    </row>
    <row r="170" spans="38:67" ht="15.75" thickBot="1" x14ac:dyDescent="0.3">
      <c r="AL170" s="8"/>
      <c r="AM170" t="s">
        <v>53</v>
      </c>
      <c r="AN170" s="12">
        <v>667758</v>
      </c>
      <c r="AS170" s="12"/>
      <c r="AT170" s="12" t="s">
        <v>35</v>
      </c>
      <c r="AU170" s="12">
        <v>55517.5</v>
      </c>
      <c r="BL170" s="12"/>
      <c r="BM170" s="16" t="s">
        <v>585</v>
      </c>
      <c r="BN170" s="17"/>
      <c r="BO170" s="12">
        <v>2206472</v>
      </c>
    </row>
    <row r="171" spans="38:67" ht="15.75" thickBot="1" x14ac:dyDescent="0.3">
      <c r="AL171" s="8"/>
      <c r="AM171" t="s">
        <v>42</v>
      </c>
      <c r="AN171" s="12">
        <v>832913</v>
      </c>
      <c r="AS171" s="13"/>
      <c r="AT171" s="13" t="s">
        <v>23</v>
      </c>
      <c r="AU171" s="12">
        <v>89358</v>
      </c>
      <c r="BL171" s="12"/>
      <c r="BM171" s="11" t="s">
        <v>449</v>
      </c>
      <c r="BN171" s="11" t="s">
        <v>530</v>
      </c>
      <c r="BO171" s="12">
        <v>75151.600000000006</v>
      </c>
    </row>
    <row r="172" spans="38:67" ht="15.75" thickBot="1" x14ac:dyDescent="0.3">
      <c r="AL172" s="8"/>
      <c r="AM172" t="s">
        <v>449</v>
      </c>
      <c r="AN172" s="12">
        <v>32069</v>
      </c>
      <c r="AS172" s="16" t="s">
        <v>606</v>
      </c>
      <c r="AT172" s="17"/>
      <c r="AU172" s="12">
        <v>368421.5</v>
      </c>
      <c r="BL172" s="12"/>
      <c r="BM172" s="12"/>
      <c r="BN172" s="12" t="s">
        <v>151</v>
      </c>
      <c r="BO172" s="12">
        <v>291277.75</v>
      </c>
    </row>
    <row r="173" spans="38:67" x14ac:dyDescent="0.25">
      <c r="AL173" s="8" t="s">
        <v>646</v>
      </c>
      <c r="AN173" s="12">
        <v>9742559</v>
      </c>
      <c r="AS173" s="11" t="s">
        <v>130</v>
      </c>
      <c r="AT173" s="11" t="s">
        <v>24</v>
      </c>
      <c r="AU173" s="12">
        <v>229699.5</v>
      </c>
      <c r="BL173" s="12"/>
      <c r="BM173" s="12"/>
      <c r="BN173" s="12" t="s">
        <v>153</v>
      </c>
      <c r="BO173" s="12">
        <v>69645.399999999994</v>
      </c>
    </row>
    <row r="174" spans="38:67" x14ac:dyDescent="0.25">
      <c r="AL174" s="8" t="s">
        <v>78</v>
      </c>
      <c r="AM174" t="s">
        <v>37</v>
      </c>
      <c r="AN174" s="12">
        <v>132659</v>
      </c>
      <c r="AS174" s="12"/>
      <c r="AT174" s="12" t="s">
        <v>32</v>
      </c>
      <c r="AU174" s="12">
        <v>32971</v>
      </c>
      <c r="BL174" s="12"/>
      <c r="BM174" s="12"/>
      <c r="BN174" s="12" t="s">
        <v>532</v>
      </c>
      <c r="BO174" s="12">
        <v>49871.67</v>
      </c>
    </row>
    <row r="175" spans="38:67" x14ac:dyDescent="0.25">
      <c r="AL175" s="8"/>
      <c r="AM175" t="s">
        <v>44</v>
      </c>
      <c r="AN175" s="12">
        <v>781125</v>
      </c>
      <c r="AS175" s="12"/>
      <c r="AT175" s="12" t="s">
        <v>35</v>
      </c>
      <c r="AU175" s="12">
        <v>366488</v>
      </c>
      <c r="BL175" s="12"/>
      <c r="BM175" s="12"/>
      <c r="BN175" s="12" t="s">
        <v>149</v>
      </c>
      <c r="BO175" s="12">
        <v>88774</v>
      </c>
    </row>
    <row r="176" spans="38:67" ht="15.75" thickBot="1" x14ac:dyDescent="0.3">
      <c r="AL176" s="8"/>
      <c r="AM176" t="s">
        <v>49</v>
      </c>
      <c r="AN176" s="12">
        <v>997327</v>
      </c>
      <c r="AS176" s="13"/>
      <c r="AT176" s="13" t="s">
        <v>23</v>
      </c>
      <c r="AU176" s="12">
        <v>45819</v>
      </c>
      <c r="BL176" s="12"/>
      <c r="BM176" s="13"/>
      <c r="BN176" s="13" t="s">
        <v>531</v>
      </c>
      <c r="BO176" s="12">
        <v>86544.5</v>
      </c>
    </row>
    <row r="177" spans="38:67" ht="15.75" thickBot="1" x14ac:dyDescent="0.3">
      <c r="AL177" s="8"/>
      <c r="AM177" t="s">
        <v>40</v>
      </c>
      <c r="AN177" s="12">
        <v>1044670</v>
      </c>
      <c r="AS177" s="16" t="s">
        <v>607</v>
      </c>
      <c r="AT177" s="17"/>
      <c r="AU177" s="12">
        <v>674977.5</v>
      </c>
      <c r="BL177" s="13"/>
      <c r="BM177" s="16" t="s">
        <v>578</v>
      </c>
      <c r="BN177" s="17"/>
      <c r="BO177" s="12">
        <v>661264.91999999993</v>
      </c>
    </row>
    <row r="178" spans="38:67" ht="15.75" thickBot="1" x14ac:dyDescent="0.3">
      <c r="AL178" s="8"/>
      <c r="AM178" t="s">
        <v>39</v>
      </c>
      <c r="AN178" s="12">
        <v>132595</v>
      </c>
      <c r="AS178" s="11" t="s">
        <v>135</v>
      </c>
      <c r="AT178" s="11" t="s">
        <v>34</v>
      </c>
      <c r="AU178" s="12">
        <v>361187.5</v>
      </c>
      <c r="BL178" s="16" t="s">
        <v>575</v>
      </c>
      <c r="BM178" s="21"/>
      <c r="BN178" s="17"/>
      <c r="BO178" s="12">
        <v>4264261.1500000004</v>
      </c>
    </row>
    <row r="179" spans="38:67" x14ac:dyDescent="0.25">
      <c r="AL179" s="8"/>
      <c r="AM179" t="s">
        <v>525</v>
      </c>
      <c r="AN179" s="12">
        <v>1135139</v>
      </c>
      <c r="AS179" s="12"/>
      <c r="AT179" s="12" t="s">
        <v>29</v>
      </c>
      <c r="AU179" s="12">
        <v>284423.59999999998</v>
      </c>
      <c r="BL179" s="11" t="s">
        <v>23</v>
      </c>
      <c r="BM179" s="11" t="s">
        <v>155</v>
      </c>
      <c r="BN179" s="11" t="s">
        <v>530</v>
      </c>
      <c r="BO179" s="12">
        <v>86579.33</v>
      </c>
    </row>
    <row r="180" spans="38:67" x14ac:dyDescent="0.25">
      <c r="AL180" s="8"/>
      <c r="AM180" t="s">
        <v>52</v>
      </c>
      <c r="AN180" s="12">
        <v>1758591</v>
      </c>
      <c r="AS180" s="12"/>
      <c r="AT180" s="12" t="s">
        <v>24</v>
      </c>
      <c r="AU180" s="12">
        <v>103796</v>
      </c>
      <c r="BL180" s="12"/>
      <c r="BM180" s="12"/>
      <c r="BN180" s="12" t="s">
        <v>151</v>
      </c>
      <c r="BO180" s="12">
        <v>340655</v>
      </c>
    </row>
    <row r="181" spans="38:67" x14ac:dyDescent="0.25">
      <c r="AL181" s="8"/>
      <c r="AM181" t="s">
        <v>526</v>
      </c>
      <c r="AN181" s="12">
        <v>1029393</v>
      </c>
      <c r="AS181" s="12"/>
      <c r="AT181" s="12" t="s">
        <v>32</v>
      </c>
      <c r="AU181" s="12">
        <v>193491.25</v>
      </c>
      <c r="BL181" s="12"/>
      <c r="BM181" s="12"/>
      <c r="BN181" s="12" t="s">
        <v>153</v>
      </c>
      <c r="BO181" s="12">
        <v>99020</v>
      </c>
    </row>
    <row r="182" spans="38:67" x14ac:dyDescent="0.25">
      <c r="AL182" s="8"/>
      <c r="AM182" t="s">
        <v>48</v>
      </c>
      <c r="AN182" s="12">
        <v>155440</v>
      </c>
      <c r="AS182" s="12"/>
      <c r="AT182" s="12" t="s">
        <v>26</v>
      </c>
      <c r="AU182" s="12">
        <v>345645</v>
      </c>
      <c r="BL182" s="12"/>
      <c r="BM182" s="12"/>
      <c r="BN182" s="12" t="s">
        <v>532</v>
      </c>
      <c r="BO182" s="12">
        <v>92419</v>
      </c>
    </row>
    <row r="183" spans="38:67" x14ac:dyDescent="0.25">
      <c r="AL183" s="8"/>
      <c r="AM183" t="s">
        <v>43</v>
      </c>
      <c r="AN183" s="12">
        <v>1848440</v>
      </c>
      <c r="AS183" s="12"/>
      <c r="AT183" s="12" t="s">
        <v>35</v>
      </c>
      <c r="AU183" s="12">
        <v>501746.75</v>
      </c>
      <c r="BL183" s="12"/>
      <c r="BM183" s="12"/>
      <c r="BN183" s="12" t="s">
        <v>149</v>
      </c>
      <c r="BO183" s="12">
        <v>333632.2</v>
      </c>
    </row>
    <row r="184" spans="38:67" ht="15.75" thickBot="1" x14ac:dyDescent="0.3">
      <c r="AL184" s="8"/>
      <c r="AM184" t="s">
        <v>46</v>
      </c>
      <c r="AN184" s="12">
        <v>186278</v>
      </c>
      <c r="AS184" s="12"/>
      <c r="AT184" s="12" t="s">
        <v>28</v>
      </c>
      <c r="AU184" s="12">
        <v>298403.75</v>
      </c>
      <c r="BL184" s="12"/>
      <c r="BM184" s="13"/>
      <c r="BN184" s="13" t="s">
        <v>531</v>
      </c>
      <c r="BO184" s="12">
        <v>113419</v>
      </c>
    </row>
    <row r="185" spans="38:67" ht="15.75" thickBot="1" x14ac:dyDescent="0.3">
      <c r="AL185" s="8"/>
      <c r="AM185" t="s">
        <v>47</v>
      </c>
      <c r="AN185" s="12">
        <v>7204471</v>
      </c>
      <c r="AS185" s="12"/>
      <c r="AT185" s="12" t="s">
        <v>23</v>
      </c>
      <c r="AU185" s="12">
        <v>250767</v>
      </c>
      <c r="BL185" s="12"/>
      <c r="BM185" s="16" t="s">
        <v>584</v>
      </c>
      <c r="BN185" s="17"/>
      <c r="BO185" s="12">
        <v>1065724.53</v>
      </c>
    </row>
    <row r="186" spans="38:67" ht="15.75" thickBot="1" x14ac:dyDescent="0.3">
      <c r="AL186" s="8"/>
      <c r="AM186" t="s">
        <v>527</v>
      </c>
      <c r="AN186" s="12">
        <v>1746397</v>
      </c>
      <c r="AS186" s="13"/>
      <c r="AT186" s="13" t="s">
        <v>33</v>
      </c>
      <c r="AU186" s="12">
        <v>621987</v>
      </c>
      <c r="BL186" s="12"/>
      <c r="BM186" s="11" t="s">
        <v>157</v>
      </c>
      <c r="BN186" s="11" t="s">
        <v>530</v>
      </c>
      <c r="BO186" s="12">
        <v>253971.20000000001</v>
      </c>
    </row>
    <row r="187" spans="38:67" ht="15.75" thickBot="1" x14ac:dyDescent="0.3">
      <c r="AL187" s="8"/>
      <c r="AM187" t="s">
        <v>41</v>
      </c>
      <c r="AN187" s="12">
        <v>162868</v>
      </c>
      <c r="AS187" s="16" t="s">
        <v>608</v>
      </c>
      <c r="AT187" s="17"/>
      <c r="AU187" s="12">
        <v>2961447.85</v>
      </c>
      <c r="BL187" s="12"/>
      <c r="BM187" s="12"/>
      <c r="BN187" s="12" t="s">
        <v>151</v>
      </c>
      <c r="BO187" s="12">
        <v>128269.5</v>
      </c>
    </row>
    <row r="188" spans="38:67" x14ac:dyDescent="0.25">
      <c r="AL188" s="8"/>
      <c r="AM188" t="s">
        <v>38</v>
      </c>
      <c r="AN188" s="12">
        <v>1204054</v>
      </c>
      <c r="AS188" s="11" t="s">
        <v>115</v>
      </c>
      <c r="AT188" s="11" t="s">
        <v>31</v>
      </c>
      <c r="AU188" s="12">
        <v>129208</v>
      </c>
      <c r="BL188" s="12"/>
      <c r="BM188" s="12"/>
      <c r="BN188" s="12" t="s">
        <v>532</v>
      </c>
      <c r="BO188" s="12">
        <v>94158</v>
      </c>
    </row>
    <row r="189" spans="38:67" ht="15.75" thickBot="1" x14ac:dyDescent="0.3">
      <c r="AL189" s="8"/>
      <c r="AM189" t="s">
        <v>53</v>
      </c>
      <c r="AN189" s="12">
        <v>1036801</v>
      </c>
      <c r="AS189" s="12"/>
      <c r="AT189" s="12" t="s">
        <v>34</v>
      </c>
      <c r="AU189" s="12">
        <v>115273.5</v>
      </c>
      <c r="BL189" s="12"/>
      <c r="BM189" s="13"/>
      <c r="BN189" s="13" t="s">
        <v>531</v>
      </c>
      <c r="BO189" s="12">
        <v>28098</v>
      </c>
    </row>
    <row r="190" spans="38:67" ht="15.75" thickBot="1" x14ac:dyDescent="0.3">
      <c r="AL190" s="8"/>
      <c r="AM190" t="s">
        <v>42</v>
      </c>
      <c r="AN190" s="12">
        <v>540941</v>
      </c>
      <c r="AS190" s="12"/>
      <c r="AT190" s="12" t="s">
        <v>29</v>
      </c>
      <c r="AU190" s="12">
        <v>205843.6</v>
      </c>
      <c r="BL190" s="12"/>
      <c r="BM190" s="16" t="s">
        <v>585</v>
      </c>
      <c r="BN190" s="17"/>
      <c r="BO190" s="12">
        <v>504496.7</v>
      </c>
    </row>
    <row r="191" spans="38:67" x14ac:dyDescent="0.25">
      <c r="AL191" s="8"/>
      <c r="AM191" t="s">
        <v>449</v>
      </c>
      <c r="AN191" s="12">
        <v>23628</v>
      </c>
      <c r="AS191" s="12"/>
      <c r="AT191" s="12" t="s">
        <v>24</v>
      </c>
      <c r="AU191" s="12">
        <v>99825</v>
      </c>
      <c r="BL191" s="12"/>
      <c r="BM191" s="11" t="s">
        <v>449</v>
      </c>
      <c r="BN191" s="11" t="s">
        <v>530</v>
      </c>
      <c r="BO191" s="12">
        <v>151847.44</v>
      </c>
    </row>
    <row r="192" spans="38:67" ht="15.75" thickBot="1" x14ac:dyDescent="0.3">
      <c r="AL192" s="8" t="s">
        <v>647</v>
      </c>
      <c r="AN192" s="12">
        <v>21120817</v>
      </c>
      <c r="AS192" s="12"/>
      <c r="AT192" s="12" t="s">
        <v>26</v>
      </c>
      <c r="AU192" s="12">
        <v>291925.59999999998</v>
      </c>
      <c r="BL192" s="12"/>
      <c r="BM192" s="12"/>
      <c r="BN192" s="12" t="s">
        <v>151</v>
      </c>
      <c r="BO192" s="12">
        <v>219507.86</v>
      </c>
    </row>
    <row r="193" spans="38:67" ht="15.75" thickBot="1" x14ac:dyDescent="0.3">
      <c r="AL193" s="16" t="s">
        <v>565</v>
      </c>
      <c r="AM193" s="17"/>
      <c r="AN193" s="13">
        <v>124140999</v>
      </c>
      <c r="AS193" s="12"/>
      <c r="AT193" s="12" t="s">
        <v>35</v>
      </c>
      <c r="AU193" s="12">
        <v>86604.38</v>
      </c>
      <c r="BL193" s="12"/>
      <c r="BM193" s="12"/>
      <c r="BN193" s="12" t="s">
        <v>153</v>
      </c>
      <c r="BO193" s="12">
        <v>59000</v>
      </c>
    </row>
    <row r="194" spans="38:67" x14ac:dyDescent="0.25">
      <c r="AS194" s="12"/>
      <c r="AT194" s="12" t="s">
        <v>28</v>
      </c>
      <c r="AU194" s="12">
        <v>65253</v>
      </c>
      <c r="BL194" s="12"/>
      <c r="BM194" s="12"/>
      <c r="BN194" s="12" t="s">
        <v>532</v>
      </c>
      <c r="BO194" s="12">
        <v>285739.40000000002</v>
      </c>
    </row>
    <row r="195" spans="38:67" x14ac:dyDescent="0.25">
      <c r="AS195" s="12"/>
      <c r="AT195" s="12" t="s">
        <v>23</v>
      </c>
      <c r="AU195" s="12">
        <v>71777</v>
      </c>
      <c r="BL195" s="12"/>
      <c r="BM195" s="12"/>
      <c r="BN195" s="12" t="s">
        <v>149</v>
      </c>
      <c r="BO195" s="12">
        <v>206909.5</v>
      </c>
    </row>
    <row r="196" spans="38:67" ht="15.75" thickBot="1" x14ac:dyDescent="0.3">
      <c r="AS196" s="13"/>
      <c r="AT196" s="13" t="s">
        <v>33</v>
      </c>
      <c r="AU196" s="12">
        <v>99098.33</v>
      </c>
      <c r="BL196" s="12"/>
      <c r="BM196" s="13"/>
      <c r="BN196" s="13" t="s">
        <v>531</v>
      </c>
      <c r="BO196" s="12">
        <v>70574</v>
      </c>
    </row>
    <row r="197" spans="38:67" ht="15.75" thickBot="1" x14ac:dyDescent="0.3">
      <c r="AS197" s="16" t="s">
        <v>609</v>
      </c>
      <c r="AT197" s="17"/>
      <c r="AU197" s="12">
        <v>1164808.4100000001</v>
      </c>
      <c r="BL197" s="13"/>
      <c r="BM197" s="16" t="s">
        <v>578</v>
      </c>
      <c r="BN197" s="17"/>
      <c r="BO197" s="12">
        <v>993578.2</v>
      </c>
    </row>
    <row r="198" spans="38:67" ht="15.75" thickBot="1" x14ac:dyDescent="0.3">
      <c r="AS198" s="11" t="s">
        <v>139</v>
      </c>
      <c r="AT198" s="11" t="s">
        <v>34</v>
      </c>
      <c r="AU198" s="12">
        <v>87912</v>
      </c>
      <c r="BL198" s="16" t="s">
        <v>576</v>
      </c>
      <c r="BM198" s="21"/>
      <c r="BN198" s="17"/>
      <c r="BO198" s="12">
        <v>2563799.4299999997</v>
      </c>
    </row>
    <row r="199" spans="38:67" x14ac:dyDescent="0.25">
      <c r="AS199" s="12"/>
      <c r="AT199" s="12" t="s">
        <v>29</v>
      </c>
      <c r="AU199" s="12">
        <v>91974</v>
      </c>
      <c r="BL199" s="11" t="s">
        <v>33</v>
      </c>
      <c r="BM199" s="11" t="s">
        <v>155</v>
      </c>
      <c r="BN199" s="11" t="s">
        <v>530</v>
      </c>
      <c r="BO199" s="12">
        <v>109167.5</v>
      </c>
    </row>
    <row r="200" spans="38:67" x14ac:dyDescent="0.25">
      <c r="AS200" s="12"/>
      <c r="AT200" s="12" t="s">
        <v>24</v>
      </c>
      <c r="AU200" s="12">
        <v>95419</v>
      </c>
      <c r="BL200" s="12"/>
      <c r="BM200" s="12"/>
      <c r="BN200" s="12" t="s">
        <v>151</v>
      </c>
      <c r="BO200" s="12">
        <v>130907</v>
      </c>
    </row>
    <row r="201" spans="38:67" x14ac:dyDescent="0.25">
      <c r="AS201" s="12"/>
      <c r="AT201" s="12" t="s">
        <v>26</v>
      </c>
      <c r="AU201" s="12">
        <v>38252.5</v>
      </c>
      <c r="BL201" s="12"/>
      <c r="BM201" s="12"/>
      <c r="BN201" s="12" t="s">
        <v>153</v>
      </c>
      <c r="BO201" s="12">
        <v>87564</v>
      </c>
    </row>
    <row r="202" spans="38:67" x14ac:dyDescent="0.25">
      <c r="AS202" s="12"/>
      <c r="AT202" s="12" t="s">
        <v>35</v>
      </c>
      <c r="AU202" s="12">
        <v>80651</v>
      </c>
      <c r="BL202" s="12"/>
      <c r="BM202" s="12"/>
      <c r="BN202" s="12" t="s">
        <v>532</v>
      </c>
      <c r="BO202" s="12">
        <v>111056</v>
      </c>
    </row>
    <row r="203" spans="38:67" x14ac:dyDescent="0.25">
      <c r="AS203" s="12"/>
      <c r="AT203" s="12" t="s">
        <v>28</v>
      </c>
      <c r="AU203" s="12">
        <v>429876.5</v>
      </c>
      <c r="BL203" s="12"/>
      <c r="BM203" s="12"/>
      <c r="BN203" s="12" t="s">
        <v>149</v>
      </c>
      <c r="BO203" s="12">
        <v>663874.75</v>
      </c>
    </row>
    <row r="204" spans="38:67" ht="15.75" thickBot="1" x14ac:dyDescent="0.3">
      <c r="AS204" s="13"/>
      <c r="AT204" s="13" t="s">
        <v>33</v>
      </c>
      <c r="AU204" s="12">
        <v>1614940</v>
      </c>
      <c r="BL204" s="12"/>
      <c r="BM204" s="13"/>
      <c r="BN204" s="13" t="s">
        <v>531</v>
      </c>
      <c r="BO204" s="12">
        <v>430779.25</v>
      </c>
    </row>
    <row r="205" spans="38:67" ht="15.75" thickBot="1" x14ac:dyDescent="0.3">
      <c r="AS205" s="16" t="s">
        <v>610</v>
      </c>
      <c r="AT205" s="17"/>
      <c r="AU205" s="12">
        <v>2439025</v>
      </c>
      <c r="BL205" s="12"/>
      <c r="BM205" s="16" t="s">
        <v>584</v>
      </c>
      <c r="BN205" s="17"/>
      <c r="BO205" s="12">
        <v>1533348.5</v>
      </c>
    </row>
    <row r="206" spans="38:67" x14ac:dyDescent="0.25">
      <c r="AS206" s="11" t="s">
        <v>125</v>
      </c>
      <c r="AT206" s="11" t="s">
        <v>31</v>
      </c>
      <c r="AU206" s="12">
        <v>179870.5</v>
      </c>
      <c r="BL206" s="12"/>
      <c r="BM206" s="11" t="s">
        <v>157</v>
      </c>
      <c r="BN206" s="11" t="s">
        <v>530</v>
      </c>
      <c r="BO206" s="12">
        <v>566192.5</v>
      </c>
    </row>
    <row r="207" spans="38:67" x14ac:dyDescent="0.25">
      <c r="AS207" s="12"/>
      <c r="AT207" s="12" t="s">
        <v>34</v>
      </c>
      <c r="AU207" s="12">
        <v>141393</v>
      </c>
      <c r="BL207" s="12"/>
      <c r="BM207" s="12"/>
      <c r="BN207" s="12" t="s">
        <v>151</v>
      </c>
      <c r="BO207" s="12">
        <v>100178.75</v>
      </c>
    </row>
    <row r="208" spans="38:67" x14ac:dyDescent="0.25">
      <c r="AS208" s="12"/>
      <c r="AT208" s="12" t="s">
        <v>29</v>
      </c>
      <c r="AU208" s="12">
        <v>622239.5</v>
      </c>
      <c r="BL208" s="12"/>
      <c r="BM208" s="12"/>
      <c r="BN208" s="12" t="s">
        <v>153</v>
      </c>
      <c r="BO208" s="12">
        <v>61149</v>
      </c>
    </row>
    <row r="209" spans="45:67" x14ac:dyDescent="0.25">
      <c r="AS209" s="12"/>
      <c r="AT209" s="12" t="s">
        <v>24</v>
      </c>
      <c r="AU209" s="12">
        <v>93134</v>
      </c>
      <c r="BL209" s="12"/>
      <c r="BM209" s="12"/>
      <c r="BN209" s="12" t="s">
        <v>532</v>
      </c>
      <c r="BO209" s="12">
        <v>1327065</v>
      </c>
    </row>
    <row r="210" spans="45:67" x14ac:dyDescent="0.25">
      <c r="AS210" s="12"/>
      <c r="AT210" s="12" t="s">
        <v>32</v>
      </c>
      <c r="AU210" s="12">
        <v>97605.67</v>
      </c>
      <c r="BL210" s="12"/>
      <c r="BM210" s="12"/>
      <c r="BN210" s="12" t="s">
        <v>149</v>
      </c>
      <c r="BO210" s="12">
        <v>105609.67</v>
      </c>
    </row>
    <row r="211" spans="45:67" ht="15.75" thickBot="1" x14ac:dyDescent="0.3">
      <c r="AS211" s="12"/>
      <c r="AT211" s="12" t="s">
        <v>26</v>
      </c>
      <c r="AU211" s="12">
        <v>78530.5</v>
      </c>
      <c r="BL211" s="12"/>
      <c r="BM211" s="13"/>
      <c r="BN211" s="13" t="s">
        <v>531</v>
      </c>
      <c r="BO211" s="12">
        <v>699193.5</v>
      </c>
    </row>
    <row r="212" spans="45:67" ht="15.75" thickBot="1" x14ac:dyDescent="0.3">
      <c r="AS212" s="12"/>
      <c r="AT212" s="12" t="s">
        <v>35</v>
      </c>
      <c r="AU212" s="12">
        <v>78312</v>
      </c>
      <c r="BL212" s="12"/>
      <c r="BM212" s="16" t="s">
        <v>585</v>
      </c>
      <c r="BN212" s="17"/>
      <c r="BO212" s="12">
        <v>2859388.42</v>
      </c>
    </row>
    <row r="213" spans="45:67" x14ac:dyDescent="0.25">
      <c r="AS213" s="12"/>
      <c r="AT213" s="12" t="s">
        <v>28</v>
      </c>
      <c r="AU213" s="12">
        <v>110406</v>
      </c>
      <c r="BL213" s="12"/>
      <c r="BM213" s="11" t="s">
        <v>449</v>
      </c>
      <c r="BN213" s="11" t="s">
        <v>530</v>
      </c>
      <c r="BO213" s="12">
        <v>83889</v>
      </c>
    </row>
    <row r="214" spans="45:67" ht="15.75" thickBot="1" x14ac:dyDescent="0.3">
      <c r="AS214" s="13"/>
      <c r="AT214" s="13" t="s">
        <v>23</v>
      </c>
      <c r="AU214" s="12">
        <v>84359</v>
      </c>
      <c r="BL214" s="12"/>
      <c r="BM214" s="12"/>
      <c r="BN214" s="12" t="s">
        <v>151</v>
      </c>
      <c r="BO214" s="12">
        <v>345045.5</v>
      </c>
    </row>
    <row r="215" spans="45:67" ht="15.75" thickBot="1" x14ac:dyDescent="0.3">
      <c r="AS215" s="16" t="s">
        <v>611</v>
      </c>
      <c r="AT215" s="17"/>
      <c r="AU215" s="12">
        <v>1485850.17</v>
      </c>
      <c r="BL215" s="12"/>
      <c r="BM215" s="12"/>
      <c r="BN215" s="12" t="s">
        <v>153</v>
      </c>
      <c r="BO215" s="12">
        <v>79264.5</v>
      </c>
    </row>
    <row r="216" spans="45:67" x14ac:dyDescent="0.25">
      <c r="AS216" s="11" t="s">
        <v>146</v>
      </c>
      <c r="AT216" s="11" t="s">
        <v>31</v>
      </c>
      <c r="AU216" s="12">
        <v>29298</v>
      </c>
      <c r="BL216" s="12"/>
      <c r="BM216" s="12"/>
      <c r="BN216" s="12" t="s">
        <v>532</v>
      </c>
      <c r="BO216" s="12">
        <v>86623.4</v>
      </c>
    </row>
    <row r="217" spans="45:67" x14ac:dyDescent="0.25">
      <c r="AS217" s="12"/>
      <c r="AT217" s="12" t="s">
        <v>29</v>
      </c>
      <c r="AU217" s="12">
        <v>556869.5</v>
      </c>
      <c r="BL217" s="12"/>
      <c r="BM217" s="12"/>
      <c r="BN217" s="12" t="s">
        <v>149</v>
      </c>
      <c r="BO217" s="12">
        <v>374146.88</v>
      </c>
    </row>
    <row r="218" spans="45:67" ht="15.75" thickBot="1" x14ac:dyDescent="0.3">
      <c r="AS218" s="12"/>
      <c r="AT218" s="12" t="s">
        <v>24</v>
      </c>
      <c r="AU218" s="12">
        <v>73978</v>
      </c>
      <c r="BL218" s="12"/>
      <c r="BM218" s="13"/>
      <c r="BN218" s="13" t="s">
        <v>531</v>
      </c>
      <c r="BO218" s="12">
        <v>88201</v>
      </c>
    </row>
    <row r="219" spans="45:67" ht="15.75" thickBot="1" x14ac:dyDescent="0.3">
      <c r="AS219" s="12"/>
      <c r="AT219" s="12" t="s">
        <v>35</v>
      </c>
      <c r="AU219" s="12">
        <v>750510</v>
      </c>
      <c r="BL219" s="13"/>
      <c r="BM219" s="16" t="s">
        <v>578</v>
      </c>
      <c r="BN219" s="17"/>
      <c r="BO219" s="12">
        <v>1057170.28</v>
      </c>
    </row>
    <row r="220" spans="45:67" ht="15.75" thickBot="1" x14ac:dyDescent="0.3">
      <c r="AS220" s="13"/>
      <c r="AT220" s="13" t="s">
        <v>23</v>
      </c>
      <c r="AU220" s="12">
        <v>665818</v>
      </c>
      <c r="BL220" s="16" t="s">
        <v>577</v>
      </c>
      <c r="BM220" s="21"/>
      <c r="BN220" s="17"/>
      <c r="BO220" s="12">
        <v>5449907.2000000002</v>
      </c>
    </row>
    <row r="221" spans="45:67" ht="15.75" thickBot="1" x14ac:dyDescent="0.3">
      <c r="AS221" s="16" t="s">
        <v>612</v>
      </c>
      <c r="AT221" s="17"/>
      <c r="AU221" s="12">
        <v>2076473.5</v>
      </c>
      <c r="BL221" s="11" t="s">
        <v>449</v>
      </c>
      <c r="BM221" s="11" t="s">
        <v>449</v>
      </c>
      <c r="BN221" s="11" t="s">
        <v>530</v>
      </c>
      <c r="BO221" s="12">
        <v>5288.33</v>
      </c>
    </row>
    <row r="222" spans="45:67" x14ac:dyDescent="0.25">
      <c r="AS222" s="11" t="s">
        <v>124</v>
      </c>
      <c r="AT222" s="11" t="s">
        <v>31</v>
      </c>
      <c r="AU222" s="12">
        <v>85420</v>
      </c>
      <c r="BL222" s="12"/>
      <c r="BM222" s="12"/>
      <c r="BN222" s="12" t="s">
        <v>151</v>
      </c>
      <c r="BO222" s="12">
        <v>44887</v>
      </c>
    </row>
    <row r="223" spans="45:67" x14ac:dyDescent="0.25">
      <c r="AS223" s="12"/>
      <c r="AT223" s="12" t="s">
        <v>29</v>
      </c>
      <c r="AU223" s="12">
        <v>1668530.5</v>
      </c>
      <c r="BL223" s="12"/>
      <c r="BM223" s="12"/>
      <c r="BN223" s="12" t="s">
        <v>153</v>
      </c>
      <c r="BO223" s="12">
        <v>15612</v>
      </c>
    </row>
    <row r="224" spans="45:67" x14ac:dyDescent="0.25">
      <c r="AS224" s="12"/>
      <c r="AT224" s="12" t="s">
        <v>24</v>
      </c>
      <c r="AU224" s="12">
        <v>38703.5</v>
      </c>
      <c r="BL224" s="12"/>
      <c r="BM224" s="12"/>
      <c r="BN224" s="12" t="s">
        <v>532</v>
      </c>
      <c r="BO224" s="12">
        <v>2692.5</v>
      </c>
    </row>
    <row r="225" spans="45:67" x14ac:dyDescent="0.25">
      <c r="AS225" s="12"/>
      <c r="AT225" s="12" t="s">
        <v>32</v>
      </c>
      <c r="AU225" s="12">
        <v>93484</v>
      </c>
      <c r="BL225" s="12"/>
      <c r="BM225" s="12"/>
      <c r="BN225" s="12" t="s">
        <v>149</v>
      </c>
      <c r="BO225" s="12">
        <v>9157</v>
      </c>
    </row>
    <row r="226" spans="45:67" ht="15.75" thickBot="1" x14ac:dyDescent="0.3">
      <c r="AS226" s="12"/>
      <c r="AT226" s="12" t="s">
        <v>26</v>
      </c>
      <c r="AU226" s="12">
        <v>99744.5</v>
      </c>
      <c r="BL226" s="12"/>
      <c r="BM226" s="13"/>
      <c r="BN226" s="13" t="s">
        <v>531</v>
      </c>
      <c r="BO226" s="12">
        <v>5479.8</v>
      </c>
    </row>
    <row r="227" spans="45:67" ht="15.75" thickBot="1" x14ac:dyDescent="0.3">
      <c r="AS227" s="12"/>
      <c r="AT227" s="12" t="s">
        <v>35</v>
      </c>
      <c r="AU227" s="12">
        <v>492711.75</v>
      </c>
      <c r="BL227" s="13"/>
      <c r="BM227" s="16" t="s">
        <v>578</v>
      </c>
      <c r="BN227" s="17"/>
      <c r="BO227" s="12">
        <v>83116.63</v>
      </c>
    </row>
    <row r="228" spans="45:67" ht="15.75" thickBot="1" x14ac:dyDescent="0.3">
      <c r="AS228" s="12"/>
      <c r="AT228" s="12" t="s">
        <v>23</v>
      </c>
      <c r="AU228" s="12">
        <v>61138.5</v>
      </c>
      <c r="BL228" s="16" t="s">
        <v>578</v>
      </c>
      <c r="BM228" s="21"/>
      <c r="BN228" s="17"/>
      <c r="BO228" s="12">
        <v>83116.63</v>
      </c>
    </row>
    <row r="229" spans="45:67" ht="15.75" thickBot="1" x14ac:dyDescent="0.3">
      <c r="AS229" s="13"/>
      <c r="AT229" s="13" t="s">
        <v>33</v>
      </c>
      <c r="AU229" s="12">
        <v>645157.67000000004</v>
      </c>
      <c r="BL229" s="16" t="s">
        <v>565</v>
      </c>
      <c r="BM229" s="21"/>
      <c r="BN229" s="17"/>
      <c r="BO229" s="13">
        <v>42282904.429999992</v>
      </c>
    </row>
    <row r="230" spans="45:67" ht="15.75" thickBot="1" x14ac:dyDescent="0.3">
      <c r="AS230" s="16" t="s">
        <v>613</v>
      </c>
      <c r="AT230" s="17"/>
      <c r="AU230" s="12">
        <v>3184890.42</v>
      </c>
    </row>
    <row r="231" spans="45:67" x14ac:dyDescent="0.25">
      <c r="AS231" s="11" t="s">
        <v>142</v>
      </c>
      <c r="AT231" s="11" t="s">
        <v>29</v>
      </c>
      <c r="AU231" s="12">
        <v>50744</v>
      </c>
    </row>
    <row r="232" spans="45:67" x14ac:dyDescent="0.25">
      <c r="AS232" s="12"/>
      <c r="AT232" s="12" t="s">
        <v>24</v>
      </c>
      <c r="AU232" s="12">
        <v>132595</v>
      </c>
    </row>
    <row r="233" spans="45:67" x14ac:dyDescent="0.25">
      <c r="AS233" s="12"/>
      <c r="AT233" s="12" t="s">
        <v>32</v>
      </c>
      <c r="AU233" s="12">
        <v>116250</v>
      </c>
    </row>
    <row r="234" spans="45:67" x14ac:dyDescent="0.25">
      <c r="AS234" s="12"/>
      <c r="AT234" s="12" t="s">
        <v>26</v>
      </c>
      <c r="AU234" s="12">
        <v>50613</v>
      </c>
    </row>
    <row r="235" spans="45:67" x14ac:dyDescent="0.25">
      <c r="AS235" s="12"/>
      <c r="AT235" s="12" t="s">
        <v>35</v>
      </c>
      <c r="AU235" s="12">
        <v>317002</v>
      </c>
    </row>
    <row r="236" spans="45:67" x14ac:dyDescent="0.25">
      <c r="AS236" s="12"/>
      <c r="AT236" s="12" t="s">
        <v>28</v>
      </c>
      <c r="AU236" s="12">
        <v>73463</v>
      </c>
    </row>
    <row r="237" spans="45:67" ht="15.75" thickBot="1" x14ac:dyDescent="0.3">
      <c r="AS237" s="13"/>
      <c r="AT237" s="13" t="s">
        <v>23</v>
      </c>
      <c r="AU237" s="12">
        <v>61661</v>
      </c>
    </row>
    <row r="238" spans="45:67" ht="15.75" thickBot="1" x14ac:dyDescent="0.3">
      <c r="AS238" s="16" t="s">
        <v>614</v>
      </c>
      <c r="AT238" s="17"/>
      <c r="AU238" s="12">
        <v>802328</v>
      </c>
    </row>
    <row r="239" spans="45:67" x14ac:dyDescent="0.25">
      <c r="AS239" s="11" t="s">
        <v>118</v>
      </c>
      <c r="AT239" s="11" t="s">
        <v>31</v>
      </c>
      <c r="AU239" s="12">
        <v>89822</v>
      </c>
    </row>
    <row r="240" spans="45:67" x14ac:dyDescent="0.25">
      <c r="AS240" s="12"/>
      <c r="AT240" s="12" t="s">
        <v>34</v>
      </c>
      <c r="AU240" s="12">
        <v>251466</v>
      </c>
    </row>
    <row r="241" spans="45:47" x14ac:dyDescent="0.25">
      <c r="AS241" s="12"/>
      <c r="AT241" s="12" t="s">
        <v>29</v>
      </c>
      <c r="AU241" s="12">
        <v>340936.5</v>
      </c>
    </row>
    <row r="242" spans="45:47" x14ac:dyDescent="0.25">
      <c r="AS242" s="12"/>
      <c r="AT242" s="12" t="s">
        <v>24</v>
      </c>
      <c r="AU242" s="12">
        <v>393026.86</v>
      </c>
    </row>
    <row r="243" spans="45:47" x14ac:dyDescent="0.25">
      <c r="AS243" s="12"/>
      <c r="AT243" s="12" t="s">
        <v>32</v>
      </c>
      <c r="AU243" s="12">
        <v>388787</v>
      </c>
    </row>
    <row r="244" spans="45:47" x14ac:dyDescent="0.25">
      <c r="AS244" s="12"/>
      <c r="AT244" s="12" t="s">
        <v>26</v>
      </c>
      <c r="AU244" s="12">
        <v>303231.40000000002</v>
      </c>
    </row>
    <row r="245" spans="45:47" x14ac:dyDescent="0.25">
      <c r="AS245" s="12"/>
      <c r="AT245" s="12" t="s">
        <v>35</v>
      </c>
      <c r="AU245" s="12">
        <v>136072.4</v>
      </c>
    </row>
    <row r="246" spans="45:47" x14ac:dyDescent="0.25">
      <c r="AS246" s="12"/>
      <c r="AT246" s="12" t="s">
        <v>28</v>
      </c>
      <c r="AU246" s="12">
        <v>103479.5</v>
      </c>
    </row>
    <row r="247" spans="45:47" x14ac:dyDescent="0.25">
      <c r="AS247" s="12"/>
      <c r="AT247" s="12" t="s">
        <v>23</v>
      </c>
      <c r="AU247" s="12">
        <v>95121</v>
      </c>
    </row>
    <row r="248" spans="45:47" ht="15.75" thickBot="1" x14ac:dyDescent="0.3">
      <c r="AS248" s="13"/>
      <c r="AT248" s="13" t="s">
        <v>33</v>
      </c>
      <c r="AU248" s="12">
        <v>313415.33</v>
      </c>
    </row>
    <row r="249" spans="45:47" ht="15.75" thickBot="1" x14ac:dyDescent="0.3">
      <c r="AS249" s="16" t="s">
        <v>615</v>
      </c>
      <c r="AT249" s="17"/>
      <c r="AU249" s="12">
        <v>2415357.9899999998</v>
      </c>
    </row>
    <row r="250" spans="45:47" x14ac:dyDescent="0.25">
      <c r="AS250" s="11" t="s">
        <v>126</v>
      </c>
      <c r="AT250" s="11" t="s">
        <v>31</v>
      </c>
      <c r="AU250" s="12">
        <v>1770308</v>
      </c>
    </row>
    <row r="251" spans="45:47" x14ac:dyDescent="0.25">
      <c r="AS251" s="12"/>
      <c r="AT251" s="12" t="s">
        <v>34</v>
      </c>
      <c r="AU251" s="12">
        <v>889821</v>
      </c>
    </row>
    <row r="252" spans="45:47" x14ac:dyDescent="0.25">
      <c r="AS252" s="12"/>
      <c r="AT252" s="12" t="s">
        <v>24</v>
      </c>
      <c r="AU252" s="12">
        <v>65874</v>
      </c>
    </row>
    <row r="253" spans="45:47" x14ac:dyDescent="0.25">
      <c r="AS253" s="12"/>
      <c r="AT253" s="12" t="s">
        <v>32</v>
      </c>
      <c r="AU253" s="12">
        <v>63823.5</v>
      </c>
    </row>
    <row r="254" spans="45:47" x14ac:dyDescent="0.25">
      <c r="AS254" s="12"/>
      <c r="AT254" s="12" t="s">
        <v>26</v>
      </c>
      <c r="AU254" s="12">
        <v>96718</v>
      </c>
    </row>
    <row r="255" spans="45:47" x14ac:dyDescent="0.25">
      <c r="AS255" s="12"/>
      <c r="AT255" s="12" t="s">
        <v>35</v>
      </c>
      <c r="AU255" s="12">
        <v>299663.8</v>
      </c>
    </row>
    <row r="256" spans="45:47" ht="15.75" thickBot="1" x14ac:dyDescent="0.3">
      <c r="AS256" s="13"/>
      <c r="AT256" s="13" t="s">
        <v>33</v>
      </c>
      <c r="AU256" s="12">
        <v>51776.75</v>
      </c>
    </row>
    <row r="257" spans="45:47" ht="15.75" thickBot="1" x14ac:dyDescent="0.3">
      <c r="AS257" s="16" t="s">
        <v>616</v>
      </c>
      <c r="AT257" s="17"/>
      <c r="AU257" s="12">
        <v>3237985.05</v>
      </c>
    </row>
    <row r="258" spans="45:47" x14ac:dyDescent="0.25">
      <c r="AS258" s="11" t="s">
        <v>134</v>
      </c>
      <c r="AT258" s="11" t="s">
        <v>31</v>
      </c>
      <c r="AU258" s="12">
        <v>929705</v>
      </c>
    </row>
    <row r="259" spans="45:47" x14ac:dyDescent="0.25">
      <c r="AS259" s="12"/>
      <c r="AT259" s="12" t="s">
        <v>34</v>
      </c>
      <c r="AU259" s="12">
        <v>264256.5</v>
      </c>
    </row>
    <row r="260" spans="45:47" x14ac:dyDescent="0.25">
      <c r="AS260" s="12"/>
      <c r="AT260" s="12" t="s">
        <v>29</v>
      </c>
      <c r="AU260" s="12">
        <v>80101.67</v>
      </c>
    </row>
    <row r="261" spans="45:47" x14ac:dyDescent="0.25">
      <c r="AS261" s="12"/>
      <c r="AT261" s="12" t="s">
        <v>24</v>
      </c>
      <c r="AU261" s="12">
        <v>257056.8</v>
      </c>
    </row>
    <row r="262" spans="45:47" x14ac:dyDescent="0.25">
      <c r="AS262" s="12"/>
      <c r="AT262" s="12" t="s">
        <v>32</v>
      </c>
      <c r="AU262" s="12">
        <v>101232</v>
      </c>
    </row>
    <row r="263" spans="45:47" x14ac:dyDescent="0.25">
      <c r="AS263" s="12"/>
      <c r="AT263" s="12" t="s">
        <v>26</v>
      </c>
      <c r="AU263" s="12">
        <v>336436.25</v>
      </c>
    </row>
    <row r="264" spans="45:47" x14ac:dyDescent="0.25">
      <c r="AS264" s="12"/>
      <c r="AT264" s="12" t="s">
        <v>35</v>
      </c>
      <c r="AU264" s="12">
        <v>157278</v>
      </c>
    </row>
    <row r="265" spans="45:47" x14ac:dyDescent="0.25">
      <c r="AS265" s="12"/>
      <c r="AT265" s="12" t="s">
        <v>28</v>
      </c>
      <c r="AU265" s="12">
        <v>135784</v>
      </c>
    </row>
    <row r="266" spans="45:47" x14ac:dyDescent="0.25">
      <c r="AS266" s="12"/>
      <c r="AT266" s="12" t="s">
        <v>23</v>
      </c>
      <c r="AU266" s="12">
        <v>136959.32999999999</v>
      </c>
    </row>
    <row r="267" spans="45:47" ht="15.75" thickBot="1" x14ac:dyDescent="0.3">
      <c r="AS267" s="13"/>
      <c r="AT267" s="13" t="s">
        <v>33</v>
      </c>
      <c r="AU267" s="12">
        <v>458575.25</v>
      </c>
    </row>
    <row r="268" spans="45:47" ht="15.75" thickBot="1" x14ac:dyDescent="0.3">
      <c r="AS268" s="16" t="s">
        <v>617</v>
      </c>
      <c r="AT268" s="17"/>
      <c r="AU268" s="12">
        <v>2857384.8</v>
      </c>
    </row>
    <row r="269" spans="45:47" x14ac:dyDescent="0.25">
      <c r="AS269" s="11" t="s">
        <v>145</v>
      </c>
      <c r="AT269" s="11" t="s">
        <v>34</v>
      </c>
      <c r="AU269" s="12">
        <v>71087</v>
      </c>
    </row>
    <row r="270" spans="45:47" x14ac:dyDescent="0.25">
      <c r="AS270" s="12"/>
      <c r="AT270" s="12" t="s">
        <v>29</v>
      </c>
      <c r="AU270" s="12">
        <v>68276.5</v>
      </c>
    </row>
    <row r="271" spans="45:47" x14ac:dyDescent="0.25">
      <c r="AS271" s="12"/>
      <c r="AT271" s="12" t="s">
        <v>24</v>
      </c>
      <c r="AU271" s="12">
        <v>45870</v>
      </c>
    </row>
    <row r="272" spans="45:47" x14ac:dyDescent="0.25">
      <c r="AS272" s="12"/>
      <c r="AT272" s="12" t="s">
        <v>32</v>
      </c>
      <c r="AU272" s="12">
        <v>105276</v>
      </c>
    </row>
    <row r="273" spans="45:47" x14ac:dyDescent="0.25">
      <c r="AS273" s="12"/>
      <c r="AT273" s="12" t="s">
        <v>26</v>
      </c>
      <c r="AU273" s="12">
        <v>145106</v>
      </c>
    </row>
    <row r="274" spans="45:47" x14ac:dyDescent="0.25">
      <c r="AS274" s="12"/>
      <c r="AT274" s="12" t="s">
        <v>35</v>
      </c>
      <c r="AU274" s="12">
        <v>63851</v>
      </c>
    </row>
    <row r="275" spans="45:47" ht="15.75" thickBot="1" x14ac:dyDescent="0.3">
      <c r="AS275" s="13"/>
      <c r="AT275" s="13" t="s">
        <v>33</v>
      </c>
      <c r="AU275" s="12">
        <v>65186</v>
      </c>
    </row>
    <row r="276" spans="45:47" ht="15.75" thickBot="1" x14ac:dyDescent="0.3">
      <c r="AS276" s="16" t="s">
        <v>618</v>
      </c>
      <c r="AT276" s="17"/>
      <c r="AU276" s="12">
        <v>564652.5</v>
      </c>
    </row>
    <row r="277" spans="45:47" x14ac:dyDescent="0.25">
      <c r="AS277" s="11" t="s">
        <v>112</v>
      </c>
      <c r="AT277" s="11" t="s">
        <v>31</v>
      </c>
      <c r="AU277" s="12">
        <v>181705.71</v>
      </c>
    </row>
    <row r="278" spans="45:47" x14ac:dyDescent="0.25">
      <c r="AS278" s="12"/>
      <c r="AT278" s="12" t="s">
        <v>34</v>
      </c>
      <c r="AU278" s="12">
        <v>295810.43</v>
      </c>
    </row>
    <row r="279" spans="45:47" x14ac:dyDescent="0.25">
      <c r="AS279" s="12"/>
      <c r="AT279" s="12" t="s">
        <v>29</v>
      </c>
      <c r="AU279" s="12">
        <v>105796.36</v>
      </c>
    </row>
    <row r="280" spans="45:47" x14ac:dyDescent="0.25">
      <c r="AS280" s="12"/>
      <c r="AT280" s="12" t="s">
        <v>24</v>
      </c>
      <c r="AU280" s="12">
        <v>435444.5</v>
      </c>
    </row>
    <row r="281" spans="45:47" x14ac:dyDescent="0.25">
      <c r="AS281" s="12"/>
      <c r="AT281" s="12" t="s">
        <v>32</v>
      </c>
      <c r="AU281" s="12">
        <v>446838.25</v>
      </c>
    </row>
    <row r="282" spans="45:47" x14ac:dyDescent="0.25">
      <c r="AS282" s="12"/>
      <c r="AT282" s="12" t="s">
        <v>26</v>
      </c>
      <c r="AU282" s="12">
        <v>226385.85</v>
      </c>
    </row>
    <row r="283" spans="45:47" x14ac:dyDescent="0.25">
      <c r="AS283" s="12"/>
      <c r="AT283" s="12" t="s">
        <v>35</v>
      </c>
      <c r="AU283" s="12">
        <v>192552.92</v>
      </c>
    </row>
    <row r="284" spans="45:47" x14ac:dyDescent="0.25">
      <c r="AS284" s="12"/>
      <c r="AT284" s="12" t="s">
        <v>28</v>
      </c>
      <c r="AU284" s="12">
        <v>62316</v>
      </c>
    </row>
    <row r="285" spans="45:47" x14ac:dyDescent="0.25">
      <c r="AS285" s="12"/>
      <c r="AT285" s="12" t="s">
        <v>23</v>
      </c>
      <c r="AU285" s="12">
        <v>1281442</v>
      </c>
    </row>
    <row r="286" spans="45:47" ht="15.75" thickBot="1" x14ac:dyDescent="0.3">
      <c r="AS286" s="13"/>
      <c r="AT286" s="13" t="s">
        <v>33</v>
      </c>
      <c r="AU286" s="12">
        <v>738972</v>
      </c>
    </row>
    <row r="287" spans="45:47" ht="15.75" thickBot="1" x14ac:dyDescent="0.3">
      <c r="AS287" s="16" t="s">
        <v>619</v>
      </c>
      <c r="AT287" s="17"/>
      <c r="AU287" s="12">
        <v>3967264.02</v>
      </c>
    </row>
    <row r="288" spans="45:47" x14ac:dyDescent="0.25">
      <c r="AS288" s="11" t="s">
        <v>128</v>
      </c>
      <c r="AT288" s="11" t="s">
        <v>31</v>
      </c>
      <c r="AU288" s="12">
        <v>136976</v>
      </c>
    </row>
    <row r="289" spans="45:47" x14ac:dyDescent="0.25">
      <c r="AS289" s="12"/>
      <c r="AT289" s="12" t="s">
        <v>34</v>
      </c>
      <c r="AU289" s="12">
        <v>311990</v>
      </c>
    </row>
    <row r="290" spans="45:47" x14ac:dyDescent="0.25">
      <c r="AS290" s="12"/>
      <c r="AT290" s="12" t="s">
        <v>29</v>
      </c>
      <c r="AU290" s="12">
        <v>54873</v>
      </c>
    </row>
    <row r="291" spans="45:47" x14ac:dyDescent="0.25">
      <c r="AS291" s="12"/>
      <c r="AT291" s="12" t="s">
        <v>24</v>
      </c>
      <c r="AU291" s="12">
        <v>949073</v>
      </c>
    </row>
    <row r="292" spans="45:47" x14ac:dyDescent="0.25">
      <c r="AS292" s="12"/>
      <c r="AT292" s="12" t="s">
        <v>35</v>
      </c>
      <c r="AU292" s="12">
        <v>206022</v>
      </c>
    </row>
    <row r="293" spans="45:47" x14ac:dyDescent="0.25">
      <c r="AS293" s="12"/>
      <c r="AT293" s="12" t="s">
        <v>28</v>
      </c>
      <c r="AU293" s="12">
        <v>890445</v>
      </c>
    </row>
    <row r="294" spans="45:47" ht="15.75" thickBot="1" x14ac:dyDescent="0.3">
      <c r="AS294" s="13"/>
      <c r="AT294" s="13" t="s">
        <v>33</v>
      </c>
      <c r="AU294" s="12">
        <v>147238</v>
      </c>
    </row>
    <row r="295" spans="45:47" ht="15.75" thickBot="1" x14ac:dyDescent="0.3">
      <c r="AS295" s="16" t="s">
        <v>620</v>
      </c>
      <c r="AT295" s="17"/>
      <c r="AU295" s="12">
        <v>2696617</v>
      </c>
    </row>
    <row r="296" spans="45:47" x14ac:dyDescent="0.25">
      <c r="AS296" s="11" t="s">
        <v>117</v>
      </c>
      <c r="AT296" s="11" t="s">
        <v>35</v>
      </c>
      <c r="AU296" s="12">
        <v>101646.5</v>
      </c>
    </row>
    <row r="297" spans="45:47" x14ac:dyDescent="0.25">
      <c r="AS297" s="12"/>
      <c r="AT297" s="12" t="s">
        <v>28</v>
      </c>
      <c r="AU297" s="12">
        <v>31434</v>
      </c>
    </row>
    <row r="298" spans="45:47" x14ac:dyDescent="0.25">
      <c r="AS298" s="12"/>
      <c r="AT298" s="12" t="s">
        <v>23</v>
      </c>
      <c r="AU298" s="12">
        <v>65869</v>
      </c>
    </row>
    <row r="299" spans="45:47" ht="15.75" thickBot="1" x14ac:dyDescent="0.3">
      <c r="AS299" s="13"/>
      <c r="AT299" s="13" t="s">
        <v>33</v>
      </c>
      <c r="AU299" s="12">
        <v>132659</v>
      </c>
    </row>
    <row r="300" spans="45:47" ht="15.75" thickBot="1" x14ac:dyDescent="0.3">
      <c r="AS300" s="16" t="s">
        <v>621</v>
      </c>
      <c r="AT300" s="17"/>
      <c r="AU300" s="12">
        <v>331608.5</v>
      </c>
    </row>
    <row r="301" spans="45:47" x14ac:dyDescent="0.25">
      <c r="AS301" s="11" t="s">
        <v>137</v>
      </c>
      <c r="AT301" s="11" t="s">
        <v>31</v>
      </c>
      <c r="AU301" s="12">
        <v>269648</v>
      </c>
    </row>
    <row r="302" spans="45:47" x14ac:dyDescent="0.25">
      <c r="AS302" s="12"/>
      <c r="AT302" s="12" t="s">
        <v>34</v>
      </c>
      <c r="AU302" s="12">
        <v>79278.5</v>
      </c>
    </row>
    <row r="303" spans="45:47" x14ac:dyDescent="0.25">
      <c r="AS303" s="12"/>
      <c r="AT303" s="12" t="s">
        <v>29</v>
      </c>
      <c r="AU303" s="12">
        <v>33269</v>
      </c>
    </row>
    <row r="304" spans="45:47" x14ac:dyDescent="0.25">
      <c r="AS304" s="12"/>
      <c r="AT304" s="12" t="s">
        <v>24</v>
      </c>
      <c r="AU304" s="12">
        <v>72393.600000000006</v>
      </c>
    </row>
    <row r="305" spans="45:47" x14ac:dyDescent="0.25">
      <c r="AS305" s="12"/>
      <c r="AT305" s="12" t="s">
        <v>26</v>
      </c>
      <c r="AU305" s="12">
        <v>376285.6</v>
      </c>
    </row>
    <row r="306" spans="45:47" x14ac:dyDescent="0.25">
      <c r="AS306" s="12"/>
      <c r="AT306" s="12" t="s">
        <v>35</v>
      </c>
      <c r="AU306" s="12">
        <v>45372.5</v>
      </c>
    </row>
    <row r="307" spans="45:47" x14ac:dyDescent="0.25">
      <c r="AS307" s="12"/>
      <c r="AT307" s="12" t="s">
        <v>28</v>
      </c>
      <c r="AU307" s="12">
        <v>94983</v>
      </c>
    </row>
    <row r="308" spans="45:47" ht="15.75" thickBot="1" x14ac:dyDescent="0.3">
      <c r="AS308" s="13"/>
      <c r="AT308" s="13" t="s">
        <v>33</v>
      </c>
      <c r="AU308" s="12">
        <v>487919.5</v>
      </c>
    </row>
    <row r="309" spans="45:47" ht="15.75" thickBot="1" x14ac:dyDescent="0.3">
      <c r="AS309" s="16" t="s">
        <v>622</v>
      </c>
      <c r="AT309" s="17"/>
      <c r="AU309" s="12">
        <v>1459149.7</v>
      </c>
    </row>
    <row r="310" spans="45:47" x14ac:dyDescent="0.25">
      <c r="AS310" s="11" t="s">
        <v>74</v>
      </c>
      <c r="AT310" s="11" t="s">
        <v>31</v>
      </c>
      <c r="AU310" s="12">
        <v>265900.33</v>
      </c>
    </row>
    <row r="311" spans="45:47" x14ac:dyDescent="0.25">
      <c r="AS311" s="12"/>
      <c r="AT311" s="12" t="s">
        <v>34</v>
      </c>
      <c r="AU311" s="12">
        <v>91145.8</v>
      </c>
    </row>
    <row r="312" spans="45:47" x14ac:dyDescent="0.25">
      <c r="AS312" s="12"/>
      <c r="AT312" s="12" t="s">
        <v>29</v>
      </c>
      <c r="AU312" s="12">
        <v>222176.07</v>
      </c>
    </row>
    <row r="313" spans="45:47" x14ac:dyDescent="0.25">
      <c r="AS313" s="12"/>
      <c r="AT313" s="12" t="s">
        <v>24</v>
      </c>
      <c r="AU313" s="12">
        <v>62121.57</v>
      </c>
    </row>
    <row r="314" spans="45:47" x14ac:dyDescent="0.25">
      <c r="AS314" s="12"/>
      <c r="AT314" s="12" t="s">
        <v>32</v>
      </c>
      <c r="AU314" s="12">
        <v>162362.57</v>
      </c>
    </row>
    <row r="315" spans="45:47" x14ac:dyDescent="0.25">
      <c r="AS315" s="12"/>
      <c r="AT315" s="12" t="s">
        <v>26</v>
      </c>
      <c r="AU315" s="12">
        <v>79088.78</v>
      </c>
    </row>
    <row r="316" spans="45:47" x14ac:dyDescent="0.25">
      <c r="AS316" s="12"/>
      <c r="AT316" s="12" t="s">
        <v>35</v>
      </c>
      <c r="AU316" s="12">
        <v>146343.89000000001</v>
      </c>
    </row>
    <row r="317" spans="45:47" x14ac:dyDescent="0.25">
      <c r="AS317" s="12"/>
      <c r="AT317" s="12" t="s">
        <v>28</v>
      </c>
      <c r="AU317" s="12">
        <v>52802.5</v>
      </c>
    </row>
    <row r="318" spans="45:47" x14ac:dyDescent="0.25">
      <c r="AS318" s="12"/>
      <c r="AT318" s="12" t="s">
        <v>23</v>
      </c>
      <c r="AU318" s="12">
        <v>85219.5</v>
      </c>
    </row>
    <row r="319" spans="45:47" ht="15.75" thickBot="1" x14ac:dyDescent="0.3">
      <c r="AS319" s="13"/>
      <c r="AT319" s="13" t="s">
        <v>33</v>
      </c>
      <c r="AU319" s="12">
        <v>313587.33</v>
      </c>
    </row>
    <row r="320" spans="45:47" ht="15.75" thickBot="1" x14ac:dyDescent="0.3">
      <c r="AS320" s="16" t="s">
        <v>623</v>
      </c>
      <c r="AT320" s="17"/>
      <c r="AU320" s="12">
        <v>1480748.3399999999</v>
      </c>
    </row>
    <row r="321" spans="45:47" x14ac:dyDescent="0.25">
      <c r="AS321" s="11" t="s">
        <v>114</v>
      </c>
      <c r="AT321" s="11" t="s">
        <v>31</v>
      </c>
      <c r="AU321" s="12">
        <v>526280</v>
      </c>
    </row>
    <row r="322" spans="45:47" x14ac:dyDescent="0.25">
      <c r="AS322" s="12"/>
      <c r="AT322" s="12" t="s">
        <v>34</v>
      </c>
      <c r="AU322" s="12">
        <v>60018.33</v>
      </c>
    </row>
    <row r="323" spans="45:47" x14ac:dyDescent="0.25">
      <c r="AS323" s="12"/>
      <c r="AT323" s="12" t="s">
        <v>29</v>
      </c>
      <c r="AU323" s="12">
        <v>82739</v>
      </c>
    </row>
    <row r="324" spans="45:47" x14ac:dyDescent="0.25">
      <c r="AS324" s="12"/>
      <c r="AT324" s="12" t="s">
        <v>24</v>
      </c>
      <c r="AU324" s="12">
        <v>363014</v>
      </c>
    </row>
    <row r="325" spans="45:47" x14ac:dyDescent="0.25">
      <c r="AS325" s="12"/>
      <c r="AT325" s="12" t="s">
        <v>32</v>
      </c>
      <c r="AU325" s="12">
        <v>441098</v>
      </c>
    </row>
    <row r="326" spans="45:47" x14ac:dyDescent="0.25">
      <c r="AS326" s="12"/>
      <c r="AT326" s="12" t="s">
        <v>26</v>
      </c>
      <c r="AU326" s="12">
        <v>99883.75</v>
      </c>
    </row>
    <row r="327" spans="45:47" x14ac:dyDescent="0.25">
      <c r="AS327" s="12"/>
      <c r="AT327" s="12" t="s">
        <v>35</v>
      </c>
      <c r="AU327" s="12">
        <v>477559.75</v>
      </c>
    </row>
    <row r="328" spans="45:47" ht="15.75" thickBot="1" x14ac:dyDescent="0.3">
      <c r="AS328" s="13"/>
      <c r="AT328" s="13" t="s">
        <v>28</v>
      </c>
      <c r="AU328" s="12">
        <v>40774</v>
      </c>
    </row>
    <row r="329" spans="45:47" ht="15.75" thickBot="1" x14ac:dyDescent="0.3">
      <c r="AS329" s="16" t="s">
        <v>624</v>
      </c>
      <c r="AT329" s="17"/>
      <c r="AU329" s="12">
        <v>2091366.83</v>
      </c>
    </row>
    <row r="330" spans="45:47" x14ac:dyDescent="0.25">
      <c r="AS330" s="11" t="s">
        <v>132</v>
      </c>
      <c r="AT330" s="11" t="s">
        <v>31</v>
      </c>
      <c r="AU330" s="12">
        <v>70451</v>
      </c>
    </row>
    <row r="331" spans="45:47" x14ac:dyDescent="0.25">
      <c r="AS331" s="12"/>
      <c r="AT331" s="12" t="s">
        <v>29</v>
      </c>
      <c r="AU331" s="12">
        <v>91404.75</v>
      </c>
    </row>
    <row r="332" spans="45:47" x14ac:dyDescent="0.25">
      <c r="AS332" s="12"/>
      <c r="AT332" s="12" t="s">
        <v>24</v>
      </c>
      <c r="AU332" s="12">
        <v>101971</v>
      </c>
    </row>
    <row r="333" spans="45:47" x14ac:dyDescent="0.25">
      <c r="AS333" s="12"/>
      <c r="AT333" s="12" t="s">
        <v>32</v>
      </c>
      <c r="AU333" s="12">
        <v>677552.33</v>
      </c>
    </row>
    <row r="334" spans="45:47" x14ac:dyDescent="0.25">
      <c r="AS334" s="12"/>
      <c r="AT334" s="12" t="s">
        <v>26</v>
      </c>
      <c r="AU334" s="12">
        <v>100390</v>
      </c>
    </row>
    <row r="335" spans="45:47" x14ac:dyDescent="0.25">
      <c r="AS335" s="12"/>
      <c r="AT335" s="12" t="s">
        <v>35</v>
      </c>
      <c r="AU335" s="12">
        <v>102720.33</v>
      </c>
    </row>
    <row r="336" spans="45:47" x14ac:dyDescent="0.25">
      <c r="AS336" s="12"/>
      <c r="AT336" s="12" t="s">
        <v>28</v>
      </c>
      <c r="AU336" s="12">
        <v>69178.5</v>
      </c>
    </row>
    <row r="337" spans="45:47" x14ac:dyDescent="0.25">
      <c r="AS337" s="12"/>
      <c r="AT337" s="12" t="s">
        <v>23</v>
      </c>
      <c r="AU337" s="12">
        <v>54347</v>
      </c>
    </row>
    <row r="338" spans="45:47" ht="15.75" thickBot="1" x14ac:dyDescent="0.3">
      <c r="AS338" s="13"/>
      <c r="AT338" s="13" t="s">
        <v>33</v>
      </c>
      <c r="AU338" s="12">
        <v>61149</v>
      </c>
    </row>
    <row r="339" spans="45:47" ht="15.75" thickBot="1" x14ac:dyDescent="0.3">
      <c r="AS339" s="16" t="s">
        <v>625</v>
      </c>
      <c r="AT339" s="17"/>
      <c r="AU339" s="12">
        <v>1329163.9099999999</v>
      </c>
    </row>
    <row r="340" spans="45:47" ht="15.75" thickBot="1" x14ac:dyDescent="0.3">
      <c r="AS340" s="15" t="s">
        <v>449</v>
      </c>
      <c r="AT340" s="15" t="s">
        <v>449</v>
      </c>
      <c r="AU340" s="12">
        <v>11887.63</v>
      </c>
    </row>
    <row r="341" spans="45:47" ht="15.75" thickBot="1" x14ac:dyDescent="0.3">
      <c r="AS341" s="16" t="s">
        <v>578</v>
      </c>
      <c r="AT341" s="17"/>
      <c r="AU341" s="12">
        <v>11887.63</v>
      </c>
    </row>
    <row r="342" spans="45:47" x14ac:dyDescent="0.25">
      <c r="AS342" s="11" t="s">
        <v>119</v>
      </c>
      <c r="AT342" s="11" t="s">
        <v>31</v>
      </c>
      <c r="AU342" s="12">
        <v>348543</v>
      </c>
    </row>
    <row r="343" spans="45:47" x14ac:dyDescent="0.25">
      <c r="AS343" s="12"/>
      <c r="AT343" s="12" t="s">
        <v>34</v>
      </c>
      <c r="AU343" s="12">
        <v>506123</v>
      </c>
    </row>
    <row r="344" spans="45:47" x14ac:dyDescent="0.25">
      <c r="AS344" s="12"/>
      <c r="AT344" s="12" t="s">
        <v>29</v>
      </c>
      <c r="AU344" s="12">
        <v>58450.2</v>
      </c>
    </row>
    <row r="345" spans="45:47" x14ac:dyDescent="0.25">
      <c r="AS345" s="12"/>
      <c r="AT345" s="12" t="s">
        <v>24</v>
      </c>
      <c r="AU345" s="12">
        <v>113879.5</v>
      </c>
    </row>
    <row r="346" spans="45:47" x14ac:dyDescent="0.25">
      <c r="AS346" s="12"/>
      <c r="AT346" s="12" t="s">
        <v>32</v>
      </c>
      <c r="AU346" s="12">
        <v>103647.5</v>
      </c>
    </row>
    <row r="347" spans="45:47" x14ac:dyDescent="0.25">
      <c r="AS347" s="12"/>
      <c r="AT347" s="12" t="s">
        <v>26</v>
      </c>
      <c r="AU347" s="12">
        <v>95971.5</v>
      </c>
    </row>
    <row r="348" spans="45:47" x14ac:dyDescent="0.25">
      <c r="AS348" s="12"/>
      <c r="AT348" s="12" t="s">
        <v>35</v>
      </c>
      <c r="AU348" s="12">
        <v>304670.63</v>
      </c>
    </row>
    <row r="349" spans="45:47" x14ac:dyDescent="0.25">
      <c r="AS349" s="12"/>
      <c r="AT349" s="12" t="s">
        <v>28</v>
      </c>
      <c r="AU349" s="12">
        <v>827595</v>
      </c>
    </row>
    <row r="350" spans="45:47" x14ac:dyDescent="0.25">
      <c r="AS350" s="12"/>
      <c r="AT350" s="12" t="s">
        <v>23</v>
      </c>
      <c r="AU350" s="12">
        <v>574412.5</v>
      </c>
    </row>
    <row r="351" spans="45:47" ht="15.75" thickBot="1" x14ac:dyDescent="0.3">
      <c r="AS351" s="13"/>
      <c r="AT351" s="13" t="s">
        <v>33</v>
      </c>
      <c r="AU351" s="12">
        <v>69638</v>
      </c>
    </row>
    <row r="352" spans="45:47" ht="15.75" thickBot="1" x14ac:dyDescent="0.3">
      <c r="AS352" s="16" t="s">
        <v>626</v>
      </c>
      <c r="AT352" s="17"/>
      <c r="AU352" s="12">
        <v>3002930.83</v>
      </c>
    </row>
    <row r="353" spans="45:47" ht="15.75" thickBot="1" x14ac:dyDescent="0.3">
      <c r="AS353" s="16" t="s">
        <v>565</v>
      </c>
      <c r="AT353" s="17"/>
      <c r="AU353" s="13">
        <v>75432781.159999967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C3A2-1CA6-4BD7-9ED8-C9E76979B0F0}">
  <dimension ref="A1:F32"/>
  <sheetViews>
    <sheetView showGridLines="0" workbookViewId="0"/>
  </sheetViews>
  <sheetFormatPr defaultRowHeight="15" x14ac:dyDescent="0.25"/>
  <cols>
    <col min="1" max="1" width="22.5703125" bestFit="1" customWidth="1"/>
    <col min="2" max="2" width="10.42578125" customWidth="1"/>
    <col min="3" max="3" width="14.85546875" customWidth="1"/>
    <col min="6" max="6" width="22.5703125" bestFit="1" customWidth="1"/>
  </cols>
  <sheetData>
    <row r="1" spans="1:6" x14ac:dyDescent="0.25">
      <c r="A1" s="31" t="s">
        <v>524</v>
      </c>
      <c r="B1" s="32" t="s">
        <v>523</v>
      </c>
      <c r="C1" s="33" t="s">
        <v>522</v>
      </c>
      <c r="F1" s="51" t="s">
        <v>524</v>
      </c>
    </row>
    <row r="2" spans="1:6" x14ac:dyDescent="0.25">
      <c r="A2" s="29" t="s">
        <v>33</v>
      </c>
      <c r="B2" s="2" t="s">
        <v>157</v>
      </c>
      <c r="C2" s="30">
        <v>421606</v>
      </c>
      <c r="F2" s="49" t="s">
        <v>33</v>
      </c>
    </row>
    <row r="3" spans="1:6" x14ac:dyDescent="0.25">
      <c r="A3" s="29" t="s">
        <v>28</v>
      </c>
      <c r="B3" s="2" t="s">
        <v>157</v>
      </c>
      <c r="C3" s="30">
        <v>344957</v>
      </c>
      <c r="F3" s="50" t="s">
        <v>28</v>
      </c>
    </row>
    <row r="4" spans="1:6" x14ac:dyDescent="0.25">
      <c r="A4" s="29" t="s">
        <v>33</v>
      </c>
      <c r="B4" s="2" t="s">
        <v>155</v>
      </c>
      <c r="C4" s="30">
        <v>312937.71000000002</v>
      </c>
      <c r="F4" s="49" t="s">
        <v>35</v>
      </c>
    </row>
    <row r="5" spans="1:6" x14ac:dyDescent="0.25">
      <c r="A5" s="29" t="s">
        <v>28</v>
      </c>
      <c r="B5" s="2" t="s">
        <v>155</v>
      </c>
      <c r="C5" s="30">
        <v>307446.2</v>
      </c>
      <c r="F5" s="50" t="s">
        <v>29</v>
      </c>
    </row>
    <row r="6" spans="1:6" x14ac:dyDescent="0.25">
      <c r="A6" s="29" t="s">
        <v>35</v>
      </c>
      <c r="B6" s="2" t="s">
        <v>157</v>
      </c>
      <c r="C6" s="30">
        <v>293136.48</v>
      </c>
      <c r="F6" s="49" t="s">
        <v>26</v>
      </c>
    </row>
    <row r="7" spans="1:6" x14ac:dyDescent="0.25">
      <c r="A7" s="29" t="s">
        <v>29</v>
      </c>
      <c r="B7" s="2" t="s">
        <v>157</v>
      </c>
      <c r="C7" s="30">
        <v>290772.69</v>
      </c>
      <c r="F7" s="50" t="s">
        <v>31</v>
      </c>
    </row>
    <row r="8" spans="1:6" x14ac:dyDescent="0.25">
      <c r="A8" s="29" t="s">
        <v>26</v>
      </c>
      <c r="B8" s="2" t="s">
        <v>449</v>
      </c>
      <c r="C8" s="30">
        <v>290714.78999999998</v>
      </c>
      <c r="F8" s="49" t="s">
        <v>34</v>
      </c>
    </row>
    <row r="9" spans="1:6" x14ac:dyDescent="0.25">
      <c r="A9" s="29" t="s">
        <v>31</v>
      </c>
      <c r="B9" s="2" t="s">
        <v>449</v>
      </c>
      <c r="C9" s="30">
        <v>275836.53000000003</v>
      </c>
      <c r="F9" s="50" t="s">
        <v>24</v>
      </c>
    </row>
    <row r="10" spans="1:6" x14ac:dyDescent="0.25">
      <c r="A10" s="29" t="s">
        <v>34</v>
      </c>
      <c r="B10" s="2" t="s">
        <v>157</v>
      </c>
      <c r="C10" s="30">
        <v>268883.94</v>
      </c>
      <c r="F10" s="49" t="s">
        <v>32</v>
      </c>
    </row>
    <row r="11" spans="1:6" x14ac:dyDescent="0.25">
      <c r="A11" s="29" t="s">
        <v>24</v>
      </c>
      <c r="B11" s="2" t="s">
        <v>449</v>
      </c>
      <c r="C11" s="30">
        <v>263444.39</v>
      </c>
      <c r="F11" s="50" t="s">
        <v>23</v>
      </c>
    </row>
    <row r="12" spans="1:6" x14ac:dyDescent="0.25">
      <c r="A12" s="29" t="s">
        <v>32</v>
      </c>
      <c r="B12" s="2" t="s">
        <v>157</v>
      </c>
      <c r="C12" s="30">
        <v>259463.84</v>
      </c>
      <c r="F12" s="49" t="s">
        <v>449</v>
      </c>
    </row>
    <row r="13" spans="1:6" x14ac:dyDescent="0.25">
      <c r="A13" s="29" t="s">
        <v>31</v>
      </c>
      <c r="B13" s="2" t="s">
        <v>157</v>
      </c>
      <c r="C13" s="30">
        <v>254860.07</v>
      </c>
    </row>
    <row r="14" spans="1:6" x14ac:dyDescent="0.25">
      <c r="A14" s="29" t="s">
        <v>26</v>
      </c>
      <c r="B14" s="2" t="s">
        <v>157</v>
      </c>
      <c r="C14" s="30">
        <v>245739.05</v>
      </c>
    </row>
    <row r="15" spans="1:6" x14ac:dyDescent="0.25">
      <c r="A15" s="29" t="s">
        <v>35</v>
      </c>
      <c r="B15" s="2" t="s">
        <v>449</v>
      </c>
      <c r="C15" s="30">
        <v>238824.31</v>
      </c>
    </row>
    <row r="16" spans="1:6" x14ac:dyDescent="0.25">
      <c r="A16" s="29" t="s">
        <v>35</v>
      </c>
      <c r="B16" s="2" t="s">
        <v>155</v>
      </c>
      <c r="C16" s="30">
        <v>233484.39</v>
      </c>
    </row>
    <row r="17" spans="1:3" x14ac:dyDescent="0.25">
      <c r="A17" s="29" t="s">
        <v>32</v>
      </c>
      <c r="B17" s="2" t="s">
        <v>449</v>
      </c>
      <c r="C17" s="30">
        <v>222466.72</v>
      </c>
    </row>
    <row r="18" spans="1:3" x14ac:dyDescent="0.25">
      <c r="A18" s="29" t="s">
        <v>29</v>
      </c>
      <c r="B18" s="2" t="s">
        <v>449</v>
      </c>
      <c r="C18" s="30">
        <v>219950.84</v>
      </c>
    </row>
    <row r="19" spans="1:3" x14ac:dyDescent="0.25">
      <c r="A19" s="29" t="s">
        <v>24</v>
      </c>
      <c r="B19" s="2" t="s">
        <v>157</v>
      </c>
      <c r="C19" s="30">
        <v>217295.96</v>
      </c>
    </row>
    <row r="20" spans="1:3" x14ac:dyDescent="0.25">
      <c r="A20" s="29" t="s">
        <v>26</v>
      </c>
      <c r="B20" s="2" t="s">
        <v>155</v>
      </c>
      <c r="C20" s="30">
        <v>205919.03</v>
      </c>
    </row>
    <row r="21" spans="1:3" x14ac:dyDescent="0.25">
      <c r="A21" s="29" t="s">
        <v>23</v>
      </c>
      <c r="B21" s="2" t="s">
        <v>449</v>
      </c>
      <c r="C21" s="30">
        <v>205357.21</v>
      </c>
    </row>
    <row r="22" spans="1:3" x14ac:dyDescent="0.25">
      <c r="A22" s="29" t="s">
        <v>23</v>
      </c>
      <c r="B22" s="2" t="s">
        <v>155</v>
      </c>
      <c r="C22" s="30">
        <v>204193.8</v>
      </c>
    </row>
    <row r="23" spans="1:3" x14ac:dyDescent="0.25">
      <c r="A23" s="29" t="s">
        <v>29</v>
      </c>
      <c r="B23" s="2" t="s">
        <v>155</v>
      </c>
      <c r="C23" s="30">
        <v>201750.44</v>
      </c>
    </row>
    <row r="24" spans="1:3" x14ac:dyDescent="0.25">
      <c r="A24" s="29" t="s">
        <v>34</v>
      </c>
      <c r="B24" s="2" t="s">
        <v>449</v>
      </c>
      <c r="C24" s="30">
        <v>197464.2</v>
      </c>
    </row>
    <row r="25" spans="1:3" x14ac:dyDescent="0.25">
      <c r="A25" s="29" t="s">
        <v>33</v>
      </c>
      <c r="B25" s="2" t="s">
        <v>449</v>
      </c>
      <c r="C25" s="30">
        <v>190358.3</v>
      </c>
    </row>
    <row r="26" spans="1:3" x14ac:dyDescent="0.25">
      <c r="A26" s="29" t="s">
        <v>34</v>
      </c>
      <c r="B26" s="2" t="s">
        <v>155</v>
      </c>
      <c r="C26" s="30">
        <v>182560.83</v>
      </c>
    </row>
    <row r="27" spans="1:3" x14ac:dyDescent="0.25">
      <c r="A27" s="29" t="s">
        <v>23</v>
      </c>
      <c r="B27" s="2" t="s">
        <v>157</v>
      </c>
      <c r="C27" s="30">
        <v>174280.9</v>
      </c>
    </row>
    <row r="28" spans="1:3" x14ac:dyDescent="0.25">
      <c r="A28" s="29" t="s">
        <v>31</v>
      </c>
      <c r="B28" s="2" t="s">
        <v>155</v>
      </c>
      <c r="C28" s="30">
        <v>142096.18</v>
      </c>
    </row>
    <row r="29" spans="1:3" x14ac:dyDescent="0.25">
      <c r="A29" s="29" t="s">
        <v>24</v>
      </c>
      <c r="B29" s="2" t="s">
        <v>155</v>
      </c>
      <c r="C29" s="30">
        <v>131707.76999999999</v>
      </c>
    </row>
    <row r="30" spans="1:3" x14ac:dyDescent="0.25">
      <c r="A30" s="29" t="s">
        <v>32</v>
      </c>
      <c r="B30" s="2" t="s">
        <v>155</v>
      </c>
      <c r="C30" s="30">
        <v>129845.85</v>
      </c>
    </row>
    <row r="31" spans="1:3" x14ac:dyDescent="0.25">
      <c r="A31" s="29" t="s">
        <v>28</v>
      </c>
      <c r="B31" s="2" t="s">
        <v>449</v>
      </c>
      <c r="C31" s="30">
        <v>109421.04</v>
      </c>
    </row>
    <row r="32" spans="1:3" x14ac:dyDescent="0.25">
      <c r="A32" s="34" t="s">
        <v>449</v>
      </c>
      <c r="B32" s="35" t="s">
        <v>449</v>
      </c>
      <c r="C32" s="36">
        <v>11887.63</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02452-4D3C-4762-8EE4-A8D15A74FC52}">
  <dimension ref="A1:F19"/>
  <sheetViews>
    <sheetView showGridLines="0" workbookViewId="0"/>
  </sheetViews>
  <sheetFormatPr defaultRowHeight="15" x14ac:dyDescent="0.25"/>
  <cols>
    <col min="1" max="1" width="20.42578125" bestFit="1" customWidth="1"/>
    <col min="2" max="2" width="16.42578125" customWidth="1"/>
    <col min="6" max="6" width="20.42578125" bestFit="1" customWidth="1"/>
  </cols>
  <sheetData>
    <row r="1" spans="1:6" x14ac:dyDescent="0.25">
      <c r="A1" s="31" t="s">
        <v>529</v>
      </c>
      <c r="B1" s="33" t="s">
        <v>528</v>
      </c>
      <c r="F1" s="51" t="s">
        <v>529</v>
      </c>
    </row>
    <row r="2" spans="1:6" x14ac:dyDescent="0.25">
      <c r="A2" s="37" t="s">
        <v>38</v>
      </c>
      <c r="B2" s="38">
        <v>23641362</v>
      </c>
      <c r="F2" s="53" t="s">
        <v>38</v>
      </c>
    </row>
    <row r="3" spans="1:6" x14ac:dyDescent="0.25">
      <c r="A3" s="37" t="s">
        <v>47</v>
      </c>
      <c r="B3" s="38">
        <v>17644693</v>
      </c>
      <c r="F3" s="53" t="s">
        <v>47</v>
      </c>
    </row>
    <row r="4" spans="1:6" x14ac:dyDescent="0.25">
      <c r="A4" s="37" t="s">
        <v>39</v>
      </c>
      <c r="B4" s="38">
        <v>16231791</v>
      </c>
      <c r="F4" s="53" t="s">
        <v>39</v>
      </c>
    </row>
    <row r="5" spans="1:6" x14ac:dyDescent="0.25">
      <c r="A5" s="37" t="s">
        <v>527</v>
      </c>
      <c r="B5" s="38">
        <v>16048178</v>
      </c>
      <c r="F5" s="53" t="s">
        <v>527</v>
      </c>
    </row>
    <row r="6" spans="1:6" x14ac:dyDescent="0.25">
      <c r="A6" s="37" t="s">
        <v>40</v>
      </c>
      <c r="B6" s="38">
        <v>15521489</v>
      </c>
      <c r="F6" s="53" t="s">
        <v>40</v>
      </c>
    </row>
    <row r="7" spans="1:6" x14ac:dyDescent="0.25">
      <c r="A7" s="37" t="s">
        <v>52</v>
      </c>
      <c r="B7" s="38">
        <v>15357063</v>
      </c>
      <c r="F7" s="53" t="s">
        <v>52</v>
      </c>
    </row>
    <row r="8" spans="1:6" x14ac:dyDescent="0.25">
      <c r="A8" s="37" t="s">
        <v>43</v>
      </c>
      <c r="B8" s="38">
        <v>14347448</v>
      </c>
      <c r="F8" s="53" t="s">
        <v>43</v>
      </c>
    </row>
    <row r="9" spans="1:6" x14ac:dyDescent="0.25">
      <c r="A9" s="37" t="s">
        <v>49</v>
      </c>
      <c r="B9" s="38">
        <v>13944317</v>
      </c>
      <c r="F9" s="53" t="s">
        <v>49</v>
      </c>
    </row>
    <row r="10" spans="1:6" x14ac:dyDescent="0.25">
      <c r="A10" s="37" t="s">
        <v>48</v>
      </c>
      <c r="B10" s="38">
        <v>12807316</v>
      </c>
      <c r="F10" s="53" t="s">
        <v>48</v>
      </c>
    </row>
    <row r="11" spans="1:6" x14ac:dyDescent="0.25">
      <c r="A11" s="37" t="s">
        <v>46</v>
      </c>
      <c r="B11" s="38">
        <v>12740384</v>
      </c>
      <c r="F11" s="53" t="s">
        <v>46</v>
      </c>
    </row>
    <row r="12" spans="1:6" x14ac:dyDescent="0.25">
      <c r="A12" s="37" t="s">
        <v>42</v>
      </c>
      <c r="B12" s="38">
        <v>11470410</v>
      </c>
      <c r="F12" s="53" t="s">
        <v>42</v>
      </c>
    </row>
    <row r="13" spans="1:6" x14ac:dyDescent="0.25">
      <c r="A13" s="37" t="s">
        <v>41</v>
      </c>
      <c r="B13" s="38">
        <v>11431422</v>
      </c>
      <c r="F13" s="53" t="s">
        <v>41</v>
      </c>
    </row>
    <row r="14" spans="1:6" x14ac:dyDescent="0.25">
      <c r="A14" s="37" t="s">
        <v>44</v>
      </c>
      <c r="B14" s="38">
        <v>11377089</v>
      </c>
      <c r="F14" s="53" t="s">
        <v>44</v>
      </c>
    </row>
    <row r="15" spans="1:6" x14ac:dyDescent="0.25">
      <c r="A15" s="37" t="s">
        <v>526</v>
      </c>
      <c r="B15" s="38">
        <v>11102424</v>
      </c>
      <c r="F15" s="53" t="s">
        <v>526</v>
      </c>
    </row>
    <row r="16" spans="1:6" x14ac:dyDescent="0.25">
      <c r="A16" s="37" t="s">
        <v>53</v>
      </c>
      <c r="B16" s="38">
        <v>10994312</v>
      </c>
      <c r="F16" s="53" t="s">
        <v>53</v>
      </c>
    </row>
    <row r="17" spans="1:6" x14ac:dyDescent="0.25">
      <c r="A17" s="37" t="s">
        <v>525</v>
      </c>
      <c r="B17" s="38">
        <v>10946052</v>
      </c>
      <c r="F17" s="53" t="s">
        <v>525</v>
      </c>
    </row>
    <row r="18" spans="1:6" x14ac:dyDescent="0.25">
      <c r="A18" s="37" t="s">
        <v>37</v>
      </c>
      <c r="B18" s="38">
        <v>6412530</v>
      </c>
      <c r="F18" s="53" t="s">
        <v>37</v>
      </c>
    </row>
    <row r="19" spans="1:6" x14ac:dyDescent="0.25">
      <c r="A19" s="39" t="s">
        <v>449</v>
      </c>
      <c r="B19" s="40">
        <v>356629</v>
      </c>
      <c r="F19" s="54" t="s">
        <v>449</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D4D9-4FD2-44BE-B3AE-D5A118ABE303}">
  <dimension ref="A1:H7"/>
  <sheetViews>
    <sheetView showGridLines="0" workbookViewId="0">
      <selection activeCell="H1" sqref="H1"/>
    </sheetView>
  </sheetViews>
  <sheetFormatPr defaultRowHeight="15" x14ac:dyDescent="0.25"/>
  <cols>
    <col min="1" max="1" width="39" customWidth="1"/>
    <col min="2" max="2" width="14.85546875" customWidth="1"/>
    <col min="3" max="3" width="15.140625" customWidth="1"/>
    <col min="4" max="4" width="14.7109375" customWidth="1"/>
    <col min="8" max="8" width="39" customWidth="1"/>
  </cols>
  <sheetData>
    <row r="1" spans="1:8" x14ac:dyDescent="0.25">
      <c r="A1" s="31" t="s">
        <v>536</v>
      </c>
      <c r="B1" s="32" t="s">
        <v>535</v>
      </c>
      <c r="C1" s="32" t="s">
        <v>534</v>
      </c>
      <c r="D1" s="33" t="s">
        <v>533</v>
      </c>
      <c r="H1" s="51" t="s">
        <v>536</v>
      </c>
    </row>
    <row r="2" spans="1:8" x14ac:dyDescent="0.25">
      <c r="A2" s="29" t="s">
        <v>151</v>
      </c>
      <c r="B2" s="2">
        <v>288130.21000000002</v>
      </c>
      <c r="C2" s="2">
        <v>7204471</v>
      </c>
      <c r="D2" s="30">
        <v>0</v>
      </c>
      <c r="H2" s="49" t="s">
        <v>151</v>
      </c>
    </row>
    <row r="3" spans="1:8" x14ac:dyDescent="0.25">
      <c r="A3" s="29" t="s">
        <v>532</v>
      </c>
      <c r="B3" s="2">
        <v>237045.17</v>
      </c>
      <c r="C3" s="2">
        <v>1862812</v>
      </c>
      <c r="D3" s="30">
        <v>0</v>
      </c>
      <c r="H3" s="50" t="s">
        <v>532</v>
      </c>
    </row>
    <row r="4" spans="1:8" x14ac:dyDescent="0.25">
      <c r="A4" s="29" t="s">
        <v>153</v>
      </c>
      <c r="B4" s="2">
        <v>231351.42</v>
      </c>
      <c r="C4" s="2">
        <v>1504980</v>
      </c>
      <c r="D4" s="30">
        <v>8133</v>
      </c>
      <c r="H4" s="49" t="s">
        <v>153</v>
      </c>
    </row>
    <row r="5" spans="1:8" x14ac:dyDescent="0.25">
      <c r="A5" s="29" t="s">
        <v>149</v>
      </c>
      <c r="B5" s="2">
        <v>226404.39</v>
      </c>
      <c r="C5" s="2">
        <v>1682198</v>
      </c>
      <c r="D5" s="30">
        <v>0</v>
      </c>
      <c r="H5" s="50" t="s">
        <v>149</v>
      </c>
    </row>
    <row r="6" spans="1:8" x14ac:dyDescent="0.25">
      <c r="A6" s="29" t="s">
        <v>531</v>
      </c>
      <c r="B6" s="2">
        <v>218293.31</v>
      </c>
      <c r="C6" s="2">
        <v>1770290</v>
      </c>
      <c r="D6" s="30">
        <v>0</v>
      </c>
      <c r="H6" s="49" t="s">
        <v>531</v>
      </c>
    </row>
    <row r="7" spans="1:8" x14ac:dyDescent="0.25">
      <c r="A7" s="34" t="s">
        <v>530</v>
      </c>
      <c r="B7" s="35">
        <v>197831.67999999999</v>
      </c>
      <c r="C7" s="35">
        <v>1433016</v>
      </c>
      <c r="D7" s="36">
        <v>0</v>
      </c>
      <c r="H7" s="52" t="s">
        <v>530</v>
      </c>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ADC7-2223-4773-82B9-AD8649EE9B1A}">
  <dimension ref="A1:C232"/>
  <sheetViews>
    <sheetView showGridLines="0" workbookViewId="0"/>
  </sheetViews>
  <sheetFormatPr defaultRowHeight="15" x14ac:dyDescent="0.25"/>
  <cols>
    <col min="1" max="1" width="22.5703125" bestFit="1" customWidth="1"/>
    <col min="2" max="2" width="41.85546875" customWidth="1"/>
    <col min="3" max="3" width="22.5703125" customWidth="1"/>
  </cols>
  <sheetData>
    <row r="1" spans="1:3" x14ac:dyDescent="0.25">
      <c r="A1" s="43" t="s">
        <v>524</v>
      </c>
      <c r="B1" s="44" t="s">
        <v>556</v>
      </c>
      <c r="C1" s="45" t="s">
        <v>555</v>
      </c>
    </row>
    <row r="2" spans="1:3" x14ac:dyDescent="0.25">
      <c r="A2" s="41" t="s">
        <v>35</v>
      </c>
      <c r="B2" s="3">
        <v>0</v>
      </c>
      <c r="C2" s="42" t="s">
        <v>554</v>
      </c>
    </row>
    <row r="3" spans="1:3" x14ac:dyDescent="0.25">
      <c r="A3" s="41" t="s">
        <v>35</v>
      </c>
      <c r="B3" s="3">
        <v>9</v>
      </c>
      <c r="C3" s="42" t="s">
        <v>553</v>
      </c>
    </row>
    <row r="4" spans="1:3" x14ac:dyDescent="0.25">
      <c r="A4" s="41" t="s">
        <v>35</v>
      </c>
      <c r="B4" s="3">
        <v>3</v>
      </c>
      <c r="C4" s="42" t="s">
        <v>552</v>
      </c>
    </row>
    <row r="5" spans="1:3" x14ac:dyDescent="0.25">
      <c r="A5" s="41" t="s">
        <v>35</v>
      </c>
      <c r="B5" s="3">
        <v>4</v>
      </c>
      <c r="C5" s="42" t="s">
        <v>552</v>
      </c>
    </row>
    <row r="6" spans="1:3" x14ac:dyDescent="0.25">
      <c r="A6" s="41" t="s">
        <v>35</v>
      </c>
      <c r="B6" s="3">
        <v>25</v>
      </c>
      <c r="C6" s="42" t="s">
        <v>552</v>
      </c>
    </row>
    <row r="7" spans="1:3" x14ac:dyDescent="0.25">
      <c r="A7" s="41" t="s">
        <v>35</v>
      </c>
      <c r="B7" s="3">
        <v>6</v>
      </c>
      <c r="C7" s="42" t="s">
        <v>551</v>
      </c>
    </row>
    <row r="8" spans="1:3" x14ac:dyDescent="0.25">
      <c r="A8" s="41" t="s">
        <v>29</v>
      </c>
      <c r="B8" s="3">
        <v>0</v>
      </c>
      <c r="C8" s="42" t="s">
        <v>550</v>
      </c>
    </row>
    <row r="9" spans="1:3" x14ac:dyDescent="0.25">
      <c r="A9" s="41" t="s">
        <v>26</v>
      </c>
      <c r="B9" s="3">
        <v>0</v>
      </c>
      <c r="C9" s="42" t="s">
        <v>550</v>
      </c>
    </row>
    <row r="10" spans="1:3" x14ac:dyDescent="0.25">
      <c r="A10" s="41" t="s">
        <v>35</v>
      </c>
      <c r="B10" s="3">
        <v>2</v>
      </c>
      <c r="C10" s="42" t="s">
        <v>549</v>
      </c>
    </row>
    <row r="11" spans="1:3" x14ac:dyDescent="0.25">
      <c r="A11" s="41" t="s">
        <v>26</v>
      </c>
      <c r="B11" s="3">
        <v>15</v>
      </c>
      <c r="C11" s="42" t="s">
        <v>549</v>
      </c>
    </row>
    <row r="12" spans="1:3" x14ac:dyDescent="0.25">
      <c r="A12" s="41" t="s">
        <v>35</v>
      </c>
      <c r="B12" s="3">
        <v>5</v>
      </c>
      <c r="C12" s="42" t="s">
        <v>548</v>
      </c>
    </row>
    <row r="13" spans="1:3" x14ac:dyDescent="0.25">
      <c r="A13" s="41" t="s">
        <v>31</v>
      </c>
      <c r="B13" s="3">
        <v>0</v>
      </c>
      <c r="C13" s="42" t="s">
        <v>547</v>
      </c>
    </row>
    <row r="14" spans="1:3" x14ac:dyDescent="0.25">
      <c r="A14" s="41" t="s">
        <v>29</v>
      </c>
      <c r="B14" s="3">
        <v>6</v>
      </c>
      <c r="C14" s="42" t="s">
        <v>547</v>
      </c>
    </row>
    <row r="15" spans="1:3" x14ac:dyDescent="0.25">
      <c r="A15" s="41" t="s">
        <v>35</v>
      </c>
      <c r="B15" s="3">
        <v>10</v>
      </c>
      <c r="C15" s="42" t="s">
        <v>547</v>
      </c>
    </row>
    <row r="16" spans="1:3" x14ac:dyDescent="0.25">
      <c r="A16" s="41" t="s">
        <v>26</v>
      </c>
      <c r="B16" s="3">
        <v>4</v>
      </c>
      <c r="C16" s="42" t="s">
        <v>547</v>
      </c>
    </row>
    <row r="17" spans="1:3" x14ac:dyDescent="0.25">
      <c r="A17" s="41" t="s">
        <v>35</v>
      </c>
      <c r="B17" s="3">
        <v>15</v>
      </c>
      <c r="C17" s="42" t="s">
        <v>547</v>
      </c>
    </row>
    <row r="18" spans="1:3" x14ac:dyDescent="0.25">
      <c r="A18" s="41" t="s">
        <v>35</v>
      </c>
      <c r="B18" s="3">
        <v>18</v>
      </c>
      <c r="C18" s="42" t="s">
        <v>546</v>
      </c>
    </row>
    <row r="19" spans="1:3" x14ac:dyDescent="0.25">
      <c r="A19" s="41" t="s">
        <v>35</v>
      </c>
      <c r="B19" s="3">
        <v>12</v>
      </c>
      <c r="C19" s="42" t="s">
        <v>546</v>
      </c>
    </row>
    <row r="20" spans="1:3" x14ac:dyDescent="0.25">
      <c r="A20" s="41" t="s">
        <v>34</v>
      </c>
      <c r="B20" s="3">
        <v>0</v>
      </c>
      <c r="C20" s="42" t="s">
        <v>546</v>
      </c>
    </row>
    <row r="21" spans="1:3" x14ac:dyDescent="0.25">
      <c r="A21" s="41" t="s">
        <v>24</v>
      </c>
      <c r="B21" s="3">
        <v>9</v>
      </c>
      <c r="C21" s="42" t="s">
        <v>546</v>
      </c>
    </row>
    <row r="22" spans="1:3" x14ac:dyDescent="0.25">
      <c r="A22" s="41" t="s">
        <v>35</v>
      </c>
      <c r="B22" s="3">
        <v>1</v>
      </c>
      <c r="C22" s="42" t="s">
        <v>545</v>
      </c>
    </row>
    <row r="23" spans="1:3" x14ac:dyDescent="0.25">
      <c r="A23" s="41" t="s">
        <v>26</v>
      </c>
      <c r="B23" s="3">
        <v>3</v>
      </c>
      <c r="C23" s="42" t="s">
        <v>545</v>
      </c>
    </row>
    <row r="24" spans="1:3" x14ac:dyDescent="0.25">
      <c r="A24" s="41" t="s">
        <v>32</v>
      </c>
      <c r="B24" s="3">
        <v>4</v>
      </c>
      <c r="C24" s="42" t="s">
        <v>545</v>
      </c>
    </row>
    <row r="25" spans="1:3" x14ac:dyDescent="0.25">
      <c r="A25" s="41" t="s">
        <v>32</v>
      </c>
      <c r="B25" s="3">
        <v>5</v>
      </c>
      <c r="C25" s="42" t="s">
        <v>545</v>
      </c>
    </row>
    <row r="26" spans="1:3" x14ac:dyDescent="0.25">
      <c r="A26" s="41" t="s">
        <v>29</v>
      </c>
      <c r="B26" s="3">
        <v>4</v>
      </c>
      <c r="C26" s="42" t="s">
        <v>545</v>
      </c>
    </row>
    <row r="27" spans="1:3" x14ac:dyDescent="0.25">
      <c r="A27" s="41" t="s">
        <v>26</v>
      </c>
      <c r="B27" s="3">
        <v>5</v>
      </c>
      <c r="C27" s="42" t="s">
        <v>545</v>
      </c>
    </row>
    <row r="28" spans="1:3" x14ac:dyDescent="0.25">
      <c r="A28" s="41" t="s">
        <v>26</v>
      </c>
      <c r="B28" s="3">
        <v>2</v>
      </c>
      <c r="C28" s="42" t="s">
        <v>545</v>
      </c>
    </row>
    <row r="29" spans="1:3" x14ac:dyDescent="0.25">
      <c r="A29" s="41" t="s">
        <v>26</v>
      </c>
      <c r="B29" s="3">
        <v>8</v>
      </c>
      <c r="C29" s="42" t="s">
        <v>544</v>
      </c>
    </row>
    <row r="30" spans="1:3" x14ac:dyDescent="0.25">
      <c r="A30" s="41" t="s">
        <v>28</v>
      </c>
      <c r="B30" s="3">
        <v>0</v>
      </c>
      <c r="C30" s="42" t="s">
        <v>544</v>
      </c>
    </row>
    <row r="31" spans="1:3" x14ac:dyDescent="0.25">
      <c r="A31" s="41" t="s">
        <v>23</v>
      </c>
      <c r="B31" s="3">
        <v>0</v>
      </c>
      <c r="C31" s="42" t="s">
        <v>544</v>
      </c>
    </row>
    <row r="32" spans="1:3" x14ac:dyDescent="0.25">
      <c r="A32" s="41" t="s">
        <v>26</v>
      </c>
      <c r="B32" s="3">
        <v>9</v>
      </c>
      <c r="C32" s="42" t="s">
        <v>544</v>
      </c>
    </row>
    <row r="33" spans="1:3" x14ac:dyDescent="0.25">
      <c r="A33" s="41" t="s">
        <v>26</v>
      </c>
      <c r="B33" s="3">
        <v>25</v>
      </c>
      <c r="C33" s="42" t="s">
        <v>544</v>
      </c>
    </row>
    <row r="34" spans="1:3" x14ac:dyDescent="0.25">
      <c r="A34" s="41" t="s">
        <v>24</v>
      </c>
      <c r="B34" s="3">
        <v>0</v>
      </c>
      <c r="C34" s="42" t="s">
        <v>544</v>
      </c>
    </row>
    <row r="35" spans="1:3" x14ac:dyDescent="0.25">
      <c r="A35" s="41" t="s">
        <v>29</v>
      </c>
      <c r="B35" s="3">
        <v>20</v>
      </c>
      <c r="C35" s="42" t="s">
        <v>544</v>
      </c>
    </row>
    <row r="36" spans="1:3" x14ac:dyDescent="0.25">
      <c r="A36" s="41" t="s">
        <v>35</v>
      </c>
      <c r="B36" s="3">
        <v>7</v>
      </c>
      <c r="C36" s="42" t="s">
        <v>544</v>
      </c>
    </row>
    <row r="37" spans="1:3" x14ac:dyDescent="0.25">
      <c r="A37" s="41" t="s">
        <v>23</v>
      </c>
      <c r="B37" s="3">
        <v>20</v>
      </c>
      <c r="C37" s="42" t="s">
        <v>543</v>
      </c>
    </row>
    <row r="38" spans="1:3" x14ac:dyDescent="0.25">
      <c r="A38" s="41" t="s">
        <v>29</v>
      </c>
      <c r="B38" s="3">
        <v>9</v>
      </c>
      <c r="C38" s="42" t="s">
        <v>543</v>
      </c>
    </row>
    <row r="39" spans="1:3" x14ac:dyDescent="0.25">
      <c r="A39" s="41" t="s">
        <v>24</v>
      </c>
      <c r="B39" s="3">
        <v>2</v>
      </c>
      <c r="C39" s="42" t="s">
        <v>543</v>
      </c>
    </row>
    <row r="40" spans="1:3" x14ac:dyDescent="0.25">
      <c r="A40" s="41" t="s">
        <v>29</v>
      </c>
      <c r="B40" s="3">
        <v>2</v>
      </c>
      <c r="C40" s="42" t="s">
        <v>543</v>
      </c>
    </row>
    <row r="41" spans="1:3" x14ac:dyDescent="0.25">
      <c r="A41" s="41" t="s">
        <v>24</v>
      </c>
      <c r="B41" s="3">
        <v>5</v>
      </c>
      <c r="C41" s="42" t="s">
        <v>543</v>
      </c>
    </row>
    <row r="42" spans="1:3" x14ac:dyDescent="0.25">
      <c r="A42" s="41" t="s">
        <v>35</v>
      </c>
      <c r="B42" s="3">
        <v>8</v>
      </c>
      <c r="C42" s="42" t="s">
        <v>543</v>
      </c>
    </row>
    <row r="43" spans="1:3" x14ac:dyDescent="0.25">
      <c r="A43" s="41" t="s">
        <v>34</v>
      </c>
      <c r="B43" s="3">
        <v>4</v>
      </c>
      <c r="C43" s="42" t="s">
        <v>543</v>
      </c>
    </row>
    <row r="44" spans="1:3" x14ac:dyDescent="0.25">
      <c r="A44" s="41" t="s">
        <v>32</v>
      </c>
      <c r="B44" s="3">
        <v>6</v>
      </c>
      <c r="C44" s="42" t="s">
        <v>543</v>
      </c>
    </row>
    <row r="45" spans="1:3" x14ac:dyDescent="0.25">
      <c r="A45" s="41" t="s">
        <v>24</v>
      </c>
      <c r="B45" s="3">
        <v>6</v>
      </c>
      <c r="C45" s="42" t="s">
        <v>543</v>
      </c>
    </row>
    <row r="46" spans="1:3" x14ac:dyDescent="0.25">
      <c r="A46" s="41" t="s">
        <v>31</v>
      </c>
      <c r="B46" s="3">
        <v>1</v>
      </c>
      <c r="C46" s="42" t="s">
        <v>543</v>
      </c>
    </row>
    <row r="47" spans="1:3" x14ac:dyDescent="0.25">
      <c r="A47" s="41" t="s">
        <v>29</v>
      </c>
      <c r="B47" s="3">
        <v>15</v>
      </c>
      <c r="C47" s="42" t="s">
        <v>543</v>
      </c>
    </row>
    <row r="48" spans="1:3" x14ac:dyDescent="0.25">
      <c r="A48" s="41" t="s">
        <v>35</v>
      </c>
      <c r="B48" s="3">
        <v>20</v>
      </c>
      <c r="C48" s="42" t="s">
        <v>542</v>
      </c>
    </row>
    <row r="49" spans="1:3" x14ac:dyDescent="0.25">
      <c r="A49" s="41" t="s">
        <v>32</v>
      </c>
      <c r="B49" s="3">
        <v>7</v>
      </c>
      <c r="C49" s="42" t="s">
        <v>542</v>
      </c>
    </row>
    <row r="50" spans="1:3" x14ac:dyDescent="0.25">
      <c r="A50" s="41" t="s">
        <v>26</v>
      </c>
      <c r="B50" s="3">
        <v>6</v>
      </c>
      <c r="C50" s="42" t="s">
        <v>542</v>
      </c>
    </row>
    <row r="51" spans="1:3" x14ac:dyDescent="0.25">
      <c r="A51" s="41" t="s">
        <v>34</v>
      </c>
      <c r="B51" s="3">
        <v>1</v>
      </c>
      <c r="C51" s="42" t="s">
        <v>542</v>
      </c>
    </row>
    <row r="52" spans="1:3" x14ac:dyDescent="0.25">
      <c r="A52" s="41" t="s">
        <v>29</v>
      </c>
      <c r="B52" s="3">
        <v>5</v>
      </c>
      <c r="C52" s="42" t="s">
        <v>542</v>
      </c>
    </row>
    <row r="53" spans="1:3" x14ac:dyDescent="0.25">
      <c r="A53" s="41" t="s">
        <v>33</v>
      </c>
      <c r="B53" s="3">
        <v>5</v>
      </c>
      <c r="C53" s="42" t="s">
        <v>542</v>
      </c>
    </row>
    <row r="54" spans="1:3" x14ac:dyDescent="0.25">
      <c r="A54" s="41" t="s">
        <v>33</v>
      </c>
      <c r="B54" s="3">
        <v>8</v>
      </c>
      <c r="C54" s="42" t="s">
        <v>542</v>
      </c>
    </row>
    <row r="55" spans="1:3" x14ac:dyDescent="0.25">
      <c r="A55" s="41" t="s">
        <v>26</v>
      </c>
      <c r="B55" s="3">
        <v>13</v>
      </c>
      <c r="C55" s="42" t="s">
        <v>542</v>
      </c>
    </row>
    <row r="56" spans="1:3" x14ac:dyDescent="0.25">
      <c r="A56" s="41" t="s">
        <v>31</v>
      </c>
      <c r="B56" s="3">
        <v>7</v>
      </c>
      <c r="C56" s="42" t="s">
        <v>542</v>
      </c>
    </row>
    <row r="57" spans="1:3" x14ac:dyDescent="0.25">
      <c r="A57" s="41" t="s">
        <v>29</v>
      </c>
      <c r="B57" s="3">
        <v>8</v>
      </c>
      <c r="C57" s="42" t="s">
        <v>542</v>
      </c>
    </row>
    <row r="58" spans="1:3" x14ac:dyDescent="0.25">
      <c r="A58" s="41" t="s">
        <v>23</v>
      </c>
      <c r="B58" s="3">
        <v>4</v>
      </c>
      <c r="C58" s="42" t="s">
        <v>542</v>
      </c>
    </row>
    <row r="59" spans="1:3" x14ac:dyDescent="0.25">
      <c r="A59" s="41" t="s">
        <v>29</v>
      </c>
      <c r="B59" s="3">
        <v>3</v>
      </c>
      <c r="C59" s="42" t="s">
        <v>542</v>
      </c>
    </row>
    <row r="60" spans="1:3" x14ac:dyDescent="0.25">
      <c r="A60" s="41" t="s">
        <v>449</v>
      </c>
      <c r="B60" s="3">
        <v>0</v>
      </c>
      <c r="C60" s="42" t="s">
        <v>541</v>
      </c>
    </row>
    <row r="61" spans="1:3" x14ac:dyDescent="0.25">
      <c r="A61" s="41" t="s">
        <v>29</v>
      </c>
      <c r="B61" s="3">
        <v>12</v>
      </c>
      <c r="C61" s="42" t="s">
        <v>541</v>
      </c>
    </row>
    <row r="62" spans="1:3" x14ac:dyDescent="0.25">
      <c r="A62" s="41" t="s">
        <v>28</v>
      </c>
      <c r="B62" s="3">
        <v>5</v>
      </c>
      <c r="C62" s="42" t="s">
        <v>541</v>
      </c>
    </row>
    <row r="63" spans="1:3" x14ac:dyDescent="0.25">
      <c r="A63" s="41" t="s">
        <v>24</v>
      </c>
      <c r="B63" s="3">
        <v>4</v>
      </c>
      <c r="C63" s="42" t="s">
        <v>541</v>
      </c>
    </row>
    <row r="64" spans="1:3" x14ac:dyDescent="0.25">
      <c r="A64" s="41" t="s">
        <v>31</v>
      </c>
      <c r="B64" s="3">
        <v>4</v>
      </c>
      <c r="C64" s="42" t="s">
        <v>541</v>
      </c>
    </row>
    <row r="65" spans="1:3" x14ac:dyDescent="0.25">
      <c r="A65" s="41" t="s">
        <v>33</v>
      </c>
      <c r="B65" s="3">
        <v>4</v>
      </c>
      <c r="C65" s="42" t="s">
        <v>541</v>
      </c>
    </row>
    <row r="66" spans="1:3" x14ac:dyDescent="0.25">
      <c r="A66" s="41" t="s">
        <v>23</v>
      </c>
      <c r="B66" s="3">
        <v>6</v>
      </c>
      <c r="C66" s="42" t="s">
        <v>541</v>
      </c>
    </row>
    <row r="67" spans="1:3" x14ac:dyDescent="0.25">
      <c r="A67" s="41" t="s">
        <v>32</v>
      </c>
      <c r="B67" s="3">
        <v>9</v>
      </c>
      <c r="C67" s="42" t="s">
        <v>541</v>
      </c>
    </row>
    <row r="68" spans="1:3" x14ac:dyDescent="0.25">
      <c r="A68" s="41" t="s">
        <v>32</v>
      </c>
      <c r="B68" s="3">
        <v>2</v>
      </c>
      <c r="C68" s="42" t="s">
        <v>541</v>
      </c>
    </row>
    <row r="69" spans="1:3" x14ac:dyDescent="0.25">
      <c r="A69" s="41" t="s">
        <v>32</v>
      </c>
      <c r="B69" s="3">
        <v>1</v>
      </c>
      <c r="C69" s="42" t="s">
        <v>541</v>
      </c>
    </row>
    <row r="70" spans="1:3" x14ac:dyDescent="0.25">
      <c r="A70" s="41" t="s">
        <v>31</v>
      </c>
      <c r="B70" s="3">
        <v>2</v>
      </c>
      <c r="C70" s="42" t="s">
        <v>541</v>
      </c>
    </row>
    <row r="71" spans="1:3" x14ac:dyDescent="0.25">
      <c r="A71" s="41" t="s">
        <v>32</v>
      </c>
      <c r="B71" s="3">
        <v>15</v>
      </c>
      <c r="C71" s="42" t="s">
        <v>541</v>
      </c>
    </row>
    <row r="72" spans="1:3" x14ac:dyDescent="0.25">
      <c r="A72" s="41" t="s">
        <v>26</v>
      </c>
      <c r="B72" s="3">
        <v>10</v>
      </c>
      <c r="C72" s="42" t="s">
        <v>541</v>
      </c>
    </row>
    <row r="73" spans="1:3" x14ac:dyDescent="0.25">
      <c r="A73" s="41" t="s">
        <v>33</v>
      </c>
      <c r="B73" s="3">
        <v>0</v>
      </c>
      <c r="C73" s="42" t="s">
        <v>541</v>
      </c>
    </row>
    <row r="74" spans="1:3" x14ac:dyDescent="0.25">
      <c r="A74" s="41" t="s">
        <v>24</v>
      </c>
      <c r="B74" s="3">
        <v>3</v>
      </c>
      <c r="C74" s="42" t="s">
        <v>541</v>
      </c>
    </row>
    <row r="75" spans="1:3" x14ac:dyDescent="0.25">
      <c r="A75" s="41" t="s">
        <v>34</v>
      </c>
      <c r="B75" s="3">
        <v>6</v>
      </c>
      <c r="C75" s="42" t="s">
        <v>541</v>
      </c>
    </row>
    <row r="76" spans="1:3" x14ac:dyDescent="0.25">
      <c r="A76" s="41" t="s">
        <v>29</v>
      </c>
      <c r="B76" s="3">
        <v>7</v>
      </c>
      <c r="C76" s="42" t="s">
        <v>541</v>
      </c>
    </row>
    <row r="77" spans="1:3" x14ac:dyDescent="0.25">
      <c r="A77" s="41" t="s">
        <v>31</v>
      </c>
      <c r="B77" s="3">
        <v>12</v>
      </c>
      <c r="C77" s="42" t="s">
        <v>541</v>
      </c>
    </row>
    <row r="78" spans="1:3" x14ac:dyDescent="0.25">
      <c r="A78" s="41" t="s">
        <v>31</v>
      </c>
      <c r="B78" s="3">
        <v>5</v>
      </c>
      <c r="C78" s="42" t="s">
        <v>541</v>
      </c>
    </row>
    <row r="79" spans="1:3" x14ac:dyDescent="0.25">
      <c r="A79" s="41" t="s">
        <v>26</v>
      </c>
      <c r="B79" s="3">
        <v>7</v>
      </c>
      <c r="C79" s="42" t="s">
        <v>541</v>
      </c>
    </row>
    <row r="80" spans="1:3" x14ac:dyDescent="0.25">
      <c r="A80" s="41" t="s">
        <v>32</v>
      </c>
      <c r="B80" s="3">
        <v>0</v>
      </c>
      <c r="C80" s="42" t="s">
        <v>541</v>
      </c>
    </row>
    <row r="81" spans="1:3" x14ac:dyDescent="0.25">
      <c r="A81" s="41" t="s">
        <v>26</v>
      </c>
      <c r="B81" s="3">
        <v>1</v>
      </c>
      <c r="C81" s="42" t="s">
        <v>541</v>
      </c>
    </row>
    <row r="82" spans="1:3" x14ac:dyDescent="0.25">
      <c r="A82" s="41" t="s">
        <v>26</v>
      </c>
      <c r="B82" s="3">
        <v>12</v>
      </c>
      <c r="C82" s="42" t="s">
        <v>541</v>
      </c>
    </row>
    <row r="83" spans="1:3" x14ac:dyDescent="0.25">
      <c r="A83" s="41" t="s">
        <v>26</v>
      </c>
      <c r="B83" s="3">
        <v>17</v>
      </c>
      <c r="C83" s="42" t="s">
        <v>541</v>
      </c>
    </row>
    <row r="84" spans="1:3" x14ac:dyDescent="0.25">
      <c r="A84" s="41" t="s">
        <v>34</v>
      </c>
      <c r="B84" s="3">
        <v>5</v>
      </c>
      <c r="C84" s="42" t="s">
        <v>541</v>
      </c>
    </row>
    <row r="85" spans="1:3" x14ac:dyDescent="0.25">
      <c r="A85" s="41" t="s">
        <v>29</v>
      </c>
      <c r="B85" s="3">
        <v>1</v>
      </c>
      <c r="C85" s="42" t="s">
        <v>541</v>
      </c>
    </row>
    <row r="86" spans="1:3" x14ac:dyDescent="0.25">
      <c r="A86" s="41" t="s">
        <v>23</v>
      </c>
      <c r="B86" s="3">
        <v>1</v>
      </c>
      <c r="C86" s="42" t="s">
        <v>540</v>
      </c>
    </row>
    <row r="87" spans="1:3" x14ac:dyDescent="0.25">
      <c r="A87" s="41" t="s">
        <v>31</v>
      </c>
      <c r="B87" s="3">
        <v>9</v>
      </c>
      <c r="C87" s="42" t="s">
        <v>540</v>
      </c>
    </row>
    <row r="88" spans="1:3" x14ac:dyDescent="0.25">
      <c r="A88" s="41" t="s">
        <v>23</v>
      </c>
      <c r="B88" s="3">
        <v>5</v>
      </c>
      <c r="C88" s="42" t="s">
        <v>540</v>
      </c>
    </row>
    <row r="89" spans="1:3" x14ac:dyDescent="0.25">
      <c r="A89" s="41" t="s">
        <v>33</v>
      </c>
      <c r="B89" s="3">
        <v>3</v>
      </c>
      <c r="C89" s="42" t="s">
        <v>540</v>
      </c>
    </row>
    <row r="90" spans="1:3" x14ac:dyDescent="0.25">
      <c r="A90" s="41" t="s">
        <v>33</v>
      </c>
      <c r="B90" s="3">
        <v>10</v>
      </c>
      <c r="C90" s="42" t="s">
        <v>540</v>
      </c>
    </row>
    <row r="91" spans="1:3" x14ac:dyDescent="0.25">
      <c r="A91" s="41" t="s">
        <v>449</v>
      </c>
      <c r="B91" s="3">
        <v>4</v>
      </c>
      <c r="C91" s="42" t="s">
        <v>540</v>
      </c>
    </row>
    <row r="92" spans="1:3" x14ac:dyDescent="0.25">
      <c r="A92" s="41" t="s">
        <v>26</v>
      </c>
      <c r="B92" s="3">
        <v>18</v>
      </c>
      <c r="C92" s="42" t="s">
        <v>540</v>
      </c>
    </row>
    <row r="93" spans="1:3" x14ac:dyDescent="0.25">
      <c r="A93" s="41" t="s">
        <v>34</v>
      </c>
      <c r="B93" s="3">
        <v>12</v>
      </c>
      <c r="C93" s="42" t="s">
        <v>540</v>
      </c>
    </row>
    <row r="94" spans="1:3" x14ac:dyDescent="0.25">
      <c r="A94" s="41" t="s">
        <v>28</v>
      </c>
      <c r="B94" s="3">
        <v>7</v>
      </c>
      <c r="C94" s="42" t="s">
        <v>540</v>
      </c>
    </row>
    <row r="95" spans="1:3" x14ac:dyDescent="0.25">
      <c r="A95" s="41" t="s">
        <v>28</v>
      </c>
      <c r="B95" s="3">
        <v>9</v>
      </c>
      <c r="C95" s="42" t="s">
        <v>540</v>
      </c>
    </row>
    <row r="96" spans="1:3" x14ac:dyDescent="0.25">
      <c r="A96" s="41" t="s">
        <v>32</v>
      </c>
      <c r="B96" s="3">
        <v>8</v>
      </c>
      <c r="C96" s="42" t="s">
        <v>540</v>
      </c>
    </row>
    <row r="97" spans="1:3" x14ac:dyDescent="0.25">
      <c r="A97" s="41" t="s">
        <v>31</v>
      </c>
      <c r="B97" s="3">
        <v>8</v>
      </c>
      <c r="C97" s="42" t="s">
        <v>540</v>
      </c>
    </row>
    <row r="98" spans="1:3" x14ac:dyDescent="0.25">
      <c r="A98" s="41" t="s">
        <v>31</v>
      </c>
      <c r="B98" s="3">
        <v>6</v>
      </c>
      <c r="C98" s="42" t="s">
        <v>540</v>
      </c>
    </row>
    <row r="99" spans="1:3" x14ac:dyDescent="0.25">
      <c r="A99" s="41" t="s">
        <v>24</v>
      </c>
      <c r="B99" s="3">
        <v>1</v>
      </c>
      <c r="C99" s="42" t="s">
        <v>540</v>
      </c>
    </row>
    <row r="100" spans="1:3" x14ac:dyDescent="0.25">
      <c r="A100" s="41" t="s">
        <v>28</v>
      </c>
      <c r="B100" s="3">
        <v>3</v>
      </c>
      <c r="C100" s="42" t="s">
        <v>540</v>
      </c>
    </row>
    <row r="101" spans="1:3" x14ac:dyDescent="0.25">
      <c r="A101" s="41" t="s">
        <v>34</v>
      </c>
      <c r="B101" s="3">
        <v>2</v>
      </c>
      <c r="C101" s="42" t="s">
        <v>540</v>
      </c>
    </row>
    <row r="102" spans="1:3" x14ac:dyDescent="0.25">
      <c r="A102" s="41" t="s">
        <v>26</v>
      </c>
      <c r="B102" s="3">
        <v>20</v>
      </c>
      <c r="C102" s="42" t="s">
        <v>540</v>
      </c>
    </row>
    <row r="103" spans="1:3" x14ac:dyDescent="0.25">
      <c r="A103" s="41" t="s">
        <v>35</v>
      </c>
      <c r="B103" s="3">
        <v>17</v>
      </c>
      <c r="C103" s="42" t="s">
        <v>540</v>
      </c>
    </row>
    <row r="104" spans="1:3" x14ac:dyDescent="0.25">
      <c r="A104" s="41" t="s">
        <v>29</v>
      </c>
      <c r="B104" s="3">
        <v>18</v>
      </c>
      <c r="C104" s="42" t="s">
        <v>540</v>
      </c>
    </row>
    <row r="105" spans="1:3" x14ac:dyDescent="0.25">
      <c r="A105" s="41" t="s">
        <v>29</v>
      </c>
      <c r="B105" s="3">
        <v>25</v>
      </c>
      <c r="C105" s="42" t="s">
        <v>539</v>
      </c>
    </row>
    <row r="106" spans="1:3" x14ac:dyDescent="0.25">
      <c r="A106" s="41" t="s">
        <v>449</v>
      </c>
      <c r="B106" s="3">
        <v>5</v>
      </c>
      <c r="C106" s="42" t="s">
        <v>539</v>
      </c>
    </row>
    <row r="107" spans="1:3" x14ac:dyDescent="0.25">
      <c r="A107" s="41" t="s">
        <v>28</v>
      </c>
      <c r="B107" s="3">
        <v>10</v>
      </c>
      <c r="C107" s="42" t="s">
        <v>539</v>
      </c>
    </row>
    <row r="108" spans="1:3" x14ac:dyDescent="0.25">
      <c r="A108" s="41" t="s">
        <v>33</v>
      </c>
      <c r="B108" s="3">
        <v>12</v>
      </c>
      <c r="C108" s="42" t="s">
        <v>539</v>
      </c>
    </row>
    <row r="109" spans="1:3" x14ac:dyDescent="0.25">
      <c r="A109" s="41" t="s">
        <v>23</v>
      </c>
      <c r="B109" s="3">
        <v>11</v>
      </c>
      <c r="C109" s="42" t="s">
        <v>539</v>
      </c>
    </row>
    <row r="110" spans="1:3" x14ac:dyDescent="0.25">
      <c r="A110" s="41" t="s">
        <v>34</v>
      </c>
      <c r="B110" s="3">
        <v>14</v>
      </c>
      <c r="C110" s="42" t="s">
        <v>539</v>
      </c>
    </row>
    <row r="111" spans="1:3" x14ac:dyDescent="0.25">
      <c r="A111" s="41" t="s">
        <v>35</v>
      </c>
      <c r="B111" s="3">
        <v>23</v>
      </c>
      <c r="C111" s="42" t="s">
        <v>539</v>
      </c>
    </row>
    <row r="112" spans="1:3" x14ac:dyDescent="0.25">
      <c r="A112" s="41" t="s">
        <v>28</v>
      </c>
      <c r="B112" s="3">
        <v>2</v>
      </c>
      <c r="C112" s="42" t="s">
        <v>539</v>
      </c>
    </row>
    <row r="113" spans="1:3" x14ac:dyDescent="0.25">
      <c r="A113" s="41" t="s">
        <v>23</v>
      </c>
      <c r="B113" s="3">
        <v>2</v>
      </c>
      <c r="C113" s="42" t="s">
        <v>539</v>
      </c>
    </row>
    <row r="114" spans="1:3" x14ac:dyDescent="0.25">
      <c r="A114" s="41" t="s">
        <v>33</v>
      </c>
      <c r="B114" s="3">
        <v>9</v>
      </c>
      <c r="C114" s="42" t="s">
        <v>539</v>
      </c>
    </row>
    <row r="115" spans="1:3" x14ac:dyDescent="0.25">
      <c r="A115" s="41" t="s">
        <v>33</v>
      </c>
      <c r="B115" s="3">
        <v>15</v>
      </c>
      <c r="C115" s="42" t="s">
        <v>539</v>
      </c>
    </row>
    <row r="116" spans="1:3" x14ac:dyDescent="0.25">
      <c r="A116" s="41" t="s">
        <v>31</v>
      </c>
      <c r="B116" s="3">
        <v>3</v>
      </c>
      <c r="C116" s="42" t="s">
        <v>539</v>
      </c>
    </row>
    <row r="117" spans="1:3" x14ac:dyDescent="0.25">
      <c r="A117" s="41" t="s">
        <v>29</v>
      </c>
      <c r="B117" s="3">
        <v>10</v>
      </c>
      <c r="C117" s="42" t="s">
        <v>539</v>
      </c>
    </row>
    <row r="118" spans="1:3" x14ac:dyDescent="0.25">
      <c r="A118" s="41" t="s">
        <v>449</v>
      </c>
      <c r="B118" s="3">
        <v>1</v>
      </c>
      <c r="C118" s="42" t="s">
        <v>539</v>
      </c>
    </row>
    <row r="119" spans="1:3" x14ac:dyDescent="0.25">
      <c r="A119" s="41" t="s">
        <v>23</v>
      </c>
      <c r="B119" s="3">
        <v>9</v>
      </c>
      <c r="C119" s="42" t="s">
        <v>539</v>
      </c>
    </row>
    <row r="120" spans="1:3" x14ac:dyDescent="0.25">
      <c r="A120" s="41" t="s">
        <v>34</v>
      </c>
      <c r="B120" s="3">
        <v>20</v>
      </c>
      <c r="C120" s="42" t="s">
        <v>539</v>
      </c>
    </row>
    <row r="121" spans="1:3" x14ac:dyDescent="0.25">
      <c r="A121" s="41" t="s">
        <v>33</v>
      </c>
      <c r="B121" s="3">
        <v>7</v>
      </c>
      <c r="C121" s="42" t="s">
        <v>539</v>
      </c>
    </row>
    <row r="122" spans="1:3" x14ac:dyDescent="0.25">
      <c r="A122" s="41" t="s">
        <v>29</v>
      </c>
      <c r="B122" s="3">
        <v>16</v>
      </c>
      <c r="C122" s="42" t="s">
        <v>539</v>
      </c>
    </row>
    <row r="123" spans="1:3" x14ac:dyDescent="0.25">
      <c r="A123" s="41" t="s">
        <v>24</v>
      </c>
      <c r="B123" s="3">
        <v>20</v>
      </c>
      <c r="C123" s="42" t="s">
        <v>539</v>
      </c>
    </row>
    <row r="124" spans="1:3" x14ac:dyDescent="0.25">
      <c r="A124" s="41" t="s">
        <v>33</v>
      </c>
      <c r="B124" s="3">
        <v>1</v>
      </c>
      <c r="C124" s="42" t="s">
        <v>539</v>
      </c>
    </row>
    <row r="125" spans="1:3" x14ac:dyDescent="0.25">
      <c r="A125" s="41" t="s">
        <v>34</v>
      </c>
      <c r="B125" s="3">
        <v>3</v>
      </c>
      <c r="C125" s="42" t="s">
        <v>539</v>
      </c>
    </row>
    <row r="126" spans="1:3" x14ac:dyDescent="0.25">
      <c r="A126" s="41" t="s">
        <v>35</v>
      </c>
      <c r="B126" s="3">
        <v>14</v>
      </c>
      <c r="C126" s="42" t="s">
        <v>539</v>
      </c>
    </row>
    <row r="127" spans="1:3" x14ac:dyDescent="0.25">
      <c r="A127" s="41" t="s">
        <v>35</v>
      </c>
      <c r="B127" s="3">
        <v>19</v>
      </c>
      <c r="C127" s="42" t="s">
        <v>539</v>
      </c>
    </row>
    <row r="128" spans="1:3" x14ac:dyDescent="0.25">
      <c r="A128" s="41" t="s">
        <v>31</v>
      </c>
      <c r="B128" s="3">
        <v>17</v>
      </c>
      <c r="C128" s="42" t="s">
        <v>539</v>
      </c>
    </row>
    <row r="129" spans="1:3" x14ac:dyDescent="0.25">
      <c r="A129" s="41" t="s">
        <v>24</v>
      </c>
      <c r="B129" s="3">
        <v>25</v>
      </c>
      <c r="C129" s="42" t="s">
        <v>539</v>
      </c>
    </row>
    <row r="130" spans="1:3" x14ac:dyDescent="0.25">
      <c r="A130" s="41" t="s">
        <v>31</v>
      </c>
      <c r="B130" s="3">
        <v>20</v>
      </c>
      <c r="C130" s="42" t="s">
        <v>539</v>
      </c>
    </row>
    <row r="131" spans="1:3" x14ac:dyDescent="0.25">
      <c r="A131" s="41" t="s">
        <v>33</v>
      </c>
      <c r="B131" s="3">
        <v>20</v>
      </c>
      <c r="C131" s="42" t="s">
        <v>539</v>
      </c>
    </row>
    <row r="132" spans="1:3" x14ac:dyDescent="0.25">
      <c r="A132" s="41" t="s">
        <v>32</v>
      </c>
      <c r="B132" s="3">
        <v>18</v>
      </c>
      <c r="C132" s="42" t="s">
        <v>539</v>
      </c>
    </row>
    <row r="133" spans="1:3" x14ac:dyDescent="0.25">
      <c r="A133" s="41" t="s">
        <v>34</v>
      </c>
      <c r="B133" s="3">
        <v>10</v>
      </c>
      <c r="C133" s="42" t="s">
        <v>539</v>
      </c>
    </row>
    <row r="134" spans="1:3" x14ac:dyDescent="0.25">
      <c r="A134" s="41" t="s">
        <v>24</v>
      </c>
      <c r="B134" s="3">
        <v>8</v>
      </c>
      <c r="C134" s="42" t="s">
        <v>539</v>
      </c>
    </row>
    <row r="135" spans="1:3" x14ac:dyDescent="0.25">
      <c r="A135" s="41" t="s">
        <v>34</v>
      </c>
      <c r="B135" s="3">
        <v>8</v>
      </c>
      <c r="C135" s="42" t="s">
        <v>539</v>
      </c>
    </row>
    <row r="136" spans="1:3" x14ac:dyDescent="0.25">
      <c r="A136" s="41" t="s">
        <v>23</v>
      </c>
      <c r="B136" s="3">
        <v>12</v>
      </c>
      <c r="C136" s="42" t="s">
        <v>539</v>
      </c>
    </row>
    <row r="137" spans="1:3" x14ac:dyDescent="0.25">
      <c r="A137" s="41" t="s">
        <v>29</v>
      </c>
      <c r="B137" s="3">
        <v>11</v>
      </c>
      <c r="C137" s="42" t="s">
        <v>539</v>
      </c>
    </row>
    <row r="138" spans="1:3" x14ac:dyDescent="0.25">
      <c r="A138" s="41" t="s">
        <v>29</v>
      </c>
      <c r="B138" s="3">
        <v>13</v>
      </c>
      <c r="C138" s="42" t="s">
        <v>539</v>
      </c>
    </row>
    <row r="139" spans="1:3" x14ac:dyDescent="0.25">
      <c r="A139" s="41" t="s">
        <v>24</v>
      </c>
      <c r="B139" s="3">
        <v>10</v>
      </c>
      <c r="C139" s="42" t="s">
        <v>539</v>
      </c>
    </row>
    <row r="140" spans="1:3" x14ac:dyDescent="0.25">
      <c r="A140" s="41" t="s">
        <v>28</v>
      </c>
      <c r="B140" s="3">
        <v>18</v>
      </c>
      <c r="C140" s="42" t="s">
        <v>539</v>
      </c>
    </row>
    <row r="141" spans="1:3" x14ac:dyDescent="0.25">
      <c r="A141" s="41" t="s">
        <v>24</v>
      </c>
      <c r="B141" s="3">
        <v>17</v>
      </c>
      <c r="C141" s="42" t="s">
        <v>539</v>
      </c>
    </row>
    <row r="142" spans="1:3" x14ac:dyDescent="0.25">
      <c r="A142" s="41" t="s">
        <v>23</v>
      </c>
      <c r="B142" s="3">
        <v>15</v>
      </c>
      <c r="C142" s="42" t="s">
        <v>539</v>
      </c>
    </row>
    <row r="143" spans="1:3" x14ac:dyDescent="0.25">
      <c r="A143" s="41" t="s">
        <v>28</v>
      </c>
      <c r="B143" s="3">
        <v>4</v>
      </c>
      <c r="C143" s="42" t="s">
        <v>539</v>
      </c>
    </row>
    <row r="144" spans="1:3" x14ac:dyDescent="0.25">
      <c r="A144" s="41" t="s">
        <v>28</v>
      </c>
      <c r="B144" s="3">
        <v>8</v>
      </c>
      <c r="C144" s="42" t="s">
        <v>539</v>
      </c>
    </row>
    <row r="145" spans="1:3" x14ac:dyDescent="0.25">
      <c r="A145" s="41" t="s">
        <v>28</v>
      </c>
      <c r="B145" s="3">
        <v>17</v>
      </c>
      <c r="C145" s="42" t="s">
        <v>539</v>
      </c>
    </row>
    <row r="146" spans="1:3" x14ac:dyDescent="0.25">
      <c r="A146" s="41" t="s">
        <v>23</v>
      </c>
      <c r="B146" s="3">
        <v>7</v>
      </c>
      <c r="C146" s="42" t="s">
        <v>539</v>
      </c>
    </row>
    <row r="147" spans="1:3" x14ac:dyDescent="0.25">
      <c r="A147" s="41" t="s">
        <v>24</v>
      </c>
      <c r="B147" s="3">
        <v>14</v>
      </c>
      <c r="C147" s="42" t="s">
        <v>538</v>
      </c>
    </row>
    <row r="148" spans="1:3" x14ac:dyDescent="0.25">
      <c r="A148" s="41" t="s">
        <v>29</v>
      </c>
      <c r="B148" s="3">
        <v>22</v>
      </c>
      <c r="C148" s="42" t="s">
        <v>538</v>
      </c>
    </row>
    <row r="149" spans="1:3" x14ac:dyDescent="0.25">
      <c r="A149" s="41" t="s">
        <v>32</v>
      </c>
      <c r="B149" s="3">
        <v>20</v>
      </c>
      <c r="C149" s="42" t="s">
        <v>538</v>
      </c>
    </row>
    <row r="150" spans="1:3" x14ac:dyDescent="0.25">
      <c r="A150" s="41" t="s">
        <v>32</v>
      </c>
      <c r="B150" s="3">
        <v>3</v>
      </c>
      <c r="C150" s="42" t="s">
        <v>538</v>
      </c>
    </row>
    <row r="151" spans="1:3" x14ac:dyDescent="0.25">
      <c r="A151" s="41" t="s">
        <v>24</v>
      </c>
      <c r="B151" s="3">
        <v>7</v>
      </c>
      <c r="C151" s="42" t="s">
        <v>538</v>
      </c>
    </row>
    <row r="152" spans="1:3" x14ac:dyDescent="0.25">
      <c r="A152" s="41" t="s">
        <v>26</v>
      </c>
      <c r="B152" s="3">
        <v>24</v>
      </c>
      <c r="C152" s="42" t="s">
        <v>538</v>
      </c>
    </row>
    <row r="153" spans="1:3" x14ac:dyDescent="0.25">
      <c r="A153" s="41" t="s">
        <v>449</v>
      </c>
      <c r="B153" s="3">
        <v>12</v>
      </c>
      <c r="C153" s="42" t="s">
        <v>538</v>
      </c>
    </row>
    <row r="154" spans="1:3" x14ac:dyDescent="0.25">
      <c r="A154" s="41" t="s">
        <v>34</v>
      </c>
      <c r="B154" s="3">
        <v>22</v>
      </c>
      <c r="C154" s="42" t="s">
        <v>538</v>
      </c>
    </row>
    <row r="155" spans="1:3" x14ac:dyDescent="0.25">
      <c r="A155" s="41" t="s">
        <v>28</v>
      </c>
      <c r="B155" s="3">
        <v>12</v>
      </c>
      <c r="C155" s="42" t="s">
        <v>538</v>
      </c>
    </row>
    <row r="156" spans="1:3" x14ac:dyDescent="0.25">
      <c r="A156" s="41" t="s">
        <v>23</v>
      </c>
      <c r="B156" s="3">
        <v>3</v>
      </c>
      <c r="C156" s="42" t="s">
        <v>538</v>
      </c>
    </row>
    <row r="157" spans="1:3" x14ac:dyDescent="0.25">
      <c r="A157" s="41" t="s">
        <v>449</v>
      </c>
      <c r="B157" s="3">
        <v>2</v>
      </c>
      <c r="C157" s="42" t="s">
        <v>538</v>
      </c>
    </row>
    <row r="158" spans="1:3" x14ac:dyDescent="0.25">
      <c r="A158" s="41" t="s">
        <v>31</v>
      </c>
      <c r="B158" s="3">
        <v>15</v>
      </c>
      <c r="C158" s="42" t="s">
        <v>538</v>
      </c>
    </row>
    <row r="159" spans="1:3" x14ac:dyDescent="0.25">
      <c r="A159" s="41" t="s">
        <v>34</v>
      </c>
      <c r="B159" s="3">
        <v>18</v>
      </c>
      <c r="C159" s="42" t="s">
        <v>538</v>
      </c>
    </row>
    <row r="160" spans="1:3" x14ac:dyDescent="0.25">
      <c r="A160" s="41" t="s">
        <v>449</v>
      </c>
      <c r="B160" s="3">
        <v>18</v>
      </c>
      <c r="C160" s="42" t="s">
        <v>538</v>
      </c>
    </row>
    <row r="161" spans="1:3" x14ac:dyDescent="0.25">
      <c r="A161" s="41" t="s">
        <v>23</v>
      </c>
      <c r="B161" s="3">
        <v>10</v>
      </c>
      <c r="C161" s="42" t="s">
        <v>538</v>
      </c>
    </row>
    <row r="162" spans="1:3" x14ac:dyDescent="0.25">
      <c r="A162" s="41" t="s">
        <v>23</v>
      </c>
      <c r="B162" s="3">
        <v>8</v>
      </c>
      <c r="C162" s="42" t="s">
        <v>538</v>
      </c>
    </row>
    <row r="163" spans="1:3" x14ac:dyDescent="0.25">
      <c r="A163" s="41" t="s">
        <v>34</v>
      </c>
      <c r="B163" s="3">
        <v>13</v>
      </c>
      <c r="C163" s="42" t="s">
        <v>538</v>
      </c>
    </row>
    <row r="164" spans="1:3" x14ac:dyDescent="0.25">
      <c r="A164" s="41" t="s">
        <v>28</v>
      </c>
      <c r="B164" s="3">
        <v>24</v>
      </c>
      <c r="C164" s="42" t="s">
        <v>538</v>
      </c>
    </row>
    <row r="165" spans="1:3" x14ac:dyDescent="0.25">
      <c r="A165" s="41" t="s">
        <v>31</v>
      </c>
      <c r="B165" s="3">
        <v>13</v>
      </c>
      <c r="C165" s="42" t="s">
        <v>538</v>
      </c>
    </row>
    <row r="166" spans="1:3" x14ac:dyDescent="0.25">
      <c r="A166" s="41" t="s">
        <v>33</v>
      </c>
      <c r="B166" s="3">
        <v>2</v>
      </c>
      <c r="C166" s="42" t="s">
        <v>538</v>
      </c>
    </row>
    <row r="167" spans="1:3" x14ac:dyDescent="0.25">
      <c r="A167" s="41" t="s">
        <v>31</v>
      </c>
      <c r="B167" s="3">
        <v>10</v>
      </c>
      <c r="C167" s="42" t="s">
        <v>538</v>
      </c>
    </row>
    <row r="168" spans="1:3" x14ac:dyDescent="0.25">
      <c r="A168" s="41" t="s">
        <v>33</v>
      </c>
      <c r="B168" s="3">
        <v>6</v>
      </c>
      <c r="C168" s="42" t="s">
        <v>538</v>
      </c>
    </row>
    <row r="169" spans="1:3" x14ac:dyDescent="0.25">
      <c r="A169" s="41" t="s">
        <v>31</v>
      </c>
      <c r="B169" s="3">
        <v>22</v>
      </c>
      <c r="C169" s="42" t="s">
        <v>538</v>
      </c>
    </row>
    <row r="170" spans="1:3" x14ac:dyDescent="0.25">
      <c r="A170" s="41" t="s">
        <v>26</v>
      </c>
      <c r="B170" s="3">
        <v>14</v>
      </c>
      <c r="C170" s="42" t="s">
        <v>538</v>
      </c>
    </row>
    <row r="171" spans="1:3" x14ac:dyDescent="0.25">
      <c r="A171" s="41" t="s">
        <v>32</v>
      </c>
      <c r="B171" s="3">
        <v>10</v>
      </c>
      <c r="C171" s="42" t="s">
        <v>538</v>
      </c>
    </row>
    <row r="172" spans="1:3" x14ac:dyDescent="0.25">
      <c r="A172" s="41" t="s">
        <v>29</v>
      </c>
      <c r="B172" s="3">
        <v>17</v>
      </c>
      <c r="C172" s="42" t="s">
        <v>538</v>
      </c>
    </row>
    <row r="173" spans="1:3" x14ac:dyDescent="0.25">
      <c r="A173" s="41" t="s">
        <v>35</v>
      </c>
      <c r="B173" s="3">
        <v>16</v>
      </c>
      <c r="C173" s="42" t="s">
        <v>538</v>
      </c>
    </row>
    <row r="174" spans="1:3" x14ac:dyDescent="0.25">
      <c r="A174" s="41" t="s">
        <v>29</v>
      </c>
      <c r="B174" s="3">
        <v>14</v>
      </c>
      <c r="C174" s="42" t="s">
        <v>538</v>
      </c>
    </row>
    <row r="175" spans="1:3" x14ac:dyDescent="0.25">
      <c r="A175" s="41" t="s">
        <v>33</v>
      </c>
      <c r="B175" s="3">
        <v>17</v>
      </c>
      <c r="C175" s="42" t="s">
        <v>538</v>
      </c>
    </row>
    <row r="176" spans="1:3" x14ac:dyDescent="0.25">
      <c r="A176" s="41" t="s">
        <v>23</v>
      </c>
      <c r="B176" s="3">
        <v>14</v>
      </c>
      <c r="C176" s="42" t="s">
        <v>538</v>
      </c>
    </row>
    <row r="177" spans="1:3" x14ac:dyDescent="0.25">
      <c r="A177" s="41" t="s">
        <v>24</v>
      </c>
      <c r="B177" s="3">
        <v>16</v>
      </c>
      <c r="C177" s="42" t="s">
        <v>538</v>
      </c>
    </row>
    <row r="178" spans="1:3" x14ac:dyDescent="0.25">
      <c r="A178" s="41" t="s">
        <v>34</v>
      </c>
      <c r="B178" s="3">
        <v>9</v>
      </c>
      <c r="C178" s="42" t="s">
        <v>538</v>
      </c>
    </row>
    <row r="179" spans="1:3" x14ac:dyDescent="0.25">
      <c r="A179" s="41" t="s">
        <v>34</v>
      </c>
      <c r="B179" s="3">
        <v>15</v>
      </c>
      <c r="C179" s="42" t="s">
        <v>538</v>
      </c>
    </row>
    <row r="180" spans="1:3" x14ac:dyDescent="0.25">
      <c r="A180" s="41" t="s">
        <v>32</v>
      </c>
      <c r="B180" s="3">
        <v>12</v>
      </c>
      <c r="C180" s="42" t="s">
        <v>538</v>
      </c>
    </row>
    <row r="181" spans="1:3" x14ac:dyDescent="0.25">
      <c r="A181" s="41" t="s">
        <v>26</v>
      </c>
      <c r="B181" s="3">
        <v>23</v>
      </c>
      <c r="C181" s="42" t="s">
        <v>538</v>
      </c>
    </row>
    <row r="182" spans="1:3" x14ac:dyDescent="0.25">
      <c r="A182" s="41" t="s">
        <v>449</v>
      </c>
      <c r="B182" s="3">
        <v>6</v>
      </c>
      <c r="C182" s="42" t="s">
        <v>537</v>
      </c>
    </row>
    <row r="183" spans="1:3" x14ac:dyDescent="0.25">
      <c r="A183" s="41" t="s">
        <v>449</v>
      </c>
      <c r="B183" s="3">
        <v>11</v>
      </c>
      <c r="C183" s="42" t="s">
        <v>537</v>
      </c>
    </row>
    <row r="184" spans="1:3" x14ac:dyDescent="0.25">
      <c r="A184" s="41" t="s">
        <v>449</v>
      </c>
      <c r="B184" s="3">
        <v>23</v>
      </c>
      <c r="C184" s="42" t="s">
        <v>537</v>
      </c>
    </row>
    <row r="185" spans="1:3" x14ac:dyDescent="0.25">
      <c r="A185" s="41" t="s">
        <v>28</v>
      </c>
      <c r="B185" s="3">
        <v>25</v>
      </c>
      <c r="C185" s="42" t="s">
        <v>537</v>
      </c>
    </row>
    <row r="186" spans="1:3" x14ac:dyDescent="0.25">
      <c r="A186" s="41" t="s">
        <v>33</v>
      </c>
      <c r="B186" s="3">
        <v>14</v>
      </c>
      <c r="C186" s="42" t="s">
        <v>537</v>
      </c>
    </row>
    <row r="187" spans="1:3" x14ac:dyDescent="0.25">
      <c r="A187" s="41" t="s">
        <v>28</v>
      </c>
      <c r="B187" s="3">
        <v>6</v>
      </c>
      <c r="C187" s="42" t="s">
        <v>537</v>
      </c>
    </row>
    <row r="188" spans="1:3" x14ac:dyDescent="0.25">
      <c r="A188" s="41" t="s">
        <v>29</v>
      </c>
      <c r="B188" s="3">
        <v>19</v>
      </c>
      <c r="C188" s="42" t="s">
        <v>537</v>
      </c>
    </row>
    <row r="189" spans="1:3" x14ac:dyDescent="0.25">
      <c r="A189" s="41" t="s">
        <v>29</v>
      </c>
      <c r="B189" s="3">
        <v>24</v>
      </c>
      <c r="C189" s="42" t="s">
        <v>537</v>
      </c>
    </row>
    <row r="190" spans="1:3" x14ac:dyDescent="0.25">
      <c r="A190" s="41" t="s">
        <v>34</v>
      </c>
      <c r="B190" s="3">
        <v>25</v>
      </c>
      <c r="C190" s="42" t="s">
        <v>537</v>
      </c>
    </row>
    <row r="191" spans="1:3" x14ac:dyDescent="0.25">
      <c r="A191" s="41" t="s">
        <v>28</v>
      </c>
      <c r="B191" s="3">
        <v>16</v>
      </c>
      <c r="C191" s="42" t="s">
        <v>537</v>
      </c>
    </row>
    <row r="192" spans="1:3" x14ac:dyDescent="0.25">
      <c r="A192" s="41" t="s">
        <v>35</v>
      </c>
      <c r="B192" s="3">
        <v>11</v>
      </c>
      <c r="C192" s="42" t="s">
        <v>537</v>
      </c>
    </row>
    <row r="193" spans="1:3" x14ac:dyDescent="0.25">
      <c r="A193" s="41" t="s">
        <v>31</v>
      </c>
      <c r="B193" s="3">
        <v>19</v>
      </c>
      <c r="C193" s="42" t="s">
        <v>537</v>
      </c>
    </row>
    <row r="194" spans="1:3" x14ac:dyDescent="0.25">
      <c r="A194" s="41" t="s">
        <v>24</v>
      </c>
      <c r="B194" s="3">
        <v>13</v>
      </c>
      <c r="C194" s="42" t="s">
        <v>537</v>
      </c>
    </row>
    <row r="195" spans="1:3" x14ac:dyDescent="0.25">
      <c r="A195" s="41" t="s">
        <v>26</v>
      </c>
      <c r="B195" s="3">
        <v>16</v>
      </c>
      <c r="C195" s="42" t="s">
        <v>537</v>
      </c>
    </row>
    <row r="196" spans="1:3" x14ac:dyDescent="0.25">
      <c r="A196" s="41" t="s">
        <v>449</v>
      </c>
      <c r="B196" s="3">
        <v>3</v>
      </c>
      <c r="C196" s="42" t="s">
        <v>537</v>
      </c>
    </row>
    <row r="197" spans="1:3" x14ac:dyDescent="0.25">
      <c r="A197" s="41" t="s">
        <v>28</v>
      </c>
      <c r="B197" s="3">
        <v>15</v>
      </c>
      <c r="C197" s="42" t="s">
        <v>537</v>
      </c>
    </row>
    <row r="198" spans="1:3" x14ac:dyDescent="0.25">
      <c r="A198" s="41" t="s">
        <v>28</v>
      </c>
      <c r="B198" s="3">
        <v>14</v>
      </c>
      <c r="C198" s="42" t="s">
        <v>537</v>
      </c>
    </row>
    <row r="199" spans="1:3" x14ac:dyDescent="0.25">
      <c r="A199" s="41" t="s">
        <v>449</v>
      </c>
      <c r="B199" s="3">
        <v>19</v>
      </c>
      <c r="C199" s="42" t="s">
        <v>537</v>
      </c>
    </row>
    <row r="200" spans="1:3" x14ac:dyDescent="0.25">
      <c r="A200" s="41" t="s">
        <v>26</v>
      </c>
      <c r="B200" s="3">
        <v>19</v>
      </c>
      <c r="C200" s="42" t="s">
        <v>537</v>
      </c>
    </row>
    <row r="201" spans="1:3" x14ac:dyDescent="0.25">
      <c r="A201" s="41" t="s">
        <v>33</v>
      </c>
      <c r="B201" s="3">
        <v>25</v>
      </c>
      <c r="C201" s="42" t="s">
        <v>537</v>
      </c>
    </row>
    <row r="202" spans="1:3" x14ac:dyDescent="0.25">
      <c r="A202" s="41" t="s">
        <v>28</v>
      </c>
      <c r="B202" s="3">
        <v>19</v>
      </c>
      <c r="C202" s="42" t="s">
        <v>537</v>
      </c>
    </row>
    <row r="203" spans="1:3" x14ac:dyDescent="0.25">
      <c r="A203" s="41" t="s">
        <v>449</v>
      </c>
      <c r="B203" s="3">
        <v>7</v>
      </c>
      <c r="C203" s="42" t="s">
        <v>537</v>
      </c>
    </row>
    <row r="204" spans="1:3" x14ac:dyDescent="0.25">
      <c r="A204" s="41" t="s">
        <v>24</v>
      </c>
      <c r="B204" s="3">
        <v>15</v>
      </c>
      <c r="C204" s="42" t="s">
        <v>537</v>
      </c>
    </row>
    <row r="205" spans="1:3" x14ac:dyDescent="0.25">
      <c r="A205" s="41" t="s">
        <v>449</v>
      </c>
      <c r="B205" s="3">
        <v>15</v>
      </c>
      <c r="C205" s="42" t="s">
        <v>537</v>
      </c>
    </row>
    <row r="206" spans="1:3" x14ac:dyDescent="0.25">
      <c r="A206" s="41" t="s">
        <v>35</v>
      </c>
      <c r="B206" s="3">
        <v>24</v>
      </c>
      <c r="C206" s="42" t="s">
        <v>537</v>
      </c>
    </row>
    <row r="207" spans="1:3" x14ac:dyDescent="0.25">
      <c r="A207" s="41" t="s">
        <v>31</v>
      </c>
      <c r="B207" s="3">
        <v>25</v>
      </c>
      <c r="C207" s="42" t="s">
        <v>537</v>
      </c>
    </row>
    <row r="208" spans="1:3" x14ac:dyDescent="0.25">
      <c r="A208" s="41" t="s">
        <v>23</v>
      </c>
      <c r="B208" s="3">
        <v>13</v>
      </c>
      <c r="C208" s="42" t="s">
        <v>537</v>
      </c>
    </row>
    <row r="209" spans="1:3" x14ac:dyDescent="0.25">
      <c r="A209" s="41" t="s">
        <v>26</v>
      </c>
      <c r="B209" s="3">
        <v>11</v>
      </c>
      <c r="C209" s="42" t="s">
        <v>537</v>
      </c>
    </row>
    <row r="210" spans="1:3" x14ac:dyDescent="0.25">
      <c r="A210" s="41" t="s">
        <v>33</v>
      </c>
      <c r="B210" s="3">
        <v>24</v>
      </c>
      <c r="C210" s="42" t="s">
        <v>537</v>
      </c>
    </row>
    <row r="211" spans="1:3" x14ac:dyDescent="0.25">
      <c r="A211" s="41" t="s">
        <v>33</v>
      </c>
      <c r="B211" s="3">
        <v>16</v>
      </c>
      <c r="C211" s="42" t="s">
        <v>537</v>
      </c>
    </row>
    <row r="212" spans="1:3" x14ac:dyDescent="0.25">
      <c r="A212" s="41" t="s">
        <v>32</v>
      </c>
      <c r="B212" s="3">
        <v>24</v>
      </c>
      <c r="C212" s="42" t="s">
        <v>537</v>
      </c>
    </row>
    <row r="213" spans="1:3" x14ac:dyDescent="0.25">
      <c r="A213" s="41" t="s">
        <v>33</v>
      </c>
      <c r="B213" s="3">
        <v>13</v>
      </c>
      <c r="C213" s="42" t="s">
        <v>537</v>
      </c>
    </row>
    <row r="214" spans="1:3" x14ac:dyDescent="0.25">
      <c r="A214" s="41" t="s">
        <v>31</v>
      </c>
      <c r="B214" s="3">
        <v>18</v>
      </c>
      <c r="C214" s="42" t="s">
        <v>537</v>
      </c>
    </row>
    <row r="215" spans="1:3" x14ac:dyDescent="0.25">
      <c r="A215" s="41" t="s">
        <v>28</v>
      </c>
      <c r="B215" s="3">
        <v>1</v>
      </c>
      <c r="C215" s="42" t="s">
        <v>537</v>
      </c>
    </row>
    <row r="216" spans="1:3" x14ac:dyDescent="0.25">
      <c r="A216" s="41" t="s">
        <v>449</v>
      </c>
      <c r="B216" s="3">
        <v>10</v>
      </c>
      <c r="C216" s="42" t="s">
        <v>537</v>
      </c>
    </row>
    <row r="217" spans="1:3" x14ac:dyDescent="0.25">
      <c r="A217" s="41" t="s">
        <v>33</v>
      </c>
      <c r="B217" s="3">
        <v>18</v>
      </c>
      <c r="C217" s="42" t="s">
        <v>537</v>
      </c>
    </row>
    <row r="218" spans="1:3" x14ac:dyDescent="0.25">
      <c r="A218" s="41" t="s">
        <v>24</v>
      </c>
      <c r="B218" s="3">
        <v>18</v>
      </c>
      <c r="C218" s="42" t="s">
        <v>537</v>
      </c>
    </row>
    <row r="219" spans="1:3" x14ac:dyDescent="0.25">
      <c r="A219" s="41" t="s">
        <v>28</v>
      </c>
      <c r="B219" s="3">
        <v>22</v>
      </c>
      <c r="C219" s="42" t="s">
        <v>537</v>
      </c>
    </row>
    <row r="220" spans="1:3" x14ac:dyDescent="0.25">
      <c r="A220" s="41" t="s">
        <v>28</v>
      </c>
      <c r="B220" s="3">
        <v>20</v>
      </c>
      <c r="C220" s="42" t="s">
        <v>537</v>
      </c>
    </row>
    <row r="221" spans="1:3" x14ac:dyDescent="0.25">
      <c r="A221" s="41" t="s">
        <v>26</v>
      </c>
      <c r="B221" s="3">
        <v>22</v>
      </c>
      <c r="C221" s="42" t="s">
        <v>537</v>
      </c>
    </row>
    <row r="222" spans="1:3" x14ac:dyDescent="0.25">
      <c r="A222" s="41" t="s">
        <v>449</v>
      </c>
      <c r="B222" s="3">
        <v>13</v>
      </c>
      <c r="C222" s="42" t="s">
        <v>537</v>
      </c>
    </row>
    <row r="223" spans="1:3" x14ac:dyDescent="0.25">
      <c r="A223" s="41" t="s">
        <v>32</v>
      </c>
      <c r="B223" s="3">
        <v>16</v>
      </c>
      <c r="C223" s="42" t="s">
        <v>537</v>
      </c>
    </row>
    <row r="224" spans="1:3" x14ac:dyDescent="0.25">
      <c r="A224" s="41" t="s">
        <v>23</v>
      </c>
      <c r="B224" s="3">
        <v>19</v>
      </c>
      <c r="C224" s="42" t="s">
        <v>537</v>
      </c>
    </row>
    <row r="225" spans="1:3" x14ac:dyDescent="0.25">
      <c r="A225" s="41" t="s">
        <v>33</v>
      </c>
      <c r="B225" s="3">
        <v>23</v>
      </c>
      <c r="C225" s="42" t="s">
        <v>537</v>
      </c>
    </row>
    <row r="226" spans="1:3" x14ac:dyDescent="0.25">
      <c r="A226" s="41" t="s">
        <v>24</v>
      </c>
      <c r="B226" s="3">
        <v>11</v>
      </c>
      <c r="C226" s="42" t="s">
        <v>537</v>
      </c>
    </row>
    <row r="227" spans="1:3" x14ac:dyDescent="0.25">
      <c r="A227" s="41" t="s">
        <v>34</v>
      </c>
      <c r="B227" s="3">
        <v>17</v>
      </c>
      <c r="C227" s="42" t="s">
        <v>537</v>
      </c>
    </row>
    <row r="228" spans="1:3" x14ac:dyDescent="0.25">
      <c r="A228" s="41" t="s">
        <v>32</v>
      </c>
      <c r="B228" s="3">
        <v>22</v>
      </c>
      <c r="C228" s="42" t="s">
        <v>537</v>
      </c>
    </row>
    <row r="229" spans="1:3" x14ac:dyDescent="0.25">
      <c r="A229" s="41" t="s">
        <v>23</v>
      </c>
      <c r="B229" s="3">
        <v>23</v>
      </c>
      <c r="C229" s="42" t="s">
        <v>537</v>
      </c>
    </row>
    <row r="230" spans="1:3" x14ac:dyDescent="0.25">
      <c r="A230" s="41" t="s">
        <v>32</v>
      </c>
      <c r="B230" s="3">
        <v>14</v>
      </c>
      <c r="C230" s="42" t="s">
        <v>537</v>
      </c>
    </row>
    <row r="231" spans="1:3" x14ac:dyDescent="0.25">
      <c r="A231" s="41" t="s">
        <v>28</v>
      </c>
      <c r="B231" s="3">
        <v>23</v>
      </c>
      <c r="C231" s="42" t="s">
        <v>537</v>
      </c>
    </row>
    <row r="232" spans="1:3" x14ac:dyDescent="0.25">
      <c r="A232" s="46" t="s">
        <v>34</v>
      </c>
      <c r="B232" s="47">
        <v>19</v>
      </c>
      <c r="C232" s="48" t="s">
        <v>537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D7F7-E6C4-4E06-9D81-BA0BC69DB914}">
  <dimension ref="A1:G16"/>
  <sheetViews>
    <sheetView showGridLines="0" workbookViewId="0"/>
  </sheetViews>
  <sheetFormatPr defaultRowHeight="15" x14ac:dyDescent="0.25"/>
  <cols>
    <col min="1" max="1" width="10.42578125" customWidth="1"/>
    <col min="2" max="2" width="14.140625" customWidth="1"/>
    <col min="3" max="3" width="10.5703125" customWidth="1"/>
    <col min="7" max="7" width="10.42578125" customWidth="1"/>
  </cols>
  <sheetData>
    <row r="1" spans="1:7" x14ac:dyDescent="0.25">
      <c r="A1" s="31" t="s">
        <v>523</v>
      </c>
      <c r="B1" s="32" t="s">
        <v>558</v>
      </c>
      <c r="C1" s="33" t="s">
        <v>557</v>
      </c>
      <c r="G1" s="51" t="s">
        <v>523</v>
      </c>
    </row>
    <row r="2" spans="1:7" x14ac:dyDescent="0.25">
      <c r="A2" s="29" t="s">
        <v>449</v>
      </c>
      <c r="B2" s="2" t="s">
        <v>17</v>
      </c>
      <c r="C2" s="30">
        <v>67465.03</v>
      </c>
      <c r="G2" s="49" t="s">
        <v>449</v>
      </c>
    </row>
    <row r="3" spans="1:7" x14ac:dyDescent="0.25">
      <c r="A3" s="29" t="s">
        <v>155</v>
      </c>
      <c r="B3" s="2" t="s">
        <v>18</v>
      </c>
      <c r="C3" s="30">
        <v>97159.58</v>
      </c>
      <c r="G3" s="50" t="s">
        <v>155</v>
      </c>
    </row>
    <row r="4" spans="1:7" x14ac:dyDescent="0.25">
      <c r="A4" s="29" t="s">
        <v>155</v>
      </c>
      <c r="B4" s="2" t="s">
        <v>19</v>
      </c>
      <c r="C4" s="30">
        <v>65292.11</v>
      </c>
      <c r="G4" s="50" t="s">
        <v>157</v>
      </c>
    </row>
    <row r="5" spans="1:7" x14ac:dyDescent="0.25">
      <c r="A5" s="29" t="s">
        <v>449</v>
      </c>
      <c r="B5" s="2" t="s">
        <v>20</v>
      </c>
      <c r="C5" s="30">
        <v>63991.91</v>
      </c>
    </row>
    <row r="6" spans="1:7" x14ac:dyDescent="0.25">
      <c r="A6" s="29" t="s">
        <v>155</v>
      </c>
      <c r="B6" s="2" t="s">
        <v>20</v>
      </c>
      <c r="C6" s="30">
        <v>66512.89</v>
      </c>
    </row>
    <row r="7" spans="1:7" x14ac:dyDescent="0.25">
      <c r="A7" s="29" t="s">
        <v>157</v>
      </c>
      <c r="B7" s="2" t="s">
        <v>21</v>
      </c>
      <c r="C7" s="30">
        <v>56822.13</v>
      </c>
    </row>
    <row r="8" spans="1:7" x14ac:dyDescent="0.25">
      <c r="A8" s="29" t="s">
        <v>449</v>
      </c>
      <c r="B8" s="2" t="s">
        <v>21</v>
      </c>
      <c r="C8" s="30">
        <v>63882.43</v>
      </c>
    </row>
    <row r="9" spans="1:7" x14ac:dyDescent="0.25">
      <c r="A9" s="29" t="s">
        <v>155</v>
      </c>
      <c r="B9" s="2" t="s">
        <v>17</v>
      </c>
      <c r="C9" s="30">
        <v>77879.100000000006</v>
      </c>
    </row>
    <row r="10" spans="1:7" x14ac:dyDescent="0.25">
      <c r="A10" s="29" t="s">
        <v>449</v>
      </c>
      <c r="B10" s="2" t="s">
        <v>19</v>
      </c>
      <c r="C10" s="30">
        <v>61938.92</v>
      </c>
    </row>
    <row r="11" spans="1:7" x14ac:dyDescent="0.25">
      <c r="A11" s="29" t="s">
        <v>157</v>
      </c>
      <c r="B11" s="2" t="s">
        <v>18</v>
      </c>
      <c r="C11" s="30">
        <v>74413.05</v>
      </c>
    </row>
    <row r="12" spans="1:7" x14ac:dyDescent="0.25">
      <c r="A12" s="29" t="s">
        <v>157</v>
      </c>
      <c r="B12" s="2" t="s">
        <v>20</v>
      </c>
      <c r="C12" s="30">
        <v>60667.54</v>
      </c>
    </row>
    <row r="13" spans="1:7" x14ac:dyDescent="0.25">
      <c r="A13" s="29" t="s">
        <v>157</v>
      </c>
      <c r="B13" s="2" t="s">
        <v>19</v>
      </c>
      <c r="C13" s="30">
        <v>61847.08</v>
      </c>
    </row>
    <row r="14" spans="1:7" x14ac:dyDescent="0.25">
      <c r="A14" s="29" t="s">
        <v>157</v>
      </c>
      <c r="B14" s="2" t="s">
        <v>17</v>
      </c>
      <c r="C14" s="30">
        <v>57949.39</v>
      </c>
    </row>
    <row r="15" spans="1:7" x14ac:dyDescent="0.25">
      <c r="A15" s="29" t="s">
        <v>449</v>
      </c>
      <c r="B15" s="2" t="s">
        <v>18</v>
      </c>
      <c r="C15" s="30">
        <v>57609.48</v>
      </c>
    </row>
    <row r="16" spans="1:7" x14ac:dyDescent="0.25">
      <c r="A16" s="34" t="s">
        <v>155</v>
      </c>
      <c r="B16" s="35" t="s">
        <v>21</v>
      </c>
      <c r="C16" s="36">
        <v>63403.19</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CF76-9899-408E-BAA2-D1F64B27F2D4}">
  <dimension ref="A1:G180"/>
  <sheetViews>
    <sheetView showGridLines="0" workbookViewId="0"/>
  </sheetViews>
  <sheetFormatPr defaultRowHeight="15" x14ac:dyDescent="0.25"/>
  <cols>
    <col min="1" max="1" width="20.42578125" bestFit="1" customWidth="1"/>
    <col min="2" max="2" width="15.42578125" bestFit="1" customWidth="1"/>
    <col min="3" max="3" width="18.42578125" customWidth="1"/>
    <col min="7" max="7" width="15.42578125" bestFit="1" customWidth="1"/>
  </cols>
  <sheetData>
    <row r="1" spans="1:7" x14ac:dyDescent="0.25">
      <c r="A1" s="31" t="s">
        <v>529</v>
      </c>
      <c r="B1" s="32" t="s">
        <v>561</v>
      </c>
      <c r="C1" s="33" t="s">
        <v>560</v>
      </c>
      <c r="G1" s="51" t="s">
        <v>561</v>
      </c>
    </row>
    <row r="2" spans="1:7" x14ac:dyDescent="0.25">
      <c r="A2" s="29" t="s">
        <v>47</v>
      </c>
      <c r="B2" s="2" t="s">
        <v>78</v>
      </c>
      <c r="C2" s="30">
        <v>7204471</v>
      </c>
      <c r="G2" s="49" t="s">
        <v>78</v>
      </c>
    </row>
    <row r="3" spans="1:7" x14ac:dyDescent="0.25">
      <c r="A3" s="29" t="s">
        <v>39</v>
      </c>
      <c r="B3" s="2" t="s">
        <v>76</v>
      </c>
      <c r="C3" s="30">
        <v>1862812</v>
      </c>
      <c r="G3" s="50" t="s">
        <v>76</v>
      </c>
    </row>
    <row r="4" spans="1:7" x14ac:dyDescent="0.25">
      <c r="A4" s="29" t="s">
        <v>43</v>
      </c>
      <c r="B4" s="2" t="s">
        <v>78</v>
      </c>
      <c r="C4" s="30">
        <v>1848440</v>
      </c>
      <c r="G4" s="49" t="s">
        <v>77</v>
      </c>
    </row>
    <row r="5" spans="1:7" x14ac:dyDescent="0.25">
      <c r="A5" s="29" t="s">
        <v>38</v>
      </c>
      <c r="B5" s="2" t="s">
        <v>76</v>
      </c>
      <c r="C5" s="30">
        <v>1770308</v>
      </c>
      <c r="G5" s="49" t="s">
        <v>73</v>
      </c>
    </row>
    <row r="6" spans="1:7" x14ac:dyDescent="0.25">
      <c r="A6" s="29" t="s">
        <v>38</v>
      </c>
      <c r="B6" s="2" t="s">
        <v>77</v>
      </c>
      <c r="C6" s="30">
        <v>1770290</v>
      </c>
      <c r="G6" s="50" t="s">
        <v>75</v>
      </c>
    </row>
    <row r="7" spans="1:7" x14ac:dyDescent="0.25">
      <c r="A7" s="29" t="s">
        <v>52</v>
      </c>
      <c r="B7" s="2" t="s">
        <v>78</v>
      </c>
      <c r="C7" s="30">
        <v>1758591</v>
      </c>
      <c r="G7" s="49" t="s">
        <v>81</v>
      </c>
    </row>
    <row r="8" spans="1:7" x14ac:dyDescent="0.25">
      <c r="A8" s="29" t="s">
        <v>527</v>
      </c>
      <c r="B8" s="2" t="s">
        <v>78</v>
      </c>
      <c r="C8" s="30">
        <v>1746397</v>
      </c>
      <c r="G8" s="49" t="s">
        <v>79</v>
      </c>
    </row>
    <row r="9" spans="1:7" x14ac:dyDescent="0.25">
      <c r="A9" s="29" t="s">
        <v>527</v>
      </c>
      <c r="B9" s="2" t="s">
        <v>77</v>
      </c>
      <c r="C9" s="30">
        <v>1731882</v>
      </c>
      <c r="G9" s="50" t="s">
        <v>72</v>
      </c>
    </row>
    <row r="10" spans="1:7" x14ac:dyDescent="0.25">
      <c r="A10" s="29" t="s">
        <v>53</v>
      </c>
      <c r="B10" s="2" t="s">
        <v>73</v>
      </c>
      <c r="C10" s="30">
        <v>1724710</v>
      </c>
      <c r="G10" s="50" t="s">
        <v>74</v>
      </c>
    </row>
    <row r="11" spans="1:7" x14ac:dyDescent="0.25">
      <c r="A11" s="29" t="s">
        <v>38</v>
      </c>
      <c r="B11" s="2" t="s">
        <v>75</v>
      </c>
      <c r="C11" s="30">
        <v>1682198</v>
      </c>
      <c r="G11" s="50" t="s">
        <v>559</v>
      </c>
    </row>
    <row r="12" spans="1:7" x14ac:dyDescent="0.25">
      <c r="A12" s="29" t="s">
        <v>53</v>
      </c>
      <c r="B12" s="2" t="s">
        <v>77</v>
      </c>
      <c r="C12" s="30">
        <v>1614940</v>
      </c>
    </row>
    <row r="13" spans="1:7" x14ac:dyDescent="0.25">
      <c r="A13" s="29" t="s">
        <v>52</v>
      </c>
      <c r="B13" s="2" t="s">
        <v>77</v>
      </c>
      <c r="C13" s="30">
        <v>1605179</v>
      </c>
    </row>
    <row r="14" spans="1:7" x14ac:dyDescent="0.25">
      <c r="A14" s="29" t="s">
        <v>526</v>
      </c>
      <c r="B14" s="2" t="s">
        <v>81</v>
      </c>
      <c r="C14" s="30">
        <v>1604314</v>
      </c>
    </row>
    <row r="15" spans="1:7" x14ac:dyDescent="0.25">
      <c r="A15" s="29" t="s">
        <v>44</v>
      </c>
      <c r="B15" s="2" t="s">
        <v>81</v>
      </c>
      <c r="C15" s="30">
        <v>1589461</v>
      </c>
    </row>
    <row r="16" spans="1:7" x14ac:dyDescent="0.25">
      <c r="A16" s="29" t="s">
        <v>43</v>
      </c>
      <c r="B16" s="2" t="s">
        <v>79</v>
      </c>
      <c r="C16" s="30">
        <v>1511660</v>
      </c>
    </row>
    <row r="17" spans="1:3" x14ac:dyDescent="0.25">
      <c r="A17" s="29" t="s">
        <v>49</v>
      </c>
      <c r="B17" s="2" t="s">
        <v>72</v>
      </c>
      <c r="C17" s="30">
        <v>1504980</v>
      </c>
    </row>
    <row r="18" spans="1:3" x14ac:dyDescent="0.25">
      <c r="A18" s="29" t="s">
        <v>43</v>
      </c>
      <c r="B18" s="2" t="s">
        <v>75</v>
      </c>
      <c r="C18" s="30">
        <v>1433016</v>
      </c>
    </row>
    <row r="19" spans="1:3" x14ac:dyDescent="0.25">
      <c r="A19" s="29" t="s">
        <v>52</v>
      </c>
      <c r="B19" s="2" t="s">
        <v>74</v>
      </c>
      <c r="C19" s="30">
        <v>1431545</v>
      </c>
    </row>
    <row r="20" spans="1:3" x14ac:dyDescent="0.25">
      <c r="A20" s="29" t="s">
        <v>41</v>
      </c>
      <c r="B20" s="2" t="s">
        <v>72</v>
      </c>
      <c r="C20" s="30">
        <v>1427390</v>
      </c>
    </row>
    <row r="21" spans="1:3" x14ac:dyDescent="0.25">
      <c r="A21" s="29" t="s">
        <v>41</v>
      </c>
      <c r="B21" s="2" t="s">
        <v>559</v>
      </c>
      <c r="C21" s="30">
        <v>1408560</v>
      </c>
    </row>
    <row r="22" spans="1:3" x14ac:dyDescent="0.25">
      <c r="A22" s="29" t="s">
        <v>43</v>
      </c>
      <c r="B22" s="2" t="s">
        <v>77</v>
      </c>
      <c r="C22" s="30">
        <v>1406820</v>
      </c>
    </row>
    <row r="23" spans="1:3" x14ac:dyDescent="0.25">
      <c r="A23" s="29" t="s">
        <v>46</v>
      </c>
      <c r="B23" s="2" t="s">
        <v>72</v>
      </c>
      <c r="C23" s="30">
        <v>1391977</v>
      </c>
    </row>
    <row r="24" spans="1:3" x14ac:dyDescent="0.25">
      <c r="A24" s="29" t="s">
        <v>527</v>
      </c>
      <c r="B24" s="2" t="s">
        <v>76</v>
      </c>
      <c r="C24" s="30">
        <v>1359515</v>
      </c>
    </row>
    <row r="25" spans="1:3" x14ac:dyDescent="0.25">
      <c r="A25" s="29" t="s">
        <v>526</v>
      </c>
      <c r="B25" s="2" t="s">
        <v>75</v>
      </c>
      <c r="C25" s="30">
        <v>1345015</v>
      </c>
    </row>
    <row r="26" spans="1:3" x14ac:dyDescent="0.25">
      <c r="A26" s="29" t="s">
        <v>47</v>
      </c>
      <c r="B26" s="2" t="s">
        <v>73</v>
      </c>
      <c r="C26" s="30">
        <v>1327065</v>
      </c>
    </row>
    <row r="27" spans="1:3" x14ac:dyDescent="0.25">
      <c r="A27" s="29" t="s">
        <v>39</v>
      </c>
      <c r="B27" s="2" t="s">
        <v>81</v>
      </c>
      <c r="C27" s="30">
        <v>1312230</v>
      </c>
    </row>
    <row r="28" spans="1:3" x14ac:dyDescent="0.25">
      <c r="A28" s="29" t="s">
        <v>48</v>
      </c>
      <c r="B28" s="2" t="s">
        <v>73</v>
      </c>
      <c r="C28" s="30">
        <v>1293101</v>
      </c>
    </row>
    <row r="29" spans="1:3" x14ac:dyDescent="0.25">
      <c r="A29" s="29" t="s">
        <v>47</v>
      </c>
      <c r="B29" s="2" t="s">
        <v>559</v>
      </c>
      <c r="C29" s="30">
        <v>1292279</v>
      </c>
    </row>
    <row r="30" spans="1:3" x14ac:dyDescent="0.25">
      <c r="A30" s="29" t="s">
        <v>46</v>
      </c>
      <c r="B30" s="2" t="s">
        <v>76</v>
      </c>
      <c r="C30" s="30">
        <v>1284637</v>
      </c>
    </row>
    <row r="31" spans="1:3" x14ac:dyDescent="0.25">
      <c r="A31" s="29" t="s">
        <v>53</v>
      </c>
      <c r="B31" s="2" t="s">
        <v>72</v>
      </c>
      <c r="C31" s="30">
        <v>1281442</v>
      </c>
    </row>
    <row r="32" spans="1:3" x14ac:dyDescent="0.25">
      <c r="A32" s="29" t="s">
        <v>48</v>
      </c>
      <c r="B32" s="2" t="s">
        <v>81</v>
      </c>
      <c r="C32" s="30">
        <v>1242277</v>
      </c>
    </row>
    <row r="33" spans="1:3" x14ac:dyDescent="0.25">
      <c r="A33" s="29" t="s">
        <v>40</v>
      </c>
      <c r="B33" s="2" t="s">
        <v>75</v>
      </c>
      <c r="C33" s="30">
        <v>1228944</v>
      </c>
    </row>
    <row r="34" spans="1:3" x14ac:dyDescent="0.25">
      <c r="A34" s="29" t="s">
        <v>48</v>
      </c>
      <c r="B34" s="2" t="s">
        <v>72</v>
      </c>
      <c r="C34" s="30">
        <v>1228420</v>
      </c>
    </row>
    <row r="35" spans="1:3" x14ac:dyDescent="0.25">
      <c r="A35" s="29" t="s">
        <v>38</v>
      </c>
      <c r="B35" s="2" t="s">
        <v>79</v>
      </c>
      <c r="C35" s="30">
        <v>1222088</v>
      </c>
    </row>
    <row r="36" spans="1:3" x14ac:dyDescent="0.25">
      <c r="A36" s="29" t="s">
        <v>38</v>
      </c>
      <c r="B36" s="2" t="s">
        <v>78</v>
      </c>
      <c r="C36" s="30">
        <v>1204054</v>
      </c>
    </row>
    <row r="37" spans="1:3" x14ac:dyDescent="0.25">
      <c r="A37" s="29" t="s">
        <v>38</v>
      </c>
      <c r="B37" s="2" t="s">
        <v>559</v>
      </c>
      <c r="C37" s="30">
        <v>1194561</v>
      </c>
    </row>
    <row r="38" spans="1:3" x14ac:dyDescent="0.25">
      <c r="A38" s="29" t="s">
        <v>41</v>
      </c>
      <c r="B38" s="2" t="s">
        <v>75</v>
      </c>
      <c r="C38" s="30">
        <v>1193049</v>
      </c>
    </row>
    <row r="39" spans="1:3" x14ac:dyDescent="0.25">
      <c r="A39" s="29" t="s">
        <v>39</v>
      </c>
      <c r="B39" s="2" t="s">
        <v>77</v>
      </c>
      <c r="C39" s="30">
        <v>1184285</v>
      </c>
    </row>
    <row r="40" spans="1:3" x14ac:dyDescent="0.25">
      <c r="A40" s="29" t="s">
        <v>40</v>
      </c>
      <c r="B40" s="2" t="s">
        <v>81</v>
      </c>
      <c r="C40" s="30">
        <v>1183199</v>
      </c>
    </row>
    <row r="41" spans="1:3" x14ac:dyDescent="0.25">
      <c r="A41" s="29" t="s">
        <v>40</v>
      </c>
      <c r="B41" s="2" t="s">
        <v>559</v>
      </c>
      <c r="C41" s="30">
        <v>1161881</v>
      </c>
    </row>
    <row r="42" spans="1:3" x14ac:dyDescent="0.25">
      <c r="A42" s="29" t="s">
        <v>527</v>
      </c>
      <c r="B42" s="2" t="s">
        <v>75</v>
      </c>
      <c r="C42" s="30">
        <v>1158115</v>
      </c>
    </row>
    <row r="43" spans="1:3" x14ac:dyDescent="0.25">
      <c r="A43" s="29" t="s">
        <v>40</v>
      </c>
      <c r="B43" s="2" t="s">
        <v>79</v>
      </c>
      <c r="C43" s="30">
        <v>1153310</v>
      </c>
    </row>
    <row r="44" spans="1:3" x14ac:dyDescent="0.25">
      <c r="A44" s="29" t="s">
        <v>38</v>
      </c>
      <c r="B44" s="2" t="s">
        <v>73</v>
      </c>
      <c r="C44" s="30">
        <v>1148449</v>
      </c>
    </row>
    <row r="45" spans="1:3" x14ac:dyDescent="0.25">
      <c r="A45" s="29" t="s">
        <v>525</v>
      </c>
      <c r="B45" s="2" t="s">
        <v>78</v>
      </c>
      <c r="C45" s="30">
        <v>1135139</v>
      </c>
    </row>
    <row r="46" spans="1:3" x14ac:dyDescent="0.25">
      <c r="A46" s="29" t="s">
        <v>48</v>
      </c>
      <c r="B46" s="2" t="s">
        <v>79</v>
      </c>
      <c r="C46" s="30">
        <v>1129378</v>
      </c>
    </row>
    <row r="47" spans="1:3" x14ac:dyDescent="0.25">
      <c r="A47" s="29" t="s">
        <v>526</v>
      </c>
      <c r="B47" s="2" t="s">
        <v>76</v>
      </c>
      <c r="C47" s="30">
        <v>1118846</v>
      </c>
    </row>
    <row r="48" spans="1:3" x14ac:dyDescent="0.25">
      <c r="A48" s="29" t="s">
        <v>47</v>
      </c>
      <c r="B48" s="2" t="s">
        <v>75</v>
      </c>
      <c r="C48" s="30">
        <v>1108097</v>
      </c>
    </row>
    <row r="49" spans="1:3" x14ac:dyDescent="0.25">
      <c r="A49" s="29" t="s">
        <v>40</v>
      </c>
      <c r="B49" s="2" t="s">
        <v>77</v>
      </c>
      <c r="C49" s="30">
        <v>1093625</v>
      </c>
    </row>
    <row r="50" spans="1:3" x14ac:dyDescent="0.25">
      <c r="A50" s="29" t="s">
        <v>47</v>
      </c>
      <c r="B50" s="2" t="s">
        <v>74</v>
      </c>
      <c r="C50" s="30">
        <v>1083811</v>
      </c>
    </row>
    <row r="51" spans="1:3" x14ac:dyDescent="0.25">
      <c r="A51" s="29" t="s">
        <v>39</v>
      </c>
      <c r="B51" s="2" t="s">
        <v>73</v>
      </c>
      <c r="C51" s="30">
        <v>1083670</v>
      </c>
    </row>
    <row r="52" spans="1:3" x14ac:dyDescent="0.25">
      <c r="A52" s="29" t="s">
        <v>49</v>
      </c>
      <c r="B52" s="2" t="s">
        <v>75</v>
      </c>
      <c r="C52" s="30">
        <v>1060080</v>
      </c>
    </row>
    <row r="53" spans="1:3" x14ac:dyDescent="0.25">
      <c r="A53" s="29" t="s">
        <v>525</v>
      </c>
      <c r="B53" s="2" t="s">
        <v>77</v>
      </c>
      <c r="C53" s="30">
        <v>1059483</v>
      </c>
    </row>
    <row r="54" spans="1:3" x14ac:dyDescent="0.25">
      <c r="A54" s="29" t="s">
        <v>42</v>
      </c>
      <c r="B54" s="2" t="s">
        <v>79</v>
      </c>
      <c r="C54" s="30">
        <v>1055397</v>
      </c>
    </row>
    <row r="55" spans="1:3" x14ac:dyDescent="0.25">
      <c r="A55" s="29" t="s">
        <v>49</v>
      </c>
      <c r="B55" s="2" t="s">
        <v>77</v>
      </c>
      <c r="C55" s="30">
        <v>1053460</v>
      </c>
    </row>
    <row r="56" spans="1:3" x14ac:dyDescent="0.25">
      <c r="A56" s="29" t="s">
        <v>44</v>
      </c>
      <c r="B56" s="2" t="s">
        <v>76</v>
      </c>
      <c r="C56" s="30">
        <v>1051851</v>
      </c>
    </row>
    <row r="57" spans="1:3" x14ac:dyDescent="0.25">
      <c r="A57" s="29" t="s">
        <v>52</v>
      </c>
      <c r="B57" s="2" t="s">
        <v>559</v>
      </c>
      <c r="C57" s="30">
        <v>1049139</v>
      </c>
    </row>
    <row r="58" spans="1:3" x14ac:dyDescent="0.25">
      <c r="A58" s="29" t="s">
        <v>40</v>
      </c>
      <c r="B58" s="2" t="s">
        <v>78</v>
      </c>
      <c r="C58" s="30">
        <v>1044670</v>
      </c>
    </row>
    <row r="59" spans="1:3" x14ac:dyDescent="0.25">
      <c r="A59" s="29" t="s">
        <v>53</v>
      </c>
      <c r="B59" s="2" t="s">
        <v>78</v>
      </c>
      <c r="C59" s="30">
        <v>1036801</v>
      </c>
    </row>
    <row r="60" spans="1:3" x14ac:dyDescent="0.25">
      <c r="A60" s="29" t="s">
        <v>52</v>
      </c>
      <c r="B60" s="2" t="s">
        <v>79</v>
      </c>
      <c r="C60" s="30">
        <v>1034404</v>
      </c>
    </row>
    <row r="61" spans="1:3" x14ac:dyDescent="0.25">
      <c r="A61" s="29" t="s">
        <v>526</v>
      </c>
      <c r="B61" s="2" t="s">
        <v>78</v>
      </c>
      <c r="C61" s="30">
        <v>1029393</v>
      </c>
    </row>
    <row r="62" spans="1:3" x14ac:dyDescent="0.25">
      <c r="A62" s="29" t="s">
        <v>37</v>
      </c>
      <c r="B62" s="2" t="s">
        <v>77</v>
      </c>
      <c r="C62" s="30">
        <v>1027906</v>
      </c>
    </row>
    <row r="63" spans="1:3" x14ac:dyDescent="0.25">
      <c r="A63" s="29" t="s">
        <v>42</v>
      </c>
      <c r="B63" s="2" t="s">
        <v>72</v>
      </c>
      <c r="C63" s="30">
        <v>1009631</v>
      </c>
    </row>
    <row r="64" spans="1:3" x14ac:dyDescent="0.25">
      <c r="A64" s="29" t="s">
        <v>49</v>
      </c>
      <c r="B64" s="2" t="s">
        <v>78</v>
      </c>
      <c r="C64" s="30">
        <v>997327</v>
      </c>
    </row>
    <row r="65" spans="1:3" x14ac:dyDescent="0.25">
      <c r="A65" s="29" t="s">
        <v>39</v>
      </c>
      <c r="B65" s="2" t="s">
        <v>75</v>
      </c>
      <c r="C65" s="30">
        <v>949689</v>
      </c>
    </row>
    <row r="66" spans="1:3" x14ac:dyDescent="0.25">
      <c r="A66" s="29" t="s">
        <v>526</v>
      </c>
      <c r="B66" s="2" t="s">
        <v>79</v>
      </c>
      <c r="C66" s="30">
        <v>921207</v>
      </c>
    </row>
    <row r="67" spans="1:3" x14ac:dyDescent="0.25">
      <c r="A67" s="29" t="s">
        <v>52</v>
      </c>
      <c r="B67" s="2" t="s">
        <v>75</v>
      </c>
      <c r="C67" s="30">
        <v>905623</v>
      </c>
    </row>
    <row r="68" spans="1:3" x14ac:dyDescent="0.25">
      <c r="A68" s="29" t="s">
        <v>40</v>
      </c>
      <c r="B68" s="2" t="s">
        <v>76</v>
      </c>
      <c r="C68" s="30">
        <v>889821</v>
      </c>
    </row>
    <row r="69" spans="1:3" x14ac:dyDescent="0.25">
      <c r="A69" s="29" t="s">
        <v>49</v>
      </c>
      <c r="B69" s="2" t="s">
        <v>559</v>
      </c>
      <c r="C69" s="30">
        <v>887255</v>
      </c>
    </row>
    <row r="70" spans="1:3" x14ac:dyDescent="0.25">
      <c r="A70" s="29" t="s">
        <v>525</v>
      </c>
      <c r="B70" s="2" t="s">
        <v>72</v>
      </c>
      <c r="C70" s="30">
        <v>886987</v>
      </c>
    </row>
    <row r="71" spans="1:3" x14ac:dyDescent="0.25">
      <c r="A71" s="29" t="s">
        <v>42</v>
      </c>
      <c r="B71" s="2" t="s">
        <v>74</v>
      </c>
      <c r="C71" s="30">
        <v>874835</v>
      </c>
    </row>
    <row r="72" spans="1:3" x14ac:dyDescent="0.25">
      <c r="A72" s="29" t="s">
        <v>42</v>
      </c>
      <c r="B72" s="2" t="s">
        <v>75</v>
      </c>
      <c r="C72" s="30">
        <v>874531</v>
      </c>
    </row>
    <row r="73" spans="1:3" x14ac:dyDescent="0.25">
      <c r="A73" s="29" t="s">
        <v>48</v>
      </c>
      <c r="B73" s="2" t="s">
        <v>74</v>
      </c>
      <c r="C73" s="30">
        <v>857663</v>
      </c>
    </row>
    <row r="74" spans="1:3" x14ac:dyDescent="0.25">
      <c r="A74" s="29" t="s">
        <v>39</v>
      </c>
      <c r="B74" s="2" t="s">
        <v>74</v>
      </c>
      <c r="C74" s="30">
        <v>850783</v>
      </c>
    </row>
    <row r="75" spans="1:3" x14ac:dyDescent="0.25">
      <c r="A75" s="29" t="s">
        <v>46</v>
      </c>
      <c r="B75" s="2" t="s">
        <v>77</v>
      </c>
      <c r="C75" s="30">
        <v>841088</v>
      </c>
    </row>
    <row r="76" spans="1:3" x14ac:dyDescent="0.25">
      <c r="A76" s="29" t="s">
        <v>527</v>
      </c>
      <c r="B76" s="2" t="s">
        <v>72</v>
      </c>
      <c r="C76" s="30">
        <v>834635</v>
      </c>
    </row>
    <row r="77" spans="1:3" x14ac:dyDescent="0.25">
      <c r="A77" s="29" t="s">
        <v>42</v>
      </c>
      <c r="B77" s="2" t="s">
        <v>81</v>
      </c>
      <c r="C77" s="30">
        <v>832913</v>
      </c>
    </row>
    <row r="78" spans="1:3" x14ac:dyDescent="0.25">
      <c r="A78" s="29" t="s">
        <v>525</v>
      </c>
      <c r="B78" s="2" t="s">
        <v>76</v>
      </c>
      <c r="C78" s="30">
        <v>827595</v>
      </c>
    </row>
    <row r="79" spans="1:3" x14ac:dyDescent="0.25">
      <c r="A79" s="29" t="s">
        <v>525</v>
      </c>
      <c r="B79" s="2" t="s">
        <v>73</v>
      </c>
      <c r="C79" s="30">
        <v>792393</v>
      </c>
    </row>
    <row r="80" spans="1:3" x14ac:dyDescent="0.25">
      <c r="A80" s="29" t="s">
        <v>46</v>
      </c>
      <c r="B80" s="2" t="s">
        <v>79</v>
      </c>
      <c r="C80" s="30">
        <v>784946</v>
      </c>
    </row>
    <row r="81" spans="1:3" x14ac:dyDescent="0.25">
      <c r="A81" s="29" t="s">
        <v>44</v>
      </c>
      <c r="B81" s="2" t="s">
        <v>78</v>
      </c>
      <c r="C81" s="30">
        <v>781125</v>
      </c>
    </row>
    <row r="82" spans="1:3" x14ac:dyDescent="0.25">
      <c r="A82" s="29" t="s">
        <v>525</v>
      </c>
      <c r="B82" s="2" t="s">
        <v>79</v>
      </c>
      <c r="C82" s="30">
        <v>761881</v>
      </c>
    </row>
    <row r="83" spans="1:3" x14ac:dyDescent="0.25">
      <c r="A83" s="29" t="s">
        <v>39</v>
      </c>
      <c r="B83" s="2" t="s">
        <v>559</v>
      </c>
      <c r="C83" s="30">
        <v>761314</v>
      </c>
    </row>
    <row r="84" spans="1:3" x14ac:dyDescent="0.25">
      <c r="A84" s="29" t="s">
        <v>43</v>
      </c>
      <c r="B84" s="2" t="s">
        <v>559</v>
      </c>
      <c r="C84" s="30">
        <v>754105</v>
      </c>
    </row>
    <row r="85" spans="1:3" x14ac:dyDescent="0.25">
      <c r="A85" s="29" t="s">
        <v>40</v>
      </c>
      <c r="B85" s="2" t="s">
        <v>72</v>
      </c>
      <c r="C85" s="30">
        <v>747946</v>
      </c>
    </row>
    <row r="86" spans="1:3" x14ac:dyDescent="0.25">
      <c r="A86" s="29" t="s">
        <v>526</v>
      </c>
      <c r="B86" s="2" t="s">
        <v>74</v>
      </c>
      <c r="C86" s="30">
        <v>680782</v>
      </c>
    </row>
    <row r="87" spans="1:3" x14ac:dyDescent="0.25">
      <c r="A87" s="29" t="s">
        <v>48</v>
      </c>
      <c r="B87" s="2" t="s">
        <v>559</v>
      </c>
      <c r="C87" s="30">
        <v>679558</v>
      </c>
    </row>
    <row r="88" spans="1:3" x14ac:dyDescent="0.25">
      <c r="A88" s="29" t="s">
        <v>53</v>
      </c>
      <c r="B88" s="2" t="s">
        <v>81</v>
      </c>
      <c r="C88" s="30">
        <v>667758</v>
      </c>
    </row>
    <row r="89" spans="1:3" x14ac:dyDescent="0.25">
      <c r="A89" s="29" t="s">
        <v>46</v>
      </c>
      <c r="B89" s="2" t="s">
        <v>559</v>
      </c>
      <c r="C89" s="30">
        <v>662686</v>
      </c>
    </row>
    <row r="90" spans="1:3" x14ac:dyDescent="0.25">
      <c r="A90" s="29" t="s">
        <v>39</v>
      </c>
      <c r="B90" s="2" t="s">
        <v>79</v>
      </c>
      <c r="C90" s="30">
        <v>662083</v>
      </c>
    </row>
    <row r="91" spans="1:3" x14ac:dyDescent="0.25">
      <c r="A91" s="29" t="s">
        <v>40</v>
      </c>
      <c r="B91" s="2" t="s">
        <v>74</v>
      </c>
      <c r="C91" s="30">
        <v>643847</v>
      </c>
    </row>
    <row r="92" spans="1:3" x14ac:dyDescent="0.25">
      <c r="A92" s="29" t="s">
        <v>527</v>
      </c>
      <c r="B92" s="2" t="s">
        <v>74</v>
      </c>
      <c r="C92" s="30">
        <v>631040</v>
      </c>
    </row>
    <row r="93" spans="1:3" x14ac:dyDescent="0.25">
      <c r="A93" s="29" t="s">
        <v>42</v>
      </c>
      <c r="B93" s="2" t="s">
        <v>77</v>
      </c>
      <c r="C93" s="30">
        <v>622809</v>
      </c>
    </row>
    <row r="94" spans="1:3" x14ac:dyDescent="0.25">
      <c r="A94" s="29" t="s">
        <v>53</v>
      </c>
      <c r="B94" s="2" t="s">
        <v>75</v>
      </c>
      <c r="C94" s="30">
        <v>616677</v>
      </c>
    </row>
    <row r="95" spans="1:3" x14ac:dyDescent="0.25">
      <c r="A95" s="29" t="s">
        <v>42</v>
      </c>
      <c r="B95" s="2" t="s">
        <v>78</v>
      </c>
      <c r="C95" s="30">
        <v>540941</v>
      </c>
    </row>
    <row r="96" spans="1:3" x14ac:dyDescent="0.25">
      <c r="A96" s="29" t="s">
        <v>47</v>
      </c>
      <c r="B96" s="2" t="s">
        <v>79</v>
      </c>
      <c r="C96" s="30">
        <v>510250</v>
      </c>
    </row>
    <row r="97" spans="1:3" x14ac:dyDescent="0.25">
      <c r="A97" s="29" t="s">
        <v>38</v>
      </c>
      <c r="B97" s="2" t="s">
        <v>72</v>
      </c>
      <c r="C97" s="30">
        <v>508143</v>
      </c>
    </row>
    <row r="98" spans="1:3" x14ac:dyDescent="0.25">
      <c r="A98" s="29" t="s">
        <v>37</v>
      </c>
      <c r="B98" s="2" t="s">
        <v>74</v>
      </c>
      <c r="C98" s="30">
        <v>491367</v>
      </c>
    </row>
    <row r="99" spans="1:3" x14ac:dyDescent="0.25">
      <c r="A99" s="29" t="s">
        <v>525</v>
      </c>
      <c r="B99" s="2" t="s">
        <v>559</v>
      </c>
      <c r="C99" s="30">
        <v>408650</v>
      </c>
    </row>
    <row r="100" spans="1:3" x14ac:dyDescent="0.25">
      <c r="A100" s="29" t="s">
        <v>49</v>
      </c>
      <c r="B100" s="2" t="s">
        <v>79</v>
      </c>
      <c r="C100" s="30">
        <v>388787</v>
      </c>
    </row>
    <row r="101" spans="1:3" x14ac:dyDescent="0.25">
      <c r="A101" s="29" t="s">
        <v>44</v>
      </c>
      <c r="B101" s="2" t="s">
        <v>72</v>
      </c>
      <c r="C101" s="30">
        <v>340434</v>
      </c>
    </row>
    <row r="102" spans="1:3" x14ac:dyDescent="0.25">
      <c r="A102" s="29" t="s">
        <v>44</v>
      </c>
      <c r="B102" s="2" t="s">
        <v>73</v>
      </c>
      <c r="C102" s="30">
        <v>292139</v>
      </c>
    </row>
    <row r="103" spans="1:3" x14ac:dyDescent="0.25">
      <c r="A103" s="29" t="s">
        <v>44</v>
      </c>
      <c r="B103" s="2" t="s">
        <v>559</v>
      </c>
      <c r="C103" s="30">
        <v>287645</v>
      </c>
    </row>
    <row r="104" spans="1:3" x14ac:dyDescent="0.25">
      <c r="A104" s="29" t="s">
        <v>41</v>
      </c>
      <c r="B104" s="2" t="s">
        <v>79</v>
      </c>
      <c r="C104" s="30">
        <v>202192</v>
      </c>
    </row>
    <row r="105" spans="1:3" x14ac:dyDescent="0.25">
      <c r="A105" s="29" t="s">
        <v>43</v>
      </c>
      <c r="B105" s="2" t="s">
        <v>81</v>
      </c>
      <c r="C105" s="30">
        <v>198105</v>
      </c>
    </row>
    <row r="106" spans="1:3" x14ac:dyDescent="0.25">
      <c r="A106" s="29" t="s">
        <v>46</v>
      </c>
      <c r="B106" s="2" t="s">
        <v>78</v>
      </c>
      <c r="C106" s="30">
        <v>186278</v>
      </c>
    </row>
    <row r="107" spans="1:3" x14ac:dyDescent="0.25">
      <c r="A107" s="29" t="s">
        <v>526</v>
      </c>
      <c r="B107" s="2" t="s">
        <v>73</v>
      </c>
      <c r="C107" s="30">
        <v>185603</v>
      </c>
    </row>
    <row r="108" spans="1:3" x14ac:dyDescent="0.25">
      <c r="A108" s="29" t="s">
        <v>53</v>
      </c>
      <c r="B108" s="2" t="s">
        <v>79</v>
      </c>
      <c r="C108" s="30">
        <v>172429</v>
      </c>
    </row>
    <row r="109" spans="1:3" x14ac:dyDescent="0.25">
      <c r="A109" s="29" t="s">
        <v>38</v>
      </c>
      <c r="B109" s="2" t="s">
        <v>81</v>
      </c>
      <c r="C109" s="30">
        <v>165651</v>
      </c>
    </row>
    <row r="110" spans="1:3" x14ac:dyDescent="0.25">
      <c r="A110" s="29" t="s">
        <v>449</v>
      </c>
      <c r="B110" s="2" t="s">
        <v>559</v>
      </c>
      <c r="C110" s="30">
        <v>165208</v>
      </c>
    </row>
    <row r="111" spans="1:3" x14ac:dyDescent="0.25">
      <c r="A111" s="29" t="s">
        <v>37</v>
      </c>
      <c r="B111" s="2" t="s">
        <v>75</v>
      </c>
      <c r="C111" s="30">
        <v>162985</v>
      </c>
    </row>
    <row r="112" spans="1:3" x14ac:dyDescent="0.25">
      <c r="A112" s="29" t="s">
        <v>41</v>
      </c>
      <c r="B112" s="2" t="s">
        <v>78</v>
      </c>
      <c r="C112" s="30">
        <v>162868</v>
      </c>
    </row>
    <row r="113" spans="1:3" x14ac:dyDescent="0.25">
      <c r="A113" s="29" t="s">
        <v>47</v>
      </c>
      <c r="B113" s="2" t="s">
        <v>76</v>
      </c>
      <c r="C113" s="30">
        <v>161907</v>
      </c>
    </row>
    <row r="114" spans="1:3" x14ac:dyDescent="0.25">
      <c r="A114" s="29" t="s">
        <v>48</v>
      </c>
      <c r="B114" s="2" t="s">
        <v>78</v>
      </c>
      <c r="C114" s="30">
        <v>155440</v>
      </c>
    </row>
    <row r="115" spans="1:3" x14ac:dyDescent="0.25">
      <c r="A115" s="29" t="s">
        <v>43</v>
      </c>
      <c r="B115" s="2" t="s">
        <v>74</v>
      </c>
      <c r="C115" s="30">
        <v>154109</v>
      </c>
    </row>
    <row r="116" spans="1:3" x14ac:dyDescent="0.25">
      <c r="A116" s="29" t="s">
        <v>52</v>
      </c>
      <c r="B116" s="2" t="s">
        <v>73</v>
      </c>
      <c r="C116" s="30">
        <v>152389</v>
      </c>
    </row>
    <row r="117" spans="1:3" x14ac:dyDescent="0.25">
      <c r="A117" s="29" t="s">
        <v>527</v>
      </c>
      <c r="B117" s="2" t="s">
        <v>81</v>
      </c>
      <c r="C117" s="30">
        <v>151798</v>
      </c>
    </row>
    <row r="118" spans="1:3" x14ac:dyDescent="0.25">
      <c r="A118" s="29" t="s">
        <v>46</v>
      </c>
      <c r="B118" s="2" t="s">
        <v>74</v>
      </c>
      <c r="C118" s="30">
        <v>151403</v>
      </c>
    </row>
    <row r="119" spans="1:3" x14ac:dyDescent="0.25">
      <c r="A119" s="29" t="s">
        <v>527</v>
      </c>
      <c r="B119" s="2" t="s">
        <v>73</v>
      </c>
      <c r="C119" s="30">
        <v>151385</v>
      </c>
    </row>
    <row r="120" spans="1:3" x14ac:dyDescent="0.25">
      <c r="A120" s="29" t="s">
        <v>41</v>
      </c>
      <c r="B120" s="2" t="s">
        <v>77</v>
      </c>
      <c r="C120" s="30">
        <v>147632</v>
      </c>
    </row>
    <row r="121" spans="1:3" x14ac:dyDescent="0.25">
      <c r="A121" s="29" t="s">
        <v>47</v>
      </c>
      <c r="B121" s="2" t="s">
        <v>72</v>
      </c>
      <c r="C121" s="30">
        <v>144225</v>
      </c>
    </row>
    <row r="122" spans="1:3" x14ac:dyDescent="0.25">
      <c r="A122" s="29" t="s">
        <v>43</v>
      </c>
      <c r="B122" s="2" t="s">
        <v>72</v>
      </c>
      <c r="C122" s="30">
        <v>141847</v>
      </c>
    </row>
    <row r="123" spans="1:3" x14ac:dyDescent="0.25">
      <c r="A123" s="29" t="s">
        <v>43</v>
      </c>
      <c r="B123" s="2" t="s">
        <v>73</v>
      </c>
      <c r="C123" s="30">
        <v>141393</v>
      </c>
    </row>
    <row r="124" spans="1:3" x14ac:dyDescent="0.25">
      <c r="A124" s="29" t="s">
        <v>48</v>
      </c>
      <c r="B124" s="2" t="s">
        <v>77</v>
      </c>
      <c r="C124" s="30">
        <v>140862</v>
      </c>
    </row>
    <row r="125" spans="1:3" x14ac:dyDescent="0.25">
      <c r="A125" s="29" t="s">
        <v>52</v>
      </c>
      <c r="B125" s="2" t="s">
        <v>76</v>
      </c>
      <c r="C125" s="30">
        <v>137640</v>
      </c>
    </row>
    <row r="126" spans="1:3" x14ac:dyDescent="0.25">
      <c r="A126" s="29" t="s">
        <v>48</v>
      </c>
      <c r="B126" s="2" t="s">
        <v>76</v>
      </c>
      <c r="C126" s="30">
        <v>136845</v>
      </c>
    </row>
    <row r="127" spans="1:3" x14ac:dyDescent="0.25">
      <c r="A127" s="29" t="s">
        <v>40</v>
      </c>
      <c r="B127" s="2" t="s">
        <v>73</v>
      </c>
      <c r="C127" s="30">
        <v>136153</v>
      </c>
    </row>
    <row r="128" spans="1:3" x14ac:dyDescent="0.25">
      <c r="A128" s="29" t="s">
        <v>39</v>
      </c>
      <c r="B128" s="2" t="s">
        <v>72</v>
      </c>
      <c r="C128" s="30">
        <v>135847</v>
      </c>
    </row>
    <row r="129" spans="1:3" x14ac:dyDescent="0.25">
      <c r="A129" s="29" t="s">
        <v>44</v>
      </c>
      <c r="B129" s="2" t="s">
        <v>79</v>
      </c>
      <c r="C129" s="30">
        <v>134177</v>
      </c>
    </row>
    <row r="130" spans="1:3" x14ac:dyDescent="0.25">
      <c r="A130" s="29" t="s">
        <v>37</v>
      </c>
      <c r="B130" s="2" t="s">
        <v>78</v>
      </c>
      <c r="C130" s="30">
        <v>132659</v>
      </c>
    </row>
    <row r="131" spans="1:3" x14ac:dyDescent="0.25">
      <c r="A131" s="29" t="s">
        <v>39</v>
      </c>
      <c r="B131" s="2" t="s">
        <v>78</v>
      </c>
      <c r="C131" s="30">
        <v>132595</v>
      </c>
    </row>
    <row r="132" spans="1:3" x14ac:dyDescent="0.25">
      <c r="A132" s="29" t="s">
        <v>37</v>
      </c>
      <c r="B132" s="2" t="s">
        <v>81</v>
      </c>
      <c r="C132" s="30">
        <v>131148</v>
      </c>
    </row>
    <row r="133" spans="1:3" x14ac:dyDescent="0.25">
      <c r="A133" s="29" t="s">
        <v>41</v>
      </c>
      <c r="B133" s="2" t="s">
        <v>76</v>
      </c>
      <c r="C133" s="30">
        <v>129208</v>
      </c>
    </row>
    <row r="134" spans="1:3" x14ac:dyDescent="0.25">
      <c r="A134" s="29" t="s">
        <v>37</v>
      </c>
      <c r="B134" s="2" t="s">
        <v>72</v>
      </c>
      <c r="C134" s="30">
        <v>128497</v>
      </c>
    </row>
    <row r="135" spans="1:3" x14ac:dyDescent="0.25">
      <c r="A135" s="29" t="s">
        <v>41</v>
      </c>
      <c r="B135" s="2" t="s">
        <v>73</v>
      </c>
      <c r="C135" s="30">
        <v>127323</v>
      </c>
    </row>
    <row r="136" spans="1:3" x14ac:dyDescent="0.25">
      <c r="A136" s="29" t="s">
        <v>42</v>
      </c>
      <c r="B136" s="2" t="s">
        <v>76</v>
      </c>
      <c r="C136" s="30">
        <v>122833</v>
      </c>
    </row>
    <row r="137" spans="1:3" x14ac:dyDescent="0.25">
      <c r="A137" s="29" t="s">
        <v>53</v>
      </c>
      <c r="B137" s="2" t="s">
        <v>74</v>
      </c>
      <c r="C137" s="30">
        <v>122459</v>
      </c>
    </row>
    <row r="138" spans="1:3" x14ac:dyDescent="0.25">
      <c r="A138" s="29" t="s">
        <v>49</v>
      </c>
      <c r="B138" s="2" t="s">
        <v>76</v>
      </c>
      <c r="C138" s="30">
        <v>120554</v>
      </c>
    </row>
    <row r="139" spans="1:3" x14ac:dyDescent="0.25">
      <c r="A139" s="29" t="s">
        <v>44</v>
      </c>
      <c r="B139" s="2" t="s">
        <v>74</v>
      </c>
      <c r="C139" s="30">
        <v>120480</v>
      </c>
    </row>
    <row r="140" spans="1:3" x14ac:dyDescent="0.25">
      <c r="A140" s="29" t="s">
        <v>46</v>
      </c>
      <c r="B140" s="2" t="s">
        <v>75</v>
      </c>
      <c r="C140" s="30">
        <v>119946</v>
      </c>
    </row>
    <row r="141" spans="1:3" x14ac:dyDescent="0.25">
      <c r="A141" s="29" t="s">
        <v>44</v>
      </c>
      <c r="B141" s="2" t="s">
        <v>75</v>
      </c>
      <c r="C141" s="30">
        <v>118335</v>
      </c>
    </row>
    <row r="142" spans="1:3" x14ac:dyDescent="0.25">
      <c r="A142" s="29" t="s">
        <v>526</v>
      </c>
      <c r="B142" s="2" t="s">
        <v>72</v>
      </c>
      <c r="C142" s="30">
        <v>118059</v>
      </c>
    </row>
    <row r="143" spans="1:3" x14ac:dyDescent="0.25">
      <c r="A143" s="29" t="s">
        <v>48</v>
      </c>
      <c r="B143" s="2" t="s">
        <v>75</v>
      </c>
      <c r="C143" s="30">
        <v>115531</v>
      </c>
    </row>
    <row r="144" spans="1:3" x14ac:dyDescent="0.25">
      <c r="A144" s="29" t="s">
        <v>47</v>
      </c>
      <c r="B144" s="2" t="s">
        <v>81</v>
      </c>
      <c r="C144" s="30">
        <v>114445</v>
      </c>
    </row>
    <row r="145" spans="1:3" x14ac:dyDescent="0.25">
      <c r="A145" s="29" t="s">
        <v>49</v>
      </c>
      <c r="B145" s="2" t="s">
        <v>74</v>
      </c>
      <c r="C145" s="30">
        <v>114112</v>
      </c>
    </row>
    <row r="146" spans="1:3" x14ac:dyDescent="0.25">
      <c r="A146" s="29" t="s">
        <v>37</v>
      </c>
      <c r="B146" s="2" t="s">
        <v>73</v>
      </c>
      <c r="C146" s="30">
        <v>113419</v>
      </c>
    </row>
    <row r="147" spans="1:3" x14ac:dyDescent="0.25">
      <c r="A147" s="29" t="s">
        <v>49</v>
      </c>
      <c r="B147" s="2" t="s">
        <v>73</v>
      </c>
      <c r="C147" s="30">
        <v>112635</v>
      </c>
    </row>
    <row r="148" spans="1:3" x14ac:dyDescent="0.25">
      <c r="A148" s="29" t="s">
        <v>37</v>
      </c>
      <c r="B148" s="2" t="s">
        <v>559</v>
      </c>
      <c r="C148" s="30">
        <v>112117</v>
      </c>
    </row>
    <row r="149" spans="1:3" x14ac:dyDescent="0.25">
      <c r="A149" s="29" t="s">
        <v>47</v>
      </c>
      <c r="B149" s="2" t="s">
        <v>77</v>
      </c>
      <c r="C149" s="30">
        <v>111580</v>
      </c>
    </row>
    <row r="150" spans="1:3" x14ac:dyDescent="0.25">
      <c r="A150" s="29" t="s">
        <v>44</v>
      </c>
      <c r="B150" s="2" t="s">
        <v>77</v>
      </c>
      <c r="C150" s="30">
        <v>110747</v>
      </c>
    </row>
    <row r="151" spans="1:3" x14ac:dyDescent="0.25">
      <c r="A151" s="29" t="s">
        <v>46</v>
      </c>
      <c r="B151" s="2" t="s">
        <v>81</v>
      </c>
      <c r="C151" s="30">
        <v>109351</v>
      </c>
    </row>
    <row r="152" spans="1:3" x14ac:dyDescent="0.25">
      <c r="A152" s="29" t="s">
        <v>525</v>
      </c>
      <c r="B152" s="2" t="s">
        <v>75</v>
      </c>
      <c r="C152" s="30">
        <v>108810</v>
      </c>
    </row>
    <row r="153" spans="1:3" x14ac:dyDescent="0.25">
      <c r="A153" s="29" t="s">
        <v>52</v>
      </c>
      <c r="B153" s="2" t="s">
        <v>81</v>
      </c>
      <c r="C153" s="30">
        <v>105126</v>
      </c>
    </row>
    <row r="154" spans="1:3" x14ac:dyDescent="0.25">
      <c r="A154" s="29" t="s">
        <v>49</v>
      </c>
      <c r="B154" s="2" t="s">
        <v>81</v>
      </c>
      <c r="C154" s="30">
        <v>104191</v>
      </c>
    </row>
    <row r="155" spans="1:3" x14ac:dyDescent="0.25">
      <c r="A155" s="29" t="s">
        <v>525</v>
      </c>
      <c r="B155" s="2" t="s">
        <v>81</v>
      </c>
      <c r="C155" s="30">
        <v>104177</v>
      </c>
    </row>
    <row r="156" spans="1:3" x14ac:dyDescent="0.25">
      <c r="A156" s="29" t="s">
        <v>526</v>
      </c>
      <c r="B156" s="2" t="s">
        <v>77</v>
      </c>
      <c r="C156" s="30">
        <v>103570</v>
      </c>
    </row>
    <row r="157" spans="1:3" x14ac:dyDescent="0.25">
      <c r="A157" s="29" t="s">
        <v>527</v>
      </c>
      <c r="B157" s="2" t="s">
        <v>79</v>
      </c>
      <c r="C157" s="30">
        <v>103399</v>
      </c>
    </row>
    <row r="158" spans="1:3" x14ac:dyDescent="0.25">
      <c r="A158" s="29" t="s">
        <v>53</v>
      </c>
      <c r="B158" s="2" t="s">
        <v>559</v>
      </c>
      <c r="C158" s="30">
        <v>102557</v>
      </c>
    </row>
    <row r="159" spans="1:3" x14ac:dyDescent="0.25">
      <c r="A159" s="29" t="s">
        <v>527</v>
      </c>
      <c r="B159" s="2" t="s">
        <v>559</v>
      </c>
      <c r="C159" s="30">
        <v>100727</v>
      </c>
    </row>
    <row r="160" spans="1:3" x14ac:dyDescent="0.25">
      <c r="A160" s="29" t="s">
        <v>41</v>
      </c>
      <c r="B160" s="2" t="s">
        <v>81</v>
      </c>
      <c r="C160" s="30">
        <v>94346</v>
      </c>
    </row>
    <row r="161" spans="1:3" x14ac:dyDescent="0.25">
      <c r="A161" s="29" t="s">
        <v>526</v>
      </c>
      <c r="B161" s="2" t="s">
        <v>559</v>
      </c>
      <c r="C161" s="30">
        <v>91961</v>
      </c>
    </row>
    <row r="162" spans="1:3" x14ac:dyDescent="0.25">
      <c r="A162" s="29" t="s">
        <v>43</v>
      </c>
      <c r="B162" s="2" t="s">
        <v>76</v>
      </c>
      <c r="C162" s="30">
        <v>89429</v>
      </c>
    </row>
    <row r="163" spans="1:3" x14ac:dyDescent="0.25">
      <c r="A163" s="29" t="s">
        <v>38</v>
      </c>
      <c r="B163" s="2" t="s">
        <v>74</v>
      </c>
      <c r="C163" s="30">
        <v>89122</v>
      </c>
    </row>
    <row r="164" spans="1:3" x14ac:dyDescent="0.25">
      <c r="A164" s="29" t="s">
        <v>46</v>
      </c>
      <c r="B164" s="2" t="s">
        <v>73</v>
      </c>
      <c r="C164" s="30">
        <v>88512</v>
      </c>
    </row>
    <row r="165" spans="1:3" x14ac:dyDescent="0.25">
      <c r="A165" s="29" t="s">
        <v>525</v>
      </c>
      <c r="B165" s="2" t="s">
        <v>74</v>
      </c>
      <c r="C165" s="30">
        <v>87827</v>
      </c>
    </row>
    <row r="166" spans="1:3" x14ac:dyDescent="0.25">
      <c r="A166" s="29" t="s">
        <v>42</v>
      </c>
      <c r="B166" s="2" t="s">
        <v>73</v>
      </c>
      <c r="C166" s="30">
        <v>79969</v>
      </c>
    </row>
    <row r="167" spans="1:3" x14ac:dyDescent="0.25">
      <c r="A167" s="29" t="s">
        <v>41</v>
      </c>
      <c r="B167" s="2" t="s">
        <v>74</v>
      </c>
      <c r="C167" s="30">
        <v>72144</v>
      </c>
    </row>
    <row r="168" spans="1:3" x14ac:dyDescent="0.25">
      <c r="A168" s="29" t="s">
        <v>37</v>
      </c>
      <c r="B168" s="2" t="s">
        <v>79</v>
      </c>
      <c r="C168" s="30">
        <v>67912</v>
      </c>
    </row>
    <row r="169" spans="1:3" x14ac:dyDescent="0.25">
      <c r="A169" s="29" t="s">
        <v>37</v>
      </c>
      <c r="B169" s="2" t="s">
        <v>76</v>
      </c>
      <c r="C169" s="30">
        <v>63604</v>
      </c>
    </row>
    <row r="170" spans="1:3" x14ac:dyDescent="0.25">
      <c r="A170" s="29" t="s">
        <v>42</v>
      </c>
      <c r="B170" s="2" t="s">
        <v>559</v>
      </c>
      <c r="C170" s="30">
        <v>59113</v>
      </c>
    </row>
    <row r="171" spans="1:3" x14ac:dyDescent="0.25">
      <c r="A171" s="29" t="s">
        <v>52</v>
      </c>
      <c r="B171" s="2" t="s">
        <v>72</v>
      </c>
      <c r="C171" s="30">
        <v>44999</v>
      </c>
    </row>
    <row r="172" spans="1:3" x14ac:dyDescent="0.25">
      <c r="A172" s="29" t="s">
        <v>449</v>
      </c>
      <c r="B172" s="2" t="s">
        <v>81</v>
      </c>
      <c r="C172" s="30">
        <v>32069</v>
      </c>
    </row>
    <row r="173" spans="1:3" x14ac:dyDescent="0.25">
      <c r="A173" s="29" t="s">
        <v>449</v>
      </c>
      <c r="B173" s="2" t="s">
        <v>78</v>
      </c>
      <c r="C173" s="30">
        <v>23628</v>
      </c>
    </row>
    <row r="174" spans="1:3" x14ac:dyDescent="0.25">
      <c r="A174" s="29" t="s">
        <v>449</v>
      </c>
      <c r="B174" s="2" t="s">
        <v>79</v>
      </c>
      <c r="C174" s="30">
        <v>15612</v>
      </c>
    </row>
    <row r="175" spans="1:3" x14ac:dyDescent="0.25">
      <c r="A175" s="29" t="s">
        <v>449</v>
      </c>
      <c r="B175" s="2" t="s">
        <v>73</v>
      </c>
      <c r="C175" s="30">
        <v>14340</v>
      </c>
    </row>
    <row r="176" spans="1:3" x14ac:dyDescent="0.25">
      <c r="A176" s="29" t="s">
        <v>449</v>
      </c>
      <c r="B176" s="2" t="s">
        <v>76</v>
      </c>
      <c r="C176" s="30">
        <v>14329</v>
      </c>
    </row>
    <row r="177" spans="1:3" x14ac:dyDescent="0.25">
      <c r="A177" s="29" t="s">
        <v>449</v>
      </c>
      <c r="B177" s="2" t="s">
        <v>74</v>
      </c>
      <c r="C177" s="30">
        <v>12992</v>
      </c>
    </row>
    <row r="178" spans="1:3" x14ac:dyDescent="0.25">
      <c r="A178" s="29" t="s">
        <v>449</v>
      </c>
      <c r="B178" s="2" t="s">
        <v>77</v>
      </c>
      <c r="C178" s="30">
        <v>5948</v>
      </c>
    </row>
    <row r="179" spans="1:3" x14ac:dyDescent="0.25">
      <c r="A179" s="29" t="s">
        <v>449</v>
      </c>
      <c r="B179" s="2" t="s">
        <v>72</v>
      </c>
      <c r="C179" s="30">
        <v>2286</v>
      </c>
    </row>
    <row r="180" spans="1:3" x14ac:dyDescent="0.25">
      <c r="A180" s="34" t="s">
        <v>449</v>
      </c>
      <c r="B180" s="35" t="s">
        <v>75</v>
      </c>
      <c r="C180" s="36">
        <v>0</v>
      </c>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1949B-1C94-4193-98E7-5CDF09BD72A1}">
  <dimension ref="L1:R309"/>
  <sheetViews>
    <sheetView showGridLines="0" topLeftCell="L1" workbookViewId="0">
      <selection activeCell="L1" sqref="L1"/>
    </sheetView>
  </sheetViews>
  <sheetFormatPr defaultRowHeight="15" x14ac:dyDescent="0.25"/>
  <cols>
    <col min="12" max="12" width="13.42578125" bestFit="1" customWidth="1"/>
    <col min="13" max="13" width="22.5703125" bestFit="1" customWidth="1"/>
    <col min="14" max="14" width="14.85546875" customWidth="1"/>
    <col min="18" max="18" width="13.42578125" bestFit="1" customWidth="1"/>
  </cols>
  <sheetData>
    <row r="1" spans="12:18" x14ac:dyDescent="0.25">
      <c r="L1" s="31" t="s">
        <v>562</v>
      </c>
      <c r="M1" s="32" t="s">
        <v>524</v>
      </c>
      <c r="N1" s="33" t="s">
        <v>522</v>
      </c>
      <c r="R1" s="51" t="s">
        <v>562</v>
      </c>
    </row>
    <row r="2" spans="12:18" x14ac:dyDescent="0.25">
      <c r="L2" s="29" t="s">
        <v>133</v>
      </c>
      <c r="M2" s="2" t="s">
        <v>26</v>
      </c>
      <c r="N2" s="30">
        <v>2807966.33</v>
      </c>
      <c r="R2" s="49" t="s">
        <v>133</v>
      </c>
    </row>
    <row r="3" spans="12:18" x14ac:dyDescent="0.25">
      <c r="L3" s="29" t="s">
        <v>126</v>
      </c>
      <c r="M3" s="2" t="s">
        <v>31</v>
      </c>
      <c r="N3" s="30">
        <v>1770308</v>
      </c>
      <c r="R3" s="50" t="s">
        <v>126</v>
      </c>
    </row>
    <row r="4" spans="12:18" x14ac:dyDescent="0.25">
      <c r="L4" s="29" t="s">
        <v>147</v>
      </c>
      <c r="M4" s="2" t="s">
        <v>35</v>
      </c>
      <c r="N4" s="30">
        <v>1746397</v>
      </c>
      <c r="R4" s="49" t="s">
        <v>147</v>
      </c>
    </row>
    <row r="5" spans="12:18" x14ac:dyDescent="0.25">
      <c r="L5" s="29" t="s">
        <v>124</v>
      </c>
      <c r="M5" s="2" t="s">
        <v>29</v>
      </c>
      <c r="N5" s="30">
        <v>1668530.5</v>
      </c>
      <c r="R5" s="50" t="s">
        <v>124</v>
      </c>
    </row>
    <row r="6" spans="12:18" x14ac:dyDescent="0.25">
      <c r="L6" s="29" t="s">
        <v>139</v>
      </c>
      <c r="M6" s="2" t="s">
        <v>33</v>
      </c>
      <c r="N6" s="30">
        <v>1614940</v>
      </c>
      <c r="R6" s="49" t="s">
        <v>139</v>
      </c>
    </row>
    <row r="7" spans="12:18" x14ac:dyDescent="0.25">
      <c r="L7" s="29" t="s">
        <v>112</v>
      </c>
      <c r="M7" s="2" t="s">
        <v>23</v>
      </c>
      <c r="N7" s="30">
        <v>1281442</v>
      </c>
      <c r="R7" s="50" t="s">
        <v>112</v>
      </c>
    </row>
    <row r="8" spans="12:18" x14ac:dyDescent="0.25">
      <c r="L8" s="29" t="s">
        <v>141</v>
      </c>
      <c r="M8" s="2" t="s">
        <v>28</v>
      </c>
      <c r="N8" s="30">
        <v>1053460</v>
      </c>
      <c r="R8" s="49" t="s">
        <v>141</v>
      </c>
    </row>
    <row r="9" spans="12:18" x14ac:dyDescent="0.25">
      <c r="L9" s="29" t="s">
        <v>136</v>
      </c>
      <c r="M9" s="2" t="s">
        <v>26</v>
      </c>
      <c r="N9" s="30">
        <v>1029393</v>
      </c>
      <c r="R9" s="50" t="s">
        <v>136</v>
      </c>
    </row>
    <row r="10" spans="12:18" x14ac:dyDescent="0.25">
      <c r="L10" s="29" t="s">
        <v>133</v>
      </c>
      <c r="M10" s="2" t="s">
        <v>35</v>
      </c>
      <c r="N10" s="30">
        <v>995921.25</v>
      </c>
      <c r="R10" s="50" t="s">
        <v>102</v>
      </c>
    </row>
    <row r="11" spans="12:18" x14ac:dyDescent="0.25">
      <c r="L11" s="29" t="s">
        <v>102</v>
      </c>
      <c r="M11" s="2" t="s">
        <v>28</v>
      </c>
      <c r="N11" s="30">
        <v>968581</v>
      </c>
      <c r="R11" s="49" t="s">
        <v>128</v>
      </c>
    </row>
    <row r="12" spans="12:18" x14ac:dyDescent="0.25">
      <c r="L12" s="29" t="s">
        <v>128</v>
      </c>
      <c r="M12" s="2" t="s">
        <v>24</v>
      </c>
      <c r="N12" s="30">
        <v>949073</v>
      </c>
      <c r="R12" s="50" t="s">
        <v>134</v>
      </c>
    </row>
    <row r="13" spans="12:18" x14ac:dyDescent="0.25">
      <c r="L13" s="29" t="s">
        <v>134</v>
      </c>
      <c r="M13" s="2" t="s">
        <v>31</v>
      </c>
      <c r="N13" s="30">
        <v>929705</v>
      </c>
      <c r="R13" s="49" t="s">
        <v>131</v>
      </c>
    </row>
    <row r="14" spans="12:18" x14ac:dyDescent="0.25">
      <c r="L14" s="29" t="s">
        <v>128</v>
      </c>
      <c r="M14" s="2" t="s">
        <v>28</v>
      </c>
      <c r="N14" s="30">
        <v>890445</v>
      </c>
      <c r="R14" s="50" t="s">
        <v>119</v>
      </c>
    </row>
    <row r="15" spans="12:18" x14ac:dyDescent="0.25">
      <c r="L15" s="29" t="s">
        <v>126</v>
      </c>
      <c r="M15" s="2" t="s">
        <v>34</v>
      </c>
      <c r="N15" s="30">
        <v>889821</v>
      </c>
      <c r="R15" s="49" t="s">
        <v>146</v>
      </c>
    </row>
    <row r="16" spans="12:18" x14ac:dyDescent="0.25">
      <c r="L16" s="29" t="s">
        <v>131</v>
      </c>
      <c r="M16" s="2" t="s">
        <v>31</v>
      </c>
      <c r="N16" s="30">
        <v>828194</v>
      </c>
      <c r="R16" s="50" t="s">
        <v>113</v>
      </c>
    </row>
    <row r="17" spans="12:18" x14ac:dyDescent="0.25">
      <c r="L17" s="29" t="s">
        <v>119</v>
      </c>
      <c r="M17" s="2" t="s">
        <v>28</v>
      </c>
      <c r="N17" s="30">
        <v>827595</v>
      </c>
      <c r="R17" s="50" t="s">
        <v>132</v>
      </c>
    </row>
    <row r="18" spans="12:18" x14ac:dyDescent="0.25">
      <c r="L18" s="29" t="s">
        <v>146</v>
      </c>
      <c r="M18" s="2" t="s">
        <v>35</v>
      </c>
      <c r="N18" s="30">
        <v>750510</v>
      </c>
      <c r="R18" s="50" t="s">
        <v>121</v>
      </c>
    </row>
    <row r="19" spans="12:18" x14ac:dyDescent="0.25">
      <c r="L19" s="29" t="s">
        <v>112</v>
      </c>
      <c r="M19" s="2" t="s">
        <v>33</v>
      </c>
      <c r="N19" s="30">
        <v>738972</v>
      </c>
      <c r="R19" s="49" t="s">
        <v>125</v>
      </c>
    </row>
    <row r="20" spans="12:18" x14ac:dyDescent="0.25">
      <c r="L20" s="29" t="s">
        <v>131</v>
      </c>
      <c r="M20" s="2" t="s">
        <v>34</v>
      </c>
      <c r="N20" s="30">
        <v>735695</v>
      </c>
      <c r="R20" s="50" t="s">
        <v>135</v>
      </c>
    </row>
    <row r="21" spans="12:18" x14ac:dyDescent="0.25">
      <c r="L21" s="29" t="s">
        <v>113</v>
      </c>
      <c r="M21" s="2" t="s">
        <v>33</v>
      </c>
      <c r="N21" s="30">
        <v>727194</v>
      </c>
      <c r="R21" s="49" t="s">
        <v>127</v>
      </c>
    </row>
    <row r="22" spans="12:18" x14ac:dyDescent="0.25">
      <c r="L22" s="29" t="s">
        <v>102</v>
      </c>
      <c r="M22" s="2" t="s">
        <v>29</v>
      </c>
      <c r="N22" s="30">
        <v>691011.5</v>
      </c>
      <c r="R22" s="50" t="s">
        <v>114</v>
      </c>
    </row>
    <row r="23" spans="12:18" x14ac:dyDescent="0.25">
      <c r="L23" s="29" t="s">
        <v>132</v>
      </c>
      <c r="M23" s="2" t="s">
        <v>32</v>
      </c>
      <c r="N23" s="30">
        <v>677552.33</v>
      </c>
      <c r="R23" s="49" t="s">
        <v>120</v>
      </c>
    </row>
    <row r="24" spans="12:18" x14ac:dyDescent="0.25">
      <c r="L24" s="29" t="s">
        <v>146</v>
      </c>
      <c r="M24" s="2" t="s">
        <v>23</v>
      </c>
      <c r="N24" s="30">
        <v>665818</v>
      </c>
      <c r="R24" s="50" t="s">
        <v>123</v>
      </c>
    </row>
    <row r="25" spans="12:18" x14ac:dyDescent="0.25">
      <c r="L25" s="29" t="s">
        <v>121</v>
      </c>
      <c r="M25" s="2" t="s">
        <v>29</v>
      </c>
      <c r="N25" s="30">
        <v>647147</v>
      </c>
      <c r="R25" s="49" t="s">
        <v>137</v>
      </c>
    </row>
    <row r="26" spans="12:18" x14ac:dyDescent="0.25">
      <c r="L26" s="29" t="s">
        <v>124</v>
      </c>
      <c r="M26" s="2" t="s">
        <v>33</v>
      </c>
      <c r="N26" s="30">
        <v>645157.67000000004</v>
      </c>
      <c r="R26" s="50" t="s">
        <v>93</v>
      </c>
    </row>
    <row r="27" spans="12:18" x14ac:dyDescent="0.25">
      <c r="L27" s="29" t="s">
        <v>133</v>
      </c>
      <c r="M27" s="2" t="s">
        <v>29</v>
      </c>
      <c r="N27" s="30">
        <v>635991</v>
      </c>
      <c r="R27" s="50" t="s">
        <v>140</v>
      </c>
    </row>
    <row r="28" spans="12:18" x14ac:dyDescent="0.25">
      <c r="L28" s="29" t="s">
        <v>125</v>
      </c>
      <c r="M28" s="2" t="s">
        <v>29</v>
      </c>
      <c r="N28" s="30">
        <v>622239.5</v>
      </c>
      <c r="R28" s="49" t="s">
        <v>129</v>
      </c>
    </row>
    <row r="29" spans="12:18" x14ac:dyDescent="0.25">
      <c r="L29" s="29" t="s">
        <v>135</v>
      </c>
      <c r="M29" s="2" t="s">
        <v>33</v>
      </c>
      <c r="N29" s="30">
        <v>621987</v>
      </c>
      <c r="R29" s="49" t="s">
        <v>122</v>
      </c>
    </row>
    <row r="30" spans="12:18" x14ac:dyDescent="0.25">
      <c r="L30" s="29" t="s">
        <v>127</v>
      </c>
      <c r="M30" s="2" t="s">
        <v>23</v>
      </c>
      <c r="N30" s="30">
        <v>593703.32999999996</v>
      </c>
      <c r="R30" s="49" t="s">
        <v>106</v>
      </c>
    </row>
    <row r="31" spans="12:18" x14ac:dyDescent="0.25">
      <c r="L31" s="29" t="s">
        <v>133</v>
      </c>
      <c r="M31" s="2" t="s">
        <v>31</v>
      </c>
      <c r="N31" s="30">
        <v>582032</v>
      </c>
      <c r="R31" s="49" t="s">
        <v>118</v>
      </c>
    </row>
    <row r="32" spans="12:18" x14ac:dyDescent="0.25">
      <c r="L32" s="29" t="s">
        <v>119</v>
      </c>
      <c r="M32" s="2" t="s">
        <v>23</v>
      </c>
      <c r="N32" s="30">
        <v>574412.5</v>
      </c>
      <c r="R32" s="50" t="s">
        <v>130</v>
      </c>
    </row>
    <row r="33" spans="12:18" x14ac:dyDescent="0.25">
      <c r="L33" s="29" t="s">
        <v>146</v>
      </c>
      <c r="M33" s="2" t="s">
        <v>29</v>
      </c>
      <c r="N33" s="30">
        <v>556869.5</v>
      </c>
      <c r="R33" s="49" t="s">
        <v>142</v>
      </c>
    </row>
    <row r="34" spans="12:18" x14ac:dyDescent="0.25">
      <c r="L34" s="29" t="s">
        <v>136</v>
      </c>
      <c r="M34" s="2" t="s">
        <v>32</v>
      </c>
      <c r="N34" s="30">
        <v>549996</v>
      </c>
      <c r="R34" s="49" t="s">
        <v>74</v>
      </c>
    </row>
    <row r="35" spans="12:18" x14ac:dyDescent="0.25">
      <c r="L35" s="29" t="s">
        <v>114</v>
      </c>
      <c r="M35" s="2" t="s">
        <v>31</v>
      </c>
      <c r="N35" s="30">
        <v>526280</v>
      </c>
      <c r="R35" s="50" t="s">
        <v>115</v>
      </c>
    </row>
    <row r="36" spans="12:18" x14ac:dyDescent="0.25">
      <c r="L36" s="29" t="s">
        <v>120</v>
      </c>
      <c r="M36" s="2" t="s">
        <v>32</v>
      </c>
      <c r="N36" s="30">
        <v>523671.67</v>
      </c>
      <c r="R36" s="49" t="s">
        <v>144</v>
      </c>
    </row>
    <row r="37" spans="12:18" x14ac:dyDescent="0.25">
      <c r="L37" s="29" t="s">
        <v>119</v>
      </c>
      <c r="M37" s="2" t="s">
        <v>34</v>
      </c>
      <c r="N37" s="30">
        <v>506123</v>
      </c>
      <c r="R37" s="50" t="s">
        <v>145</v>
      </c>
    </row>
    <row r="38" spans="12:18" x14ac:dyDescent="0.25">
      <c r="L38" s="29" t="s">
        <v>135</v>
      </c>
      <c r="M38" s="2" t="s">
        <v>35</v>
      </c>
      <c r="N38" s="30">
        <v>501746.75</v>
      </c>
      <c r="R38" s="49" t="s">
        <v>117</v>
      </c>
    </row>
    <row r="39" spans="12:18" x14ac:dyDescent="0.25">
      <c r="L39" s="29" t="s">
        <v>123</v>
      </c>
      <c r="M39" s="2" t="s">
        <v>35</v>
      </c>
      <c r="N39" s="30">
        <v>493960.25</v>
      </c>
      <c r="R39" s="50" t="s">
        <v>143</v>
      </c>
    </row>
    <row r="40" spans="12:18" x14ac:dyDescent="0.25">
      <c r="L40" s="29" t="s">
        <v>124</v>
      </c>
      <c r="M40" s="2" t="s">
        <v>35</v>
      </c>
      <c r="N40" s="30">
        <v>492711.75</v>
      </c>
      <c r="R40" s="49" t="s">
        <v>138</v>
      </c>
    </row>
    <row r="41" spans="12:18" x14ac:dyDescent="0.25">
      <c r="L41" s="29" t="s">
        <v>113</v>
      </c>
      <c r="M41" s="2" t="s">
        <v>24</v>
      </c>
      <c r="N41" s="30">
        <v>488998</v>
      </c>
      <c r="R41" s="50" t="s">
        <v>116</v>
      </c>
    </row>
    <row r="42" spans="12:18" x14ac:dyDescent="0.25">
      <c r="L42" s="29" t="s">
        <v>137</v>
      </c>
      <c r="M42" s="2" t="s">
        <v>33</v>
      </c>
      <c r="N42" s="30">
        <v>487919.5</v>
      </c>
      <c r="R42" s="49" t="s">
        <v>449</v>
      </c>
    </row>
    <row r="43" spans="12:18" x14ac:dyDescent="0.25">
      <c r="L43" s="29" t="s">
        <v>93</v>
      </c>
      <c r="M43" s="2" t="s">
        <v>26</v>
      </c>
      <c r="N43" s="30">
        <v>487334.33</v>
      </c>
    </row>
    <row r="44" spans="12:18" x14ac:dyDescent="0.25">
      <c r="L44" s="29" t="s">
        <v>114</v>
      </c>
      <c r="M44" s="2" t="s">
        <v>35</v>
      </c>
      <c r="N44" s="30">
        <v>477559.75</v>
      </c>
    </row>
    <row r="45" spans="12:18" x14ac:dyDescent="0.25">
      <c r="L45" s="29" t="s">
        <v>140</v>
      </c>
      <c r="M45" s="2" t="s">
        <v>29</v>
      </c>
      <c r="N45" s="30">
        <v>470428</v>
      </c>
    </row>
    <row r="46" spans="12:18" x14ac:dyDescent="0.25">
      <c r="L46" s="29" t="s">
        <v>129</v>
      </c>
      <c r="M46" s="2" t="s">
        <v>28</v>
      </c>
      <c r="N46" s="30">
        <v>468489</v>
      </c>
    </row>
    <row r="47" spans="12:18" x14ac:dyDescent="0.25">
      <c r="L47" s="29" t="s">
        <v>134</v>
      </c>
      <c r="M47" s="2" t="s">
        <v>33</v>
      </c>
      <c r="N47" s="30">
        <v>458575.25</v>
      </c>
    </row>
    <row r="48" spans="12:18" x14ac:dyDescent="0.25">
      <c r="L48" s="29" t="s">
        <v>112</v>
      </c>
      <c r="M48" s="2" t="s">
        <v>32</v>
      </c>
      <c r="N48" s="30">
        <v>446838.25</v>
      </c>
    </row>
    <row r="49" spans="12:14" x14ac:dyDescent="0.25">
      <c r="L49" s="29" t="s">
        <v>131</v>
      </c>
      <c r="M49" s="2" t="s">
        <v>24</v>
      </c>
      <c r="N49" s="30">
        <v>446051</v>
      </c>
    </row>
    <row r="50" spans="12:14" x14ac:dyDescent="0.25">
      <c r="L50" s="29" t="s">
        <v>122</v>
      </c>
      <c r="M50" s="2" t="s">
        <v>24</v>
      </c>
      <c r="N50" s="30">
        <v>444054</v>
      </c>
    </row>
    <row r="51" spans="12:14" x14ac:dyDescent="0.25">
      <c r="L51" s="29" t="s">
        <v>114</v>
      </c>
      <c r="M51" s="2" t="s">
        <v>32</v>
      </c>
      <c r="N51" s="30">
        <v>441098</v>
      </c>
    </row>
    <row r="52" spans="12:14" x14ac:dyDescent="0.25">
      <c r="L52" s="29" t="s">
        <v>106</v>
      </c>
      <c r="M52" s="2" t="s">
        <v>23</v>
      </c>
      <c r="N52" s="30">
        <v>439179</v>
      </c>
    </row>
    <row r="53" spans="12:14" x14ac:dyDescent="0.25">
      <c r="L53" s="29" t="s">
        <v>112</v>
      </c>
      <c r="M53" s="2" t="s">
        <v>24</v>
      </c>
      <c r="N53" s="30">
        <v>435444.5</v>
      </c>
    </row>
    <row r="54" spans="12:14" x14ac:dyDescent="0.25">
      <c r="L54" s="29" t="s">
        <v>139</v>
      </c>
      <c r="M54" s="2" t="s">
        <v>28</v>
      </c>
      <c r="N54" s="30">
        <v>429876.5</v>
      </c>
    </row>
    <row r="55" spans="12:14" x14ac:dyDescent="0.25">
      <c r="L55" s="29" t="s">
        <v>122</v>
      </c>
      <c r="M55" s="2" t="s">
        <v>32</v>
      </c>
      <c r="N55" s="30">
        <v>427678</v>
      </c>
    </row>
    <row r="56" spans="12:14" x14ac:dyDescent="0.25">
      <c r="L56" s="29" t="s">
        <v>131</v>
      </c>
      <c r="M56" s="2" t="s">
        <v>23</v>
      </c>
      <c r="N56" s="30">
        <v>419529.67</v>
      </c>
    </row>
    <row r="57" spans="12:14" x14ac:dyDescent="0.25">
      <c r="L57" s="29" t="s">
        <v>123</v>
      </c>
      <c r="M57" s="2" t="s">
        <v>34</v>
      </c>
      <c r="N57" s="30">
        <v>409733.5</v>
      </c>
    </row>
    <row r="58" spans="12:14" x14ac:dyDescent="0.25">
      <c r="L58" s="29" t="s">
        <v>118</v>
      </c>
      <c r="M58" s="2" t="s">
        <v>24</v>
      </c>
      <c r="N58" s="30">
        <v>393026.86</v>
      </c>
    </row>
    <row r="59" spans="12:14" x14ac:dyDescent="0.25">
      <c r="L59" s="29" t="s">
        <v>118</v>
      </c>
      <c r="M59" s="2" t="s">
        <v>32</v>
      </c>
      <c r="N59" s="30">
        <v>388787</v>
      </c>
    </row>
    <row r="60" spans="12:14" x14ac:dyDescent="0.25">
      <c r="L60" s="29" t="s">
        <v>137</v>
      </c>
      <c r="M60" s="2" t="s">
        <v>26</v>
      </c>
      <c r="N60" s="30">
        <v>376285.6</v>
      </c>
    </row>
    <row r="61" spans="12:14" x14ac:dyDescent="0.25">
      <c r="L61" s="29" t="s">
        <v>106</v>
      </c>
      <c r="M61" s="2" t="s">
        <v>29</v>
      </c>
      <c r="N61" s="30">
        <v>369673.25</v>
      </c>
    </row>
    <row r="62" spans="12:14" x14ac:dyDescent="0.25">
      <c r="L62" s="29" t="s">
        <v>93</v>
      </c>
      <c r="M62" s="2" t="s">
        <v>35</v>
      </c>
      <c r="N62" s="30">
        <v>368377.2</v>
      </c>
    </row>
    <row r="63" spans="12:14" x14ac:dyDescent="0.25">
      <c r="L63" s="29" t="s">
        <v>130</v>
      </c>
      <c r="M63" s="2" t="s">
        <v>35</v>
      </c>
      <c r="N63" s="30">
        <v>366488</v>
      </c>
    </row>
    <row r="64" spans="12:14" x14ac:dyDescent="0.25">
      <c r="L64" s="29" t="s">
        <v>114</v>
      </c>
      <c r="M64" s="2" t="s">
        <v>24</v>
      </c>
      <c r="N64" s="30">
        <v>363014</v>
      </c>
    </row>
    <row r="65" spans="12:14" x14ac:dyDescent="0.25">
      <c r="L65" s="29" t="s">
        <v>135</v>
      </c>
      <c r="M65" s="2" t="s">
        <v>34</v>
      </c>
      <c r="N65" s="30">
        <v>361187.5</v>
      </c>
    </row>
    <row r="66" spans="12:14" x14ac:dyDescent="0.25">
      <c r="L66" s="29" t="s">
        <v>121</v>
      </c>
      <c r="M66" s="2" t="s">
        <v>31</v>
      </c>
      <c r="N66" s="30">
        <v>350129</v>
      </c>
    </row>
    <row r="67" spans="12:14" x14ac:dyDescent="0.25">
      <c r="L67" s="29" t="s">
        <v>119</v>
      </c>
      <c r="M67" s="2" t="s">
        <v>31</v>
      </c>
      <c r="N67" s="30">
        <v>348543</v>
      </c>
    </row>
    <row r="68" spans="12:14" x14ac:dyDescent="0.25">
      <c r="L68" s="29" t="s">
        <v>135</v>
      </c>
      <c r="M68" s="2" t="s">
        <v>26</v>
      </c>
      <c r="N68" s="30">
        <v>345645</v>
      </c>
    </row>
    <row r="69" spans="12:14" x14ac:dyDescent="0.25">
      <c r="L69" s="29" t="s">
        <v>118</v>
      </c>
      <c r="M69" s="2" t="s">
        <v>29</v>
      </c>
      <c r="N69" s="30">
        <v>340936.5</v>
      </c>
    </row>
    <row r="70" spans="12:14" x14ac:dyDescent="0.25">
      <c r="L70" s="29" t="s">
        <v>134</v>
      </c>
      <c r="M70" s="2" t="s">
        <v>26</v>
      </c>
      <c r="N70" s="30">
        <v>336436.25</v>
      </c>
    </row>
    <row r="71" spans="12:14" x14ac:dyDescent="0.25">
      <c r="L71" s="29" t="s">
        <v>120</v>
      </c>
      <c r="M71" s="2" t="s">
        <v>29</v>
      </c>
      <c r="N71" s="30">
        <v>329644.71000000002</v>
      </c>
    </row>
    <row r="72" spans="12:14" x14ac:dyDescent="0.25">
      <c r="L72" s="29" t="s">
        <v>102</v>
      </c>
      <c r="M72" s="2" t="s">
        <v>26</v>
      </c>
      <c r="N72" s="30">
        <v>328158.5</v>
      </c>
    </row>
    <row r="73" spans="12:14" x14ac:dyDescent="0.25">
      <c r="L73" s="29" t="s">
        <v>127</v>
      </c>
      <c r="M73" s="2" t="s">
        <v>33</v>
      </c>
      <c r="N73" s="30">
        <v>322438</v>
      </c>
    </row>
    <row r="74" spans="12:14" x14ac:dyDescent="0.25">
      <c r="L74" s="29" t="s">
        <v>142</v>
      </c>
      <c r="M74" s="2" t="s">
        <v>35</v>
      </c>
      <c r="N74" s="30">
        <v>317002</v>
      </c>
    </row>
    <row r="75" spans="12:14" x14ac:dyDescent="0.25">
      <c r="L75" s="29" t="s">
        <v>106</v>
      </c>
      <c r="M75" s="2" t="s">
        <v>24</v>
      </c>
      <c r="N75" s="30">
        <v>315611.75</v>
      </c>
    </row>
    <row r="76" spans="12:14" x14ac:dyDescent="0.25">
      <c r="L76" s="29" t="s">
        <v>74</v>
      </c>
      <c r="M76" s="2" t="s">
        <v>33</v>
      </c>
      <c r="N76" s="30">
        <v>313587.33</v>
      </c>
    </row>
    <row r="77" spans="12:14" x14ac:dyDescent="0.25">
      <c r="L77" s="29" t="s">
        <v>118</v>
      </c>
      <c r="M77" s="2" t="s">
        <v>33</v>
      </c>
      <c r="N77" s="30">
        <v>313415.33</v>
      </c>
    </row>
    <row r="78" spans="12:14" x14ac:dyDescent="0.25">
      <c r="L78" s="29" t="s">
        <v>128</v>
      </c>
      <c r="M78" s="2" t="s">
        <v>34</v>
      </c>
      <c r="N78" s="30">
        <v>311990</v>
      </c>
    </row>
    <row r="79" spans="12:14" x14ac:dyDescent="0.25">
      <c r="L79" s="29" t="s">
        <v>129</v>
      </c>
      <c r="M79" s="2" t="s">
        <v>32</v>
      </c>
      <c r="N79" s="30">
        <v>310637</v>
      </c>
    </row>
    <row r="80" spans="12:14" x14ac:dyDescent="0.25">
      <c r="L80" s="29" t="s">
        <v>120</v>
      </c>
      <c r="M80" s="2" t="s">
        <v>35</v>
      </c>
      <c r="N80" s="30">
        <v>305846.5</v>
      </c>
    </row>
    <row r="81" spans="12:14" x14ac:dyDescent="0.25">
      <c r="L81" s="29" t="s">
        <v>119</v>
      </c>
      <c r="M81" s="2" t="s">
        <v>35</v>
      </c>
      <c r="N81" s="30">
        <v>304670.63</v>
      </c>
    </row>
    <row r="82" spans="12:14" x14ac:dyDescent="0.25">
      <c r="L82" s="29" t="s">
        <v>123</v>
      </c>
      <c r="M82" s="2" t="s">
        <v>26</v>
      </c>
      <c r="N82" s="30">
        <v>304497.2</v>
      </c>
    </row>
    <row r="83" spans="12:14" x14ac:dyDescent="0.25">
      <c r="L83" s="29" t="s">
        <v>118</v>
      </c>
      <c r="M83" s="2" t="s">
        <v>26</v>
      </c>
      <c r="N83" s="30">
        <v>303231.40000000002</v>
      </c>
    </row>
    <row r="84" spans="12:14" x14ac:dyDescent="0.25">
      <c r="L84" s="29" t="s">
        <v>126</v>
      </c>
      <c r="M84" s="2" t="s">
        <v>35</v>
      </c>
      <c r="N84" s="30">
        <v>299663.8</v>
      </c>
    </row>
    <row r="85" spans="12:14" x14ac:dyDescent="0.25">
      <c r="L85" s="29" t="s">
        <v>135</v>
      </c>
      <c r="M85" s="2" t="s">
        <v>28</v>
      </c>
      <c r="N85" s="30">
        <v>298403.75</v>
      </c>
    </row>
    <row r="86" spans="12:14" x14ac:dyDescent="0.25">
      <c r="L86" s="29" t="s">
        <v>112</v>
      </c>
      <c r="M86" s="2" t="s">
        <v>34</v>
      </c>
      <c r="N86" s="30">
        <v>295810.43</v>
      </c>
    </row>
    <row r="87" spans="12:14" x14ac:dyDescent="0.25">
      <c r="L87" s="29" t="s">
        <v>115</v>
      </c>
      <c r="M87" s="2" t="s">
        <v>26</v>
      </c>
      <c r="N87" s="30">
        <v>291925.59999999998</v>
      </c>
    </row>
    <row r="88" spans="12:14" x14ac:dyDescent="0.25">
      <c r="L88" s="29" t="s">
        <v>131</v>
      </c>
      <c r="M88" s="2" t="s">
        <v>35</v>
      </c>
      <c r="N88" s="30">
        <v>285383.86</v>
      </c>
    </row>
    <row r="89" spans="12:14" x14ac:dyDescent="0.25">
      <c r="L89" s="29" t="s">
        <v>106</v>
      </c>
      <c r="M89" s="2" t="s">
        <v>26</v>
      </c>
      <c r="N89" s="30">
        <v>285251</v>
      </c>
    </row>
    <row r="90" spans="12:14" x14ac:dyDescent="0.25">
      <c r="L90" s="29" t="s">
        <v>135</v>
      </c>
      <c r="M90" s="2" t="s">
        <v>29</v>
      </c>
      <c r="N90" s="30">
        <v>284423.59999999998</v>
      </c>
    </row>
    <row r="91" spans="12:14" x14ac:dyDescent="0.25">
      <c r="L91" s="29" t="s">
        <v>127</v>
      </c>
      <c r="M91" s="2" t="s">
        <v>35</v>
      </c>
      <c r="N91" s="30">
        <v>277121.5</v>
      </c>
    </row>
    <row r="92" spans="12:14" x14ac:dyDescent="0.25">
      <c r="L92" s="29" t="s">
        <v>93</v>
      </c>
      <c r="M92" s="2" t="s">
        <v>28</v>
      </c>
      <c r="N92" s="30">
        <v>270348.83</v>
      </c>
    </row>
    <row r="93" spans="12:14" x14ac:dyDescent="0.25">
      <c r="L93" s="29" t="s">
        <v>137</v>
      </c>
      <c r="M93" s="2" t="s">
        <v>31</v>
      </c>
      <c r="N93" s="30">
        <v>269648</v>
      </c>
    </row>
    <row r="94" spans="12:14" x14ac:dyDescent="0.25">
      <c r="L94" s="29" t="s">
        <v>144</v>
      </c>
      <c r="M94" s="2" t="s">
        <v>35</v>
      </c>
      <c r="N94" s="30">
        <v>266695.33</v>
      </c>
    </row>
    <row r="95" spans="12:14" x14ac:dyDescent="0.25">
      <c r="L95" s="29" t="s">
        <v>74</v>
      </c>
      <c r="M95" s="2" t="s">
        <v>31</v>
      </c>
      <c r="N95" s="30">
        <v>265900.33</v>
      </c>
    </row>
    <row r="96" spans="12:14" x14ac:dyDescent="0.25">
      <c r="L96" s="29" t="s">
        <v>134</v>
      </c>
      <c r="M96" s="2" t="s">
        <v>34</v>
      </c>
      <c r="N96" s="30">
        <v>264256.5</v>
      </c>
    </row>
    <row r="97" spans="12:14" x14ac:dyDescent="0.25">
      <c r="L97" s="29" t="s">
        <v>134</v>
      </c>
      <c r="M97" s="2" t="s">
        <v>24</v>
      </c>
      <c r="N97" s="30">
        <v>257056.8</v>
      </c>
    </row>
    <row r="98" spans="12:14" x14ac:dyDescent="0.25">
      <c r="L98" s="29" t="s">
        <v>118</v>
      </c>
      <c r="M98" s="2" t="s">
        <v>34</v>
      </c>
      <c r="N98" s="30">
        <v>251466</v>
      </c>
    </row>
    <row r="99" spans="12:14" x14ac:dyDescent="0.25">
      <c r="L99" s="29" t="s">
        <v>135</v>
      </c>
      <c r="M99" s="2" t="s">
        <v>23</v>
      </c>
      <c r="N99" s="30">
        <v>250767</v>
      </c>
    </row>
    <row r="100" spans="12:14" x14ac:dyDescent="0.25">
      <c r="L100" s="29" t="s">
        <v>121</v>
      </c>
      <c r="M100" s="2" t="s">
        <v>35</v>
      </c>
      <c r="N100" s="30">
        <v>245521.1</v>
      </c>
    </row>
    <row r="101" spans="12:14" x14ac:dyDescent="0.25">
      <c r="L101" s="29" t="s">
        <v>106</v>
      </c>
      <c r="M101" s="2" t="s">
        <v>31</v>
      </c>
      <c r="N101" s="30">
        <v>236205</v>
      </c>
    </row>
    <row r="102" spans="12:14" x14ac:dyDescent="0.25">
      <c r="L102" s="29" t="s">
        <v>130</v>
      </c>
      <c r="M102" s="2" t="s">
        <v>24</v>
      </c>
      <c r="N102" s="30">
        <v>229699.5</v>
      </c>
    </row>
    <row r="103" spans="12:14" x14ac:dyDescent="0.25">
      <c r="L103" s="29" t="s">
        <v>112</v>
      </c>
      <c r="M103" s="2" t="s">
        <v>26</v>
      </c>
      <c r="N103" s="30">
        <v>226385.85</v>
      </c>
    </row>
    <row r="104" spans="12:14" x14ac:dyDescent="0.25">
      <c r="L104" s="29" t="s">
        <v>74</v>
      </c>
      <c r="M104" s="2" t="s">
        <v>29</v>
      </c>
      <c r="N104" s="30">
        <v>222176.07</v>
      </c>
    </row>
    <row r="105" spans="12:14" x14ac:dyDescent="0.25">
      <c r="L105" s="29" t="s">
        <v>128</v>
      </c>
      <c r="M105" s="2" t="s">
        <v>35</v>
      </c>
      <c r="N105" s="30">
        <v>206022</v>
      </c>
    </row>
    <row r="106" spans="12:14" x14ac:dyDescent="0.25">
      <c r="L106" s="29" t="s">
        <v>115</v>
      </c>
      <c r="M106" s="2" t="s">
        <v>29</v>
      </c>
      <c r="N106" s="30">
        <v>205843.6</v>
      </c>
    </row>
    <row r="107" spans="12:14" x14ac:dyDescent="0.25">
      <c r="L107" s="29" t="s">
        <v>135</v>
      </c>
      <c r="M107" s="2" t="s">
        <v>32</v>
      </c>
      <c r="N107" s="30">
        <v>193491.25</v>
      </c>
    </row>
    <row r="108" spans="12:14" x14ac:dyDescent="0.25">
      <c r="L108" s="29" t="s">
        <v>112</v>
      </c>
      <c r="M108" s="2" t="s">
        <v>35</v>
      </c>
      <c r="N108" s="30">
        <v>192552.92</v>
      </c>
    </row>
    <row r="109" spans="12:14" x14ac:dyDescent="0.25">
      <c r="L109" s="29" t="s">
        <v>136</v>
      </c>
      <c r="M109" s="2" t="s">
        <v>28</v>
      </c>
      <c r="N109" s="30">
        <v>186278</v>
      </c>
    </row>
    <row r="110" spans="12:14" x14ac:dyDescent="0.25">
      <c r="L110" s="29" t="s">
        <v>112</v>
      </c>
      <c r="M110" s="2" t="s">
        <v>31</v>
      </c>
      <c r="N110" s="30">
        <v>181705.71</v>
      </c>
    </row>
    <row r="111" spans="12:14" x14ac:dyDescent="0.25">
      <c r="L111" s="29" t="s">
        <v>125</v>
      </c>
      <c r="M111" s="2" t="s">
        <v>31</v>
      </c>
      <c r="N111" s="30">
        <v>179870.5</v>
      </c>
    </row>
    <row r="112" spans="12:14" x14ac:dyDescent="0.25">
      <c r="L112" s="29" t="s">
        <v>120</v>
      </c>
      <c r="M112" s="2" t="s">
        <v>26</v>
      </c>
      <c r="N112" s="30">
        <v>179228.6</v>
      </c>
    </row>
    <row r="113" spans="12:14" x14ac:dyDescent="0.25">
      <c r="L113" s="29" t="s">
        <v>106</v>
      </c>
      <c r="M113" s="2" t="s">
        <v>32</v>
      </c>
      <c r="N113" s="30">
        <v>175455.5</v>
      </c>
    </row>
    <row r="114" spans="12:14" x14ac:dyDescent="0.25">
      <c r="L114" s="29" t="s">
        <v>93</v>
      </c>
      <c r="M114" s="2" t="s">
        <v>29</v>
      </c>
      <c r="N114" s="30">
        <v>172084.88</v>
      </c>
    </row>
    <row r="115" spans="12:14" x14ac:dyDescent="0.25">
      <c r="L115" s="29" t="s">
        <v>120</v>
      </c>
      <c r="M115" s="2" t="s">
        <v>31</v>
      </c>
      <c r="N115" s="30">
        <v>169284.43</v>
      </c>
    </row>
    <row r="116" spans="12:14" x14ac:dyDescent="0.25">
      <c r="L116" s="29" t="s">
        <v>74</v>
      </c>
      <c r="M116" s="2" t="s">
        <v>32</v>
      </c>
      <c r="N116" s="30">
        <v>162362.57</v>
      </c>
    </row>
    <row r="117" spans="12:14" x14ac:dyDescent="0.25">
      <c r="L117" s="29" t="s">
        <v>144</v>
      </c>
      <c r="M117" s="2" t="s">
        <v>26</v>
      </c>
      <c r="N117" s="30">
        <v>161534</v>
      </c>
    </row>
    <row r="118" spans="12:14" x14ac:dyDescent="0.25">
      <c r="L118" s="29" t="s">
        <v>134</v>
      </c>
      <c r="M118" s="2" t="s">
        <v>35</v>
      </c>
      <c r="N118" s="30">
        <v>157278</v>
      </c>
    </row>
    <row r="119" spans="12:14" x14ac:dyDescent="0.25">
      <c r="L119" s="29" t="s">
        <v>128</v>
      </c>
      <c r="M119" s="2" t="s">
        <v>33</v>
      </c>
      <c r="N119" s="30">
        <v>147238</v>
      </c>
    </row>
    <row r="120" spans="12:14" x14ac:dyDescent="0.25">
      <c r="L120" s="29" t="s">
        <v>140</v>
      </c>
      <c r="M120" s="2" t="s">
        <v>34</v>
      </c>
      <c r="N120" s="30">
        <v>146675</v>
      </c>
    </row>
    <row r="121" spans="12:14" x14ac:dyDescent="0.25">
      <c r="L121" s="29" t="s">
        <v>74</v>
      </c>
      <c r="M121" s="2" t="s">
        <v>35</v>
      </c>
      <c r="N121" s="30">
        <v>146343.89000000001</v>
      </c>
    </row>
    <row r="122" spans="12:14" x14ac:dyDescent="0.25">
      <c r="L122" s="29" t="s">
        <v>136</v>
      </c>
      <c r="M122" s="2" t="s">
        <v>29</v>
      </c>
      <c r="N122" s="30">
        <v>145315</v>
      </c>
    </row>
    <row r="123" spans="12:14" x14ac:dyDescent="0.25">
      <c r="L123" s="29" t="s">
        <v>145</v>
      </c>
      <c r="M123" s="2" t="s">
        <v>26</v>
      </c>
      <c r="N123" s="30">
        <v>145106</v>
      </c>
    </row>
    <row r="124" spans="12:14" x14ac:dyDescent="0.25">
      <c r="L124" s="29" t="s">
        <v>121</v>
      </c>
      <c r="M124" s="2" t="s">
        <v>28</v>
      </c>
      <c r="N124" s="30">
        <v>142996</v>
      </c>
    </row>
    <row r="125" spans="12:14" x14ac:dyDescent="0.25">
      <c r="L125" s="29" t="s">
        <v>102</v>
      </c>
      <c r="M125" s="2" t="s">
        <v>32</v>
      </c>
      <c r="N125" s="30">
        <v>142664</v>
      </c>
    </row>
    <row r="126" spans="12:14" x14ac:dyDescent="0.25">
      <c r="L126" s="29" t="s">
        <v>125</v>
      </c>
      <c r="M126" s="2" t="s">
        <v>34</v>
      </c>
      <c r="N126" s="30">
        <v>141393</v>
      </c>
    </row>
    <row r="127" spans="12:14" x14ac:dyDescent="0.25">
      <c r="L127" s="29" t="s">
        <v>129</v>
      </c>
      <c r="M127" s="2" t="s">
        <v>26</v>
      </c>
      <c r="N127" s="30">
        <v>137558</v>
      </c>
    </row>
    <row r="128" spans="12:14" x14ac:dyDescent="0.25">
      <c r="L128" s="29" t="s">
        <v>128</v>
      </c>
      <c r="M128" s="2" t="s">
        <v>31</v>
      </c>
      <c r="N128" s="30">
        <v>136976</v>
      </c>
    </row>
    <row r="129" spans="12:14" x14ac:dyDescent="0.25">
      <c r="L129" s="29" t="s">
        <v>134</v>
      </c>
      <c r="M129" s="2" t="s">
        <v>23</v>
      </c>
      <c r="N129" s="30">
        <v>136959.32999999999</v>
      </c>
    </row>
    <row r="130" spans="12:14" x14ac:dyDescent="0.25">
      <c r="L130" s="29" t="s">
        <v>118</v>
      </c>
      <c r="M130" s="2" t="s">
        <v>35</v>
      </c>
      <c r="N130" s="30">
        <v>136072.4</v>
      </c>
    </row>
    <row r="131" spans="12:14" x14ac:dyDescent="0.25">
      <c r="L131" s="29" t="s">
        <v>106</v>
      </c>
      <c r="M131" s="2" t="s">
        <v>35</v>
      </c>
      <c r="N131" s="30">
        <v>135903.29</v>
      </c>
    </row>
    <row r="132" spans="12:14" x14ac:dyDescent="0.25">
      <c r="L132" s="29" t="s">
        <v>134</v>
      </c>
      <c r="M132" s="2" t="s">
        <v>28</v>
      </c>
      <c r="N132" s="30">
        <v>135784</v>
      </c>
    </row>
    <row r="133" spans="12:14" x14ac:dyDescent="0.25">
      <c r="L133" s="29" t="s">
        <v>121</v>
      </c>
      <c r="M133" s="2" t="s">
        <v>33</v>
      </c>
      <c r="N133" s="30">
        <v>135049</v>
      </c>
    </row>
    <row r="134" spans="12:14" x14ac:dyDescent="0.25">
      <c r="L134" s="29" t="s">
        <v>117</v>
      </c>
      <c r="M134" s="2" t="s">
        <v>33</v>
      </c>
      <c r="N134" s="30">
        <v>132659</v>
      </c>
    </row>
    <row r="135" spans="12:14" x14ac:dyDescent="0.25">
      <c r="L135" s="29" t="s">
        <v>142</v>
      </c>
      <c r="M135" s="2" t="s">
        <v>24</v>
      </c>
      <c r="N135" s="30">
        <v>132595</v>
      </c>
    </row>
    <row r="136" spans="12:14" x14ac:dyDescent="0.25">
      <c r="L136" s="29" t="s">
        <v>140</v>
      </c>
      <c r="M136" s="2" t="s">
        <v>24</v>
      </c>
      <c r="N136" s="30">
        <v>131148</v>
      </c>
    </row>
    <row r="137" spans="12:14" x14ac:dyDescent="0.25">
      <c r="L137" s="29" t="s">
        <v>115</v>
      </c>
      <c r="M137" s="2" t="s">
        <v>31</v>
      </c>
      <c r="N137" s="30">
        <v>129208</v>
      </c>
    </row>
    <row r="138" spans="12:14" x14ac:dyDescent="0.25">
      <c r="L138" s="29" t="s">
        <v>121</v>
      </c>
      <c r="M138" s="2" t="s">
        <v>23</v>
      </c>
      <c r="N138" s="30">
        <v>128969</v>
      </c>
    </row>
    <row r="139" spans="12:14" x14ac:dyDescent="0.25">
      <c r="L139" s="29" t="s">
        <v>127</v>
      </c>
      <c r="M139" s="2" t="s">
        <v>24</v>
      </c>
      <c r="N139" s="30">
        <v>127894</v>
      </c>
    </row>
    <row r="140" spans="12:14" x14ac:dyDescent="0.25">
      <c r="L140" s="29" t="s">
        <v>122</v>
      </c>
      <c r="M140" s="2" t="s">
        <v>33</v>
      </c>
      <c r="N140" s="30">
        <v>123988</v>
      </c>
    </row>
    <row r="141" spans="12:14" x14ac:dyDescent="0.25">
      <c r="L141" s="29" t="s">
        <v>143</v>
      </c>
      <c r="M141" s="2" t="s">
        <v>24</v>
      </c>
      <c r="N141" s="30">
        <v>122130</v>
      </c>
    </row>
    <row r="142" spans="12:14" x14ac:dyDescent="0.25">
      <c r="L142" s="29" t="s">
        <v>141</v>
      </c>
      <c r="M142" s="2" t="s">
        <v>35</v>
      </c>
      <c r="N142" s="30">
        <v>120444</v>
      </c>
    </row>
    <row r="143" spans="12:14" x14ac:dyDescent="0.25">
      <c r="L143" s="29" t="s">
        <v>121</v>
      </c>
      <c r="M143" s="2" t="s">
        <v>32</v>
      </c>
      <c r="N143" s="30">
        <v>119583.86</v>
      </c>
    </row>
    <row r="144" spans="12:14" x14ac:dyDescent="0.25">
      <c r="L144" s="29" t="s">
        <v>93</v>
      </c>
      <c r="M144" s="2" t="s">
        <v>32</v>
      </c>
      <c r="N144" s="30">
        <v>118243</v>
      </c>
    </row>
    <row r="145" spans="12:14" x14ac:dyDescent="0.25">
      <c r="L145" s="29" t="s">
        <v>93</v>
      </c>
      <c r="M145" s="2" t="s">
        <v>31</v>
      </c>
      <c r="N145" s="30">
        <v>117838</v>
      </c>
    </row>
    <row r="146" spans="12:14" x14ac:dyDescent="0.25">
      <c r="L146" s="29" t="s">
        <v>142</v>
      </c>
      <c r="M146" s="2" t="s">
        <v>32</v>
      </c>
      <c r="N146" s="30">
        <v>116250</v>
      </c>
    </row>
    <row r="147" spans="12:14" x14ac:dyDescent="0.25">
      <c r="L147" s="29" t="s">
        <v>115</v>
      </c>
      <c r="M147" s="2" t="s">
        <v>34</v>
      </c>
      <c r="N147" s="30">
        <v>115273.5</v>
      </c>
    </row>
    <row r="148" spans="12:14" x14ac:dyDescent="0.25">
      <c r="L148" s="29" t="s">
        <v>120</v>
      </c>
      <c r="M148" s="2" t="s">
        <v>33</v>
      </c>
      <c r="N148" s="30">
        <v>114315</v>
      </c>
    </row>
    <row r="149" spans="12:14" x14ac:dyDescent="0.25">
      <c r="L149" s="29" t="s">
        <v>121</v>
      </c>
      <c r="M149" s="2" t="s">
        <v>34</v>
      </c>
      <c r="N149" s="30">
        <v>114313.5</v>
      </c>
    </row>
    <row r="150" spans="12:14" x14ac:dyDescent="0.25">
      <c r="L150" s="29" t="s">
        <v>119</v>
      </c>
      <c r="M150" s="2" t="s">
        <v>24</v>
      </c>
      <c r="N150" s="30">
        <v>113879.5</v>
      </c>
    </row>
    <row r="151" spans="12:14" x14ac:dyDescent="0.25">
      <c r="L151" s="29" t="s">
        <v>106</v>
      </c>
      <c r="M151" s="2" t="s">
        <v>33</v>
      </c>
      <c r="N151" s="30">
        <v>113777.5</v>
      </c>
    </row>
    <row r="152" spans="12:14" x14ac:dyDescent="0.25">
      <c r="L152" s="29" t="s">
        <v>138</v>
      </c>
      <c r="M152" s="2" t="s">
        <v>26</v>
      </c>
      <c r="N152" s="30">
        <v>113735.5</v>
      </c>
    </row>
    <row r="153" spans="12:14" x14ac:dyDescent="0.25">
      <c r="L153" s="29" t="s">
        <v>147</v>
      </c>
      <c r="M153" s="2" t="s">
        <v>31</v>
      </c>
      <c r="N153" s="30">
        <v>110513</v>
      </c>
    </row>
    <row r="154" spans="12:14" x14ac:dyDescent="0.25">
      <c r="L154" s="29" t="s">
        <v>125</v>
      </c>
      <c r="M154" s="2" t="s">
        <v>28</v>
      </c>
      <c r="N154" s="30">
        <v>110406</v>
      </c>
    </row>
    <row r="155" spans="12:14" x14ac:dyDescent="0.25">
      <c r="L155" s="29" t="s">
        <v>106</v>
      </c>
      <c r="M155" s="2" t="s">
        <v>34</v>
      </c>
      <c r="N155" s="30">
        <v>110386.5</v>
      </c>
    </row>
    <row r="156" spans="12:14" x14ac:dyDescent="0.25">
      <c r="L156" s="29" t="s">
        <v>127</v>
      </c>
      <c r="M156" s="2" t="s">
        <v>26</v>
      </c>
      <c r="N156" s="30">
        <v>109406</v>
      </c>
    </row>
    <row r="157" spans="12:14" x14ac:dyDescent="0.25">
      <c r="L157" s="29" t="s">
        <v>147</v>
      </c>
      <c r="M157" s="2" t="s">
        <v>29</v>
      </c>
      <c r="N157" s="30">
        <v>108512</v>
      </c>
    </row>
    <row r="158" spans="12:14" x14ac:dyDescent="0.25">
      <c r="L158" s="29" t="s">
        <v>123</v>
      </c>
      <c r="M158" s="2" t="s">
        <v>28</v>
      </c>
      <c r="N158" s="30">
        <v>107893</v>
      </c>
    </row>
    <row r="159" spans="12:14" x14ac:dyDescent="0.25">
      <c r="L159" s="29" t="s">
        <v>113</v>
      </c>
      <c r="M159" s="2" t="s">
        <v>32</v>
      </c>
      <c r="N159" s="30">
        <v>106678.5</v>
      </c>
    </row>
    <row r="160" spans="12:14" x14ac:dyDescent="0.25">
      <c r="L160" s="29" t="s">
        <v>112</v>
      </c>
      <c r="M160" s="2" t="s">
        <v>29</v>
      </c>
      <c r="N160" s="30">
        <v>105796.36</v>
      </c>
    </row>
    <row r="161" spans="12:14" x14ac:dyDescent="0.25">
      <c r="L161" s="29" t="s">
        <v>116</v>
      </c>
      <c r="M161" s="2" t="s">
        <v>35</v>
      </c>
      <c r="N161" s="30">
        <v>105321</v>
      </c>
    </row>
    <row r="162" spans="12:14" x14ac:dyDescent="0.25">
      <c r="L162" s="29" t="s">
        <v>145</v>
      </c>
      <c r="M162" s="2" t="s">
        <v>32</v>
      </c>
      <c r="N162" s="30">
        <v>105276</v>
      </c>
    </row>
    <row r="163" spans="12:14" x14ac:dyDescent="0.25">
      <c r="L163" s="29" t="s">
        <v>113</v>
      </c>
      <c r="M163" s="2" t="s">
        <v>35</v>
      </c>
      <c r="N163" s="30">
        <v>105196.67</v>
      </c>
    </row>
    <row r="164" spans="12:14" x14ac:dyDescent="0.25">
      <c r="L164" s="29" t="s">
        <v>135</v>
      </c>
      <c r="M164" s="2" t="s">
        <v>24</v>
      </c>
      <c r="N164" s="30">
        <v>103796</v>
      </c>
    </row>
    <row r="165" spans="12:14" x14ac:dyDescent="0.25">
      <c r="L165" s="29" t="s">
        <v>119</v>
      </c>
      <c r="M165" s="2" t="s">
        <v>32</v>
      </c>
      <c r="N165" s="30">
        <v>103647.5</v>
      </c>
    </row>
    <row r="166" spans="12:14" x14ac:dyDescent="0.25">
      <c r="L166" s="29" t="s">
        <v>118</v>
      </c>
      <c r="M166" s="2" t="s">
        <v>28</v>
      </c>
      <c r="N166" s="30">
        <v>103479.5</v>
      </c>
    </row>
    <row r="167" spans="12:14" x14ac:dyDescent="0.25">
      <c r="L167" s="29" t="s">
        <v>113</v>
      </c>
      <c r="M167" s="2" t="s">
        <v>23</v>
      </c>
      <c r="N167" s="30">
        <v>103374.75</v>
      </c>
    </row>
    <row r="168" spans="12:14" x14ac:dyDescent="0.25">
      <c r="L168" s="29" t="s">
        <v>132</v>
      </c>
      <c r="M168" s="2" t="s">
        <v>35</v>
      </c>
      <c r="N168" s="30">
        <v>102720.33</v>
      </c>
    </row>
    <row r="169" spans="12:14" x14ac:dyDescent="0.25">
      <c r="L169" s="29" t="s">
        <v>132</v>
      </c>
      <c r="M169" s="2" t="s">
        <v>24</v>
      </c>
      <c r="N169" s="30">
        <v>101971</v>
      </c>
    </row>
    <row r="170" spans="12:14" x14ac:dyDescent="0.25">
      <c r="L170" s="29" t="s">
        <v>131</v>
      </c>
      <c r="M170" s="2" t="s">
        <v>29</v>
      </c>
      <c r="N170" s="30">
        <v>101850.25</v>
      </c>
    </row>
    <row r="171" spans="12:14" x14ac:dyDescent="0.25">
      <c r="L171" s="29" t="s">
        <v>117</v>
      </c>
      <c r="M171" s="2" t="s">
        <v>35</v>
      </c>
      <c r="N171" s="30">
        <v>101646.5</v>
      </c>
    </row>
    <row r="172" spans="12:14" x14ac:dyDescent="0.25">
      <c r="L172" s="29" t="s">
        <v>143</v>
      </c>
      <c r="M172" s="2" t="s">
        <v>29</v>
      </c>
      <c r="N172" s="30">
        <v>101416</v>
      </c>
    </row>
    <row r="173" spans="12:14" x14ac:dyDescent="0.25">
      <c r="L173" s="29" t="s">
        <v>134</v>
      </c>
      <c r="M173" s="2" t="s">
        <v>32</v>
      </c>
      <c r="N173" s="30">
        <v>101232</v>
      </c>
    </row>
    <row r="174" spans="12:14" x14ac:dyDescent="0.25">
      <c r="L174" s="29" t="s">
        <v>132</v>
      </c>
      <c r="M174" s="2" t="s">
        <v>26</v>
      </c>
      <c r="N174" s="30">
        <v>100390</v>
      </c>
    </row>
    <row r="175" spans="12:14" x14ac:dyDescent="0.25">
      <c r="L175" s="29" t="s">
        <v>129</v>
      </c>
      <c r="M175" s="2" t="s">
        <v>23</v>
      </c>
      <c r="N175" s="30">
        <v>100387</v>
      </c>
    </row>
    <row r="176" spans="12:14" x14ac:dyDescent="0.25">
      <c r="L176" s="29" t="s">
        <v>127</v>
      </c>
      <c r="M176" s="2" t="s">
        <v>28</v>
      </c>
      <c r="N176" s="30">
        <v>100167</v>
      </c>
    </row>
    <row r="177" spans="12:14" x14ac:dyDescent="0.25">
      <c r="L177" s="29" t="s">
        <v>114</v>
      </c>
      <c r="M177" s="2" t="s">
        <v>26</v>
      </c>
      <c r="N177" s="30">
        <v>99883.75</v>
      </c>
    </row>
    <row r="178" spans="12:14" x14ac:dyDescent="0.25">
      <c r="L178" s="29" t="s">
        <v>115</v>
      </c>
      <c r="M178" s="2" t="s">
        <v>24</v>
      </c>
      <c r="N178" s="30">
        <v>99825</v>
      </c>
    </row>
    <row r="179" spans="12:14" x14ac:dyDescent="0.25">
      <c r="L179" s="29" t="s">
        <v>124</v>
      </c>
      <c r="M179" s="2" t="s">
        <v>26</v>
      </c>
      <c r="N179" s="30">
        <v>99744.5</v>
      </c>
    </row>
    <row r="180" spans="12:14" x14ac:dyDescent="0.25">
      <c r="L180" s="29" t="s">
        <v>102</v>
      </c>
      <c r="M180" s="2" t="s">
        <v>23</v>
      </c>
      <c r="N180" s="30">
        <v>99496</v>
      </c>
    </row>
    <row r="181" spans="12:14" x14ac:dyDescent="0.25">
      <c r="L181" s="29" t="s">
        <v>102</v>
      </c>
      <c r="M181" s="2" t="s">
        <v>24</v>
      </c>
      <c r="N181" s="30">
        <v>99163</v>
      </c>
    </row>
    <row r="182" spans="12:14" x14ac:dyDescent="0.25">
      <c r="L182" s="29" t="s">
        <v>115</v>
      </c>
      <c r="M182" s="2" t="s">
        <v>33</v>
      </c>
      <c r="N182" s="30">
        <v>99098.33</v>
      </c>
    </row>
    <row r="183" spans="12:14" x14ac:dyDescent="0.25">
      <c r="L183" s="29" t="s">
        <v>133</v>
      </c>
      <c r="M183" s="2" t="s">
        <v>23</v>
      </c>
      <c r="N183" s="30">
        <v>98759.33</v>
      </c>
    </row>
    <row r="184" spans="12:14" x14ac:dyDescent="0.25">
      <c r="L184" s="29" t="s">
        <v>122</v>
      </c>
      <c r="M184" s="2" t="s">
        <v>29</v>
      </c>
      <c r="N184" s="30">
        <v>98126.5</v>
      </c>
    </row>
    <row r="185" spans="12:14" x14ac:dyDescent="0.25">
      <c r="L185" s="29" t="s">
        <v>125</v>
      </c>
      <c r="M185" s="2" t="s">
        <v>32</v>
      </c>
      <c r="N185" s="30">
        <v>97605.67</v>
      </c>
    </row>
    <row r="186" spans="12:14" x14ac:dyDescent="0.25">
      <c r="L186" s="29" t="s">
        <v>127</v>
      </c>
      <c r="M186" s="2" t="s">
        <v>29</v>
      </c>
      <c r="N186" s="30">
        <v>97274</v>
      </c>
    </row>
    <row r="187" spans="12:14" x14ac:dyDescent="0.25">
      <c r="L187" s="29" t="s">
        <v>126</v>
      </c>
      <c r="M187" s="2" t="s">
        <v>26</v>
      </c>
      <c r="N187" s="30">
        <v>96718</v>
      </c>
    </row>
    <row r="188" spans="12:14" x14ac:dyDescent="0.25">
      <c r="L188" s="29" t="s">
        <v>140</v>
      </c>
      <c r="M188" s="2" t="s">
        <v>26</v>
      </c>
      <c r="N188" s="30">
        <v>96261</v>
      </c>
    </row>
    <row r="189" spans="12:14" x14ac:dyDescent="0.25">
      <c r="L189" s="29" t="s">
        <v>119</v>
      </c>
      <c r="M189" s="2" t="s">
        <v>26</v>
      </c>
      <c r="N189" s="30">
        <v>95971.5</v>
      </c>
    </row>
    <row r="190" spans="12:14" x14ac:dyDescent="0.25">
      <c r="L190" s="29" t="s">
        <v>139</v>
      </c>
      <c r="M190" s="2" t="s">
        <v>24</v>
      </c>
      <c r="N190" s="30">
        <v>95419</v>
      </c>
    </row>
    <row r="191" spans="12:14" x14ac:dyDescent="0.25">
      <c r="L191" s="29" t="s">
        <v>118</v>
      </c>
      <c r="M191" s="2" t="s">
        <v>23</v>
      </c>
      <c r="N191" s="30">
        <v>95121</v>
      </c>
    </row>
    <row r="192" spans="12:14" x14ac:dyDescent="0.25">
      <c r="L192" s="29" t="s">
        <v>122</v>
      </c>
      <c r="M192" s="2" t="s">
        <v>34</v>
      </c>
      <c r="N192" s="30">
        <v>95033</v>
      </c>
    </row>
    <row r="193" spans="12:14" x14ac:dyDescent="0.25">
      <c r="L193" s="29" t="s">
        <v>138</v>
      </c>
      <c r="M193" s="2" t="s">
        <v>29</v>
      </c>
      <c r="N193" s="30">
        <v>95016</v>
      </c>
    </row>
    <row r="194" spans="12:14" x14ac:dyDescent="0.25">
      <c r="L194" s="29" t="s">
        <v>137</v>
      </c>
      <c r="M194" s="2" t="s">
        <v>28</v>
      </c>
      <c r="N194" s="30">
        <v>94983</v>
      </c>
    </row>
    <row r="195" spans="12:14" x14ac:dyDescent="0.25">
      <c r="L195" s="29" t="s">
        <v>147</v>
      </c>
      <c r="M195" s="2" t="s">
        <v>24</v>
      </c>
      <c r="N195" s="30">
        <v>94952</v>
      </c>
    </row>
    <row r="196" spans="12:14" x14ac:dyDescent="0.25">
      <c r="L196" s="29" t="s">
        <v>124</v>
      </c>
      <c r="M196" s="2" t="s">
        <v>32</v>
      </c>
      <c r="N196" s="30">
        <v>93484</v>
      </c>
    </row>
    <row r="197" spans="12:14" x14ac:dyDescent="0.25">
      <c r="L197" s="29" t="s">
        <v>125</v>
      </c>
      <c r="M197" s="2" t="s">
        <v>24</v>
      </c>
      <c r="N197" s="30">
        <v>93134</v>
      </c>
    </row>
    <row r="198" spans="12:14" x14ac:dyDescent="0.25">
      <c r="L198" s="29" t="s">
        <v>123</v>
      </c>
      <c r="M198" s="2" t="s">
        <v>31</v>
      </c>
      <c r="N198" s="30">
        <v>92519.33</v>
      </c>
    </row>
    <row r="199" spans="12:14" x14ac:dyDescent="0.25">
      <c r="L199" s="29" t="s">
        <v>139</v>
      </c>
      <c r="M199" s="2" t="s">
        <v>29</v>
      </c>
      <c r="N199" s="30">
        <v>91974</v>
      </c>
    </row>
    <row r="200" spans="12:14" x14ac:dyDescent="0.25">
      <c r="L200" s="29" t="s">
        <v>120</v>
      </c>
      <c r="M200" s="2" t="s">
        <v>24</v>
      </c>
      <c r="N200" s="30">
        <v>91554.67</v>
      </c>
    </row>
    <row r="201" spans="12:14" x14ac:dyDescent="0.25">
      <c r="L201" s="29" t="s">
        <v>132</v>
      </c>
      <c r="M201" s="2" t="s">
        <v>29</v>
      </c>
      <c r="N201" s="30">
        <v>91404.75</v>
      </c>
    </row>
    <row r="202" spans="12:14" x14ac:dyDescent="0.25">
      <c r="L202" s="29" t="s">
        <v>136</v>
      </c>
      <c r="M202" s="2" t="s">
        <v>35</v>
      </c>
      <c r="N202" s="30">
        <v>91204</v>
      </c>
    </row>
    <row r="203" spans="12:14" x14ac:dyDescent="0.25">
      <c r="L203" s="29" t="s">
        <v>74</v>
      </c>
      <c r="M203" s="2" t="s">
        <v>34</v>
      </c>
      <c r="N203" s="30">
        <v>91145.8</v>
      </c>
    </row>
    <row r="204" spans="12:14" x14ac:dyDescent="0.25">
      <c r="L204" s="29" t="s">
        <v>138</v>
      </c>
      <c r="M204" s="2" t="s">
        <v>33</v>
      </c>
      <c r="N204" s="30">
        <v>91112</v>
      </c>
    </row>
    <row r="205" spans="12:14" x14ac:dyDescent="0.25">
      <c r="L205" s="29" t="s">
        <v>144</v>
      </c>
      <c r="M205" s="2" t="s">
        <v>23</v>
      </c>
      <c r="N205" s="30">
        <v>90289</v>
      </c>
    </row>
    <row r="206" spans="12:14" x14ac:dyDescent="0.25">
      <c r="L206" s="29" t="s">
        <v>131</v>
      </c>
      <c r="M206" s="2" t="s">
        <v>33</v>
      </c>
      <c r="N206" s="30">
        <v>90286</v>
      </c>
    </row>
    <row r="207" spans="12:14" x14ac:dyDescent="0.25">
      <c r="L207" s="29" t="s">
        <v>129</v>
      </c>
      <c r="M207" s="2" t="s">
        <v>29</v>
      </c>
      <c r="N207" s="30">
        <v>89960</v>
      </c>
    </row>
    <row r="208" spans="12:14" x14ac:dyDescent="0.25">
      <c r="L208" s="29" t="s">
        <v>127</v>
      </c>
      <c r="M208" s="2" t="s">
        <v>31</v>
      </c>
      <c r="N208" s="30">
        <v>89928</v>
      </c>
    </row>
    <row r="209" spans="12:14" x14ac:dyDescent="0.25">
      <c r="L209" s="29" t="s">
        <v>120</v>
      </c>
      <c r="M209" s="2" t="s">
        <v>34</v>
      </c>
      <c r="N209" s="30">
        <v>89909</v>
      </c>
    </row>
    <row r="210" spans="12:14" x14ac:dyDescent="0.25">
      <c r="L210" s="29" t="s">
        <v>121</v>
      </c>
      <c r="M210" s="2" t="s">
        <v>24</v>
      </c>
      <c r="N210" s="30">
        <v>89874.75</v>
      </c>
    </row>
    <row r="211" spans="12:14" x14ac:dyDescent="0.25">
      <c r="L211" s="29" t="s">
        <v>118</v>
      </c>
      <c r="M211" s="2" t="s">
        <v>31</v>
      </c>
      <c r="N211" s="30">
        <v>89822</v>
      </c>
    </row>
    <row r="212" spans="12:14" x14ac:dyDescent="0.25">
      <c r="L212" s="29" t="s">
        <v>143</v>
      </c>
      <c r="M212" s="2" t="s">
        <v>23</v>
      </c>
      <c r="N212" s="30">
        <v>89358</v>
      </c>
    </row>
    <row r="213" spans="12:14" x14ac:dyDescent="0.25">
      <c r="L213" s="29" t="s">
        <v>138</v>
      </c>
      <c r="M213" s="2" t="s">
        <v>35</v>
      </c>
      <c r="N213" s="30">
        <v>89103.33</v>
      </c>
    </row>
    <row r="214" spans="12:14" x14ac:dyDescent="0.25">
      <c r="L214" s="29" t="s">
        <v>141</v>
      </c>
      <c r="M214" s="2" t="s">
        <v>33</v>
      </c>
      <c r="N214" s="30">
        <v>88386.5</v>
      </c>
    </row>
    <row r="215" spans="12:14" x14ac:dyDescent="0.25">
      <c r="L215" s="29" t="s">
        <v>127</v>
      </c>
      <c r="M215" s="2" t="s">
        <v>34</v>
      </c>
      <c r="N215" s="30">
        <v>88115.75</v>
      </c>
    </row>
    <row r="216" spans="12:14" x14ac:dyDescent="0.25">
      <c r="L216" s="29" t="s">
        <v>102</v>
      </c>
      <c r="M216" s="2" t="s">
        <v>31</v>
      </c>
      <c r="N216" s="30">
        <v>87947.17</v>
      </c>
    </row>
    <row r="217" spans="12:14" x14ac:dyDescent="0.25">
      <c r="L217" s="29" t="s">
        <v>139</v>
      </c>
      <c r="M217" s="2" t="s">
        <v>34</v>
      </c>
      <c r="N217" s="30">
        <v>87912</v>
      </c>
    </row>
    <row r="218" spans="12:14" x14ac:dyDescent="0.25">
      <c r="L218" s="29" t="s">
        <v>115</v>
      </c>
      <c r="M218" s="2" t="s">
        <v>35</v>
      </c>
      <c r="N218" s="30">
        <v>86604.38</v>
      </c>
    </row>
    <row r="219" spans="12:14" x14ac:dyDescent="0.25">
      <c r="L219" s="29" t="s">
        <v>129</v>
      </c>
      <c r="M219" s="2" t="s">
        <v>33</v>
      </c>
      <c r="N219" s="30">
        <v>86145.5</v>
      </c>
    </row>
    <row r="220" spans="12:14" x14ac:dyDescent="0.25">
      <c r="L220" s="29" t="s">
        <v>141</v>
      </c>
      <c r="M220" s="2" t="s">
        <v>29</v>
      </c>
      <c r="N220" s="30">
        <v>85772</v>
      </c>
    </row>
    <row r="221" spans="12:14" x14ac:dyDescent="0.25">
      <c r="L221" s="29" t="s">
        <v>124</v>
      </c>
      <c r="M221" s="2" t="s">
        <v>31</v>
      </c>
      <c r="N221" s="30">
        <v>85420</v>
      </c>
    </row>
    <row r="222" spans="12:14" x14ac:dyDescent="0.25">
      <c r="L222" s="29" t="s">
        <v>74</v>
      </c>
      <c r="M222" s="2" t="s">
        <v>23</v>
      </c>
      <c r="N222" s="30">
        <v>85219.5</v>
      </c>
    </row>
    <row r="223" spans="12:14" x14ac:dyDescent="0.25">
      <c r="L223" s="29" t="s">
        <v>141</v>
      </c>
      <c r="M223" s="2" t="s">
        <v>24</v>
      </c>
      <c r="N223" s="30">
        <v>85084</v>
      </c>
    </row>
    <row r="224" spans="12:14" x14ac:dyDescent="0.25">
      <c r="L224" s="29" t="s">
        <v>113</v>
      </c>
      <c r="M224" s="2" t="s">
        <v>28</v>
      </c>
      <c r="N224" s="30">
        <v>84501</v>
      </c>
    </row>
    <row r="225" spans="12:14" x14ac:dyDescent="0.25">
      <c r="L225" s="29" t="s">
        <v>125</v>
      </c>
      <c r="M225" s="2" t="s">
        <v>23</v>
      </c>
      <c r="N225" s="30">
        <v>84359</v>
      </c>
    </row>
    <row r="226" spans="12:14" x14ac:dyDescent="0.25">
      <c r="L226" s="29" t="s">
        <v>123</v>
      </c>
      <c r="M226" s="2" t="s">
        <v>32</v>
      </c>
      <c r="N226" s="30">
        <v>82923.67</v>
      </c>
    </row>
    <row r="227" spans="12:14" x14ac:dyDescent="0.25">
      <c r="L227" s="29" t="s">
        <v>114</v>
      </c>
      <c r="M227" s="2" t="s">
        <v>29</v>
      </c>
      <c r="N227" s="30">
        <v>82739</v>
      </c>
    </row>
    <row r="228" spans="12:14" x14ac:dyDescent="0.25">
      <c r="L228" s="29" t="s">
        <v>141</v>
      </c>
      <c r="M228" s="2" t="s">
        <v>26</v>
      </c>
      <c r="N228" s="30">
        <v>82588.289999999994</v>
      </c>
    </row>
    <row r="229" spans="12:14" x14ac:dyDescent="0.25">
      <c r="L229" s="29" t="s">
        <v>139</v>
      </c>
      <c r="M229" s="2" t="s">
        <v>35</v>
      </c>
      <c r="N229" s="30">
        <v>80651</v>
      </c>
    </row>
    <row r="230" spans="12:14" x14ac:dyDescent="0.25">
      <c r="L230" s="29" t="s">
        <v>134</v>
      </c>
      <c r="M230" s="2" t="s">
        <v>29</v>
      </c>
      <c r="N230" s="30">
        <v>80101.67</v>
      </c>
    </row>
    <row r="231" spans="12:14" x14ac:dyDescent="0.25">
      <c r="L231" s="29" t="s">
        <v>137</v>
      </c>
      <c r="M231" s="2" t="s">
        <v>34</v>
      </c>
      <c r="N231" s="30">
        <v>79278.5</v>
      </c>
    </row>
    <row r="232" spans="12:14" x14ac:dyDescent="0.25">
      <c r="L232" s="29" t="s">
        <v>138</v>
      </c>
      <c r="M232" s="2" t="s">
        <v>32</v>
      </c>
      <c r="N232" s="30">
        <v>79242</v>
      </c>
    </row>
    <row r="233" spans="12:14" x14ac:dyDescent="0.25">
      <c r="L233" s="29" t="s">
        <v>74</v>
      </c>
      <c r="M233" s="2" t="s">
        <v>26</v>
      </c>
      <c r="N233" s="30">
        <v>79088.78</v>
      </c>
    </row>
    <row r="234" spans="12:14" x14ac:dyDescent="0.25">
      <c r="L234" s="29" t="s">
        <v>129</v>
      </c>
      <c r="M234" s="2" t="s">
        <v>35</v>
      </c>
      <c r="N234" s="30">
        <v>79017.83</v>
      </c>
    </row>
    <row r="235" spans="12:14" x14ac:dyDescent="0.25">
      <c r="L235" s="29" t="s">
        <v>125</v>
      </c>
      <c r="M235" s="2" t="s">
        <v>26</v>
      </c>
      <c r="N235" s="30">
        <v>78530.5</v>
      </c>
    </row>
    <row r="236" spans="12:14" x14ac:dyDescent="0.25">
      <c r="L236" s="29" t="s">
        <v>120</v>
      </c>
      <c r="M236" s="2" t="s">
        <v>23</v>
      </c>
      <c r="N236" s="30">
        <v>78422</v>
      </c>
    </row>
    <row r="237" spans="12:14" x14ac:dyDescent="0.25">
      <c r="L237" s="29" t="s">
        <v>125</v>
      </c>
      <c r="M237" s="2" t="s">
        <v>35</v>
      </c>
      <c r="N237" s="30">
        <v>78312</v>
      </c>
    </row>
    <row r="238" spans="12:14" x14ac:dyDescent="0.25">
      <c r="L238" s="29" t="s">
        <v>102</v>
      </c>
      <c r="M238" s="2" t="s">
        <v>35</v>
      </c>
      <c r="N238" s="30">
        <v>76500.429999999993</v>
      </c>
    </row>
    <row r="239" spans="12:14" x14ac:dyDescent="0.25">
      <c r="L239" s="29" t="s">
        <v>122</v>
      </c>
      <c r="M239" s="2" t="s">
        <v>35</v>
      </c>
      <c r="N239" s="30">
        <v>76306.600000000006</v>
      </c>
    </row>
    <row r="240" spans="12:14" x14ac:dyDescent="0.25">
      <c r="L240" s="29" t="s">
        <v>123</v>
      </c>
      <c r="M240" s="2" t="s">
        <v>24</v>
      </c>
      <c r="N240" s="30">
        <v>76222.33</v>
      </c>
    </row>
    <row r="241" spans="12:14" x14ac:dyDescent="0.25">
      <c r="L241" s="29" t="s">
        <v>140</v>
      </c>
      <c r="M241" s="2" t="s">
        <v>31</v>
      </c>
      <c r="N241" s="30">
        <v>75632</v>
      </c>
    </row>
    <row r="242" spans="12:14" x14ac:dyDescent="0.25">
      <c r="L242" s="29" t="s">
        <v>113</v>
      </c>
      <c r="M242" s="2" t="s">
        <v>34</v>
      </c>
      <c r="N242" s="30">
        <v>75358.67</v>
      </c>
    </row>
    <row r="243" spans="12:14" x14ac:dyDescent="0.25">
      <c r="L243" s="29" t="s">
        <v>129</v>
      </c>
      <c r="M243" s="2" t="s">
        <v>34</v>
      </c>
      <c r="N243" s="30">
        <v>74816</v>
      </c>
    </row>
    <row r="244" spans="12:14" x14ac:dyDescent="0.25">
      <c r="L244" s="29" t="s">
        <v>113</v>
      </c>
      <c r="M244" s="2" t="s">
        <v>31</v>
      </c>
      <c r="N244" s="30">
        <v>74429.5</v>
      </c>
    </row>
    <row r="245" spans="12:14" x14ac:dyDescent="0.25">
      <c r="L245" s="29" t="s">
        <v>113</v>
      </c>
      <c r="M245" s="2" t="s">
        <v>26</v>
      </c>
      <c r="N245" s="30">
        <v>74265.8</v>
      </c>
    </row>
    <row r="246" spans="12:14" x14ac:dyDescent="0.25">
      <c r="L246" s="29" t="s">
        <v>146</v>
      </c>
      <c r="M246" s="2" t="s">
        <v>24</v>
      </c>
      <c r="N246" s="30">
        <v>73978</v>
      </c>
    </row>
    <row r="247" spans="12:14" x14ac:dyDescent="0.25">
      <c r="L247" s="29" t="s">
        <v>93</v>
      </c>
      <c r="M247" s="2" t="s">
        <v>24</v>
      </c>
      <c r="N247" s="30">
        <v>73908.5</v>
      </c>
    </row>
    <row r="248" spans="12:14" x14ac:dyDescent="0.25">
      <c r="L248" s="29" t="s">
        <v>142</v>
      </c>
      <c r="M248" s="2" t="s">
        <v>28</v>
      </c>
      <c r="N248" s="30">
        <v>73463</v>
      </c>
    </row>
    <row r="249" spans="12:14" x14ac:dyDescent="0.25">
      <c r="L249" s="29" t="s">
        <v>131</v>
      </c>
      <c r="M249" s="2" t="s">
        <v>26</v>
      </c>
      <c r="N249" s="30">
        <v>73193.75</v>
      </c>
    </row>
    <row r="250" spans="12:14" x14ac:dyDescent="0.25">
      <c r="L250" s="29" t="s">
        <v>102</v>
      </c>
      <c r="M250" s="2" t="s">
        <v>33</v>
      </c>
      <c r="N250" s="30">
        <v>73028</v>
      </c>
    </row>
    <row r="251" spans="12:14" x14ac:dyDescent="0.25">
      <c r="L251" s="29" t="s">
        <v>122</v>
      </c>
      <c r="M251" s="2" t="s">
        <v>23</v>
      </c>
      <c r="N251" s="30">
        <v>72742</v>
      </c>
    </row>
    <row r="252" spans="12:14" x14ac:dyDescent="0.25">
      <c r="L252" s="29" t="s">
        <v>137</v>
      </c>
      <c r="M252" s="2" t="s">
        <v>24</v>
      </c>
      <c r="N252" s="30">
        <v>72393.600000000006</v>
      </c>
    </row>
    <row r="253" spans="12:14" x14ac:dyDescent="0.25">
      <c r="L253" s="29" t="s">
        <v>115</v>
      </c>
      <c r="M253" s="2" t="s">
        <v>23</v>
      </c>
      <c r="N253" s="30">
        <v>71777</v>
      </c>
    </row>
    <row r="254" spans="12:14" x14ac:dyDescent="0.25">
      <c r="L254" s="29" t="s">
        <v>145</v>
      </c>
      <c r="M254" s="2" t="s">
        <v>34</v>
      </c>
      <c r="N254" s="30">
        <v>71087</v>
      </c>
    </row>
    <row r="255" spans="12:14" x14ac:dyDescent="0.25">
      <c r="L255" s="29" t="s">
        <v>133</v>
      </c>
      <c r="M255" s="2" t="s">
        <v>24</v>
      </c>
      <c r="N255" s="30">
        <v>70985</v>
      </c>
    </row>
    <row r="256" spans="12:14" x14ac:dyDescent="0.25">
      <c r="L256" s="29" t="s">
        <v>132</v>
      </c>
      <c r="M256" s="2" t="s">
        <v>31</v>
      </c>
      <c r="N256" s="30">
        <v>70451</v>
      </c>
    </row>
    <row r="257" spans="12:14" x14ac:dyDescent="0.25">
      <c r="L257" s="29" t="s">
        <v>119</v>
      </c>
      <c r="M257" s="2" t="s">
        <v>33</v>
      </c>
      <c r="N257" s="30">
        <v>69638</v>
      </c>
    </row>
    <row r="258" spans="12:14" x14ac:dyDescent="0.25">
      <c r="L258" s="29" t="s">
        <v>132</v>
      </c>
      <c r="M258" s="2" t="s">
        <v>28</v>
      </c>
      <c r="N258" s="30">
        <v>69178.5</v>
      </c>
    </row>
    <row r="259" spans="12:14" x14ac:dyDescent="0.25">
      <c r="L259" s="29" t="s">
        <v>127</v>
      </c>
      <c r="M259" s="2" t="s">
        <v>32</v>
      </c>
      <c r="N259" s="30">
        <v>68484.67</v>
      </c>
    </row>
    <row r="260" spans="12:14" x14ac:dyDescent="0.25">
      <c r="L260" s="29" t="s">
        <v>145</v>
      </c>
      <c r="M260" s="2" t="s">
        <v>29</v>
      </c>
      <c r="N260" s="30">
        <v>68276.5</v>
      </c>
    </row>
    <row r="261" spans="12:14" x14ac:dyDescent="0.25">
      <c r="L261" s="29" t="s">
        <v>123</v>
      </c>
      <c r="M261" s="2" t="s">
        <v>29</v>
      </c>
      <c r="N261" s="30">
        <v>68235.25</v>
      </c>
    </row>
    <row r="262" spans="12:14" x14ac:dyDescent="0.25">
      <c r="L262" s="29" t="s">
        <v>93</v>
      </c>
      <c r="M262" s="2" t="s">
        <v>34</v>
      </c>
      <c r="N262" s="30">
        <v>66543.8</v>
      </c>
    </row>
    <row r="263" spans="12:14" x14ac:dyDescent="0.25">
      <c r="L263" s="29" t="s">
        <v>126</v>
      </c>
      <c r="M263" s="2" t="s">
        <v>24</v>
      </c>
      <c r="N263" s="30">
        <v>65874</v>
      </c>
    </row>
    <row r="264" spans="12:14" x14ac:dyDescent="0.25">
      <c r="L264" s="29" t="s">
        <v>117</v>
      </c>
      <c r="M264" s="2" t="s">
        <v>23</v>
      </c>
      <c r="N264" s="30">
        <v>65869</v>
      </c>
    </row>
    <row r="265" spans="12:14" x14ac:dyDescent="0.25">
      <c r="L265" s="29" t="s">
        <v>115</v>
      </c>
      <c r="M265" s="2" t="s">
        <v>28</v>
      </c>
      <c r="N265" s="30">
        <v>65253</v>
      </c>
    </row>
    <row r="266" spans="12:14" x14ac:dyDescent="0.25">
      <c r="L266" s="29" t="s">
        <v>145</v>
      </c>
      <c r="M266" s="2" t="s">
        <v>33</v>
      </c>
      <c r="N266" s="30">
        <v>65186</v>
      </c>
    </row>
    <row r="267" spans="12:14" x14ac:dyDescent="0.25">
      <c r="L267" s="29" t="s">
        <v>121</v>
      </c>
      <c r="M267" s="2" t="s">
        <v>26</v>
      </c>
      <c r="N267" s="30">
        <v>65164</v>
      </c>
    </row>
    <row r="268" spans="12:14" x14ac:dyDescent="0.25">
      <c r="L268" s="29" t="s">
        <v>122</v>
      </c>
      <c r="M268" s="2" t="s">
        <v>26</v>
      </c>
      <c r="N268" s="30">
        <v>65139</v>
      </c>
    </row>
    <row r="269" spans="12:14" x14ac:dyDescent="0.25">
      <c r="L269" s="29" t="s">
        <v>93</v>
      </c>
      <c r="M269" s="2" t="s">
        <v>23</v>
      </c>
      <c r="N269" s="30">
        <v>64450.5</v>
      </c>
    </row>
    <row r="270" spans="12:14" x14ac:dyDescent="0.25">
      <c r="L270" s="29" t="s">
        <v>145</v>
      </c>
      <c r="M270" s="2" t="s">
        <v>35</v>
      </c>
      <c r="N270" s="30">
        <v>63851</v>
      </c>
    </row>
    <row r="271" spans="12:14" x14ac:dyDescent="0.25">
      <c r="L271" s="29" t="s">
        <v>126</v>
      </c>
      <c r="M271" s="2" t="s">
        <v>32</v>
      </c>
      <c r="N271" s="30">
        <v>63823.5</v>
      </c>
    </row>
    <row r="272" spans="12:14" x14ac:dyDescent="0.25">
      <c r="L272" s="29" t="s">
        <v>112</v>
      </c>
      <c r="M272" s="2" t="s">
        <v>28</v>
      </c>
      <c r="N272" s="30">
        <v>62316</v>
      </c>
    </row>
    <row r="273" spans="12:14" x14ac:dyDescent="0.25">
      <c r="L273" s="29" t="s">
        <v>74</v>
      </c>
      <c r="M273" s="2" t="s">
        <v>24</v>
      </c>
      <c r="N273" s="30">
        <v>62121.57</v>
      </c>
    </row>
    <row r="274" spans="12:14" x14ac:dyDescent="0.25">
      <c r="L274" s="29" t="s">
        <v>142</v>
      </c>
      <c r="M274" s="2" t="s">
        <v>23</v>
      </c>
      <c r="N274" s="30">
        <v>61661</v>
      </c>
    </row>
    <row r="275" spans="12:14" x14ac:dyDescent="0.25">
      <c r="L275" s="29" t="s">
        <v>132</v>
      </c>
      <c r="M275" s="2" t="s">
        <v>33</v>
      </c>
      <c r="N275" s="30">
        <v>61149</v>
      </c>
    </row>
    <row r="276" spans="12:14" x14ac:dyDescent="0.25">
      <c r="L276" s="29" t="s">
        <v>124</v>
      </c>
      <c r="M276" s="2" t="s">
        <v>23</v>
      </c>
      <c r="N276" s="30">
        <v>61138.5</v>
      </c>
    </row>
    <row r="277" spans="12:14" x14ac:dyDescent="0.25">
      <c r="L277" s="29" t="s">
        <v>140</v>
      </c>
      <c r="M277" s="2" t="s">
        <v>33</v>
      </c>
      <c r="N277" s="30">
        <v>60453</v>
      </c>
    </row>
    <row r="278" spans="12:14" x14ac:dyDescent="0.25">
      <c r="L278" s="29" t="s">
        <v>114</v>
      </c>
      <c r="M278" s="2" t="s">
        <v>34</v>
      </c>
      <c r="N278" s="30">
        <v>60018.33</v>
      </c>
    </row>
    <row r="279" spans="12:14" x14ac:dyDescent="0.25">
      <c r="L279" s="29" t="s">
        <v>141</v>
      </c>
      <c r="M279" s="2" t="s">
        <v>23</v>
      </c>
      <c r="N279" s="30">
        <v>58724</v>
      </c>
    </row>
    <row r="280" spans="12:14" x14ac:dyDescent="0.25">
      <c r="L280" s="29" t="s">
        <v>119</v>
      </c>
      <c r="M280" s="2" t="s">
        <v>29</v>
      </c>
      <c r="N280" s="30">
        <v>58450.2</v>
      </c>
    </row>
    <row r="281" spans="12:14" x14ac:dyDescent="0.25">
      <c r="L281" s="29" t="s">
        <v>122</v>
      </c>
      <c r="M281" s="2" t="s">
        <v>28</v>
      </c>
      <c r="N281" s="30">
        <v>57226</v>
      </c>
    </row>
    <row r="282" spans="12:14" x14ac:dyDescent="0.25">
      <c r="L282" s="29" t="s">
        <v>93</v>
      </c>
      <c r="M282" s="2" t="s">
        <v>33</v>
      </c>
      <c r="N282" s="30">
        <v>57145</v>
      </c>
    </row>
    <row r="283" spans="12:14" x14ac:dyDescent="0.25">
      <c r="L283" s="29" t="s">
        <v>102</v>
      </c>
      <c r="M283" s="2" t="s">
        <v>34</v>
      </c>
      <c r="N283" s="30">
        <v>55919</v>
      </c>
    </row>
    <row r="284" spans="12:14" x14ac:dyDescent="0.25">
      <c r="L284" s="29" t="s">
        <v>143</v>
      </c>
      <c r="M284" s="2" t="s">
        <v>35</v>
      </c>
      <c r="N284" s="30">
        <v>55517.5</v>
      </c>
    </row>
    <row r="285" spans="12:14" x14ac:dyDescent="0.25">
      <c r="L285" s="29" t="s">
        <v>128</v>
      </c>
      <c r="M285" s="2" t="s">
        <v>29</v>
      </c>
      <c r="N285" s="30">
        <v>54873</v>
      </c>
    </row>
    <row r="286" spans="12:14" x14ac:dyDescent="0.25">
      <c r="L286" s="29" t="s">
        <v>132</v>
      </c>
      <c r="M286" s="2" t="s">
        <v>23</v>
      </c>
      <c r="N286" s="30">
        <v>54347</v>
      </c>
    </row>
    <row r="287" spans="12:14" x14ac:dyDescent="0.25">
      <c r="L287" s="29" t="s">
        <v>74</v>
      </c>
      <c r="M287" s="2" t="s">
        <v>28</v>
      </c>
      <c r="N287" s="30">
        <v>52802.5</v>
      </c>
    </row>
    <row r="288" spans="12:14" x14ac:dyDescent="0.25">
      <c r="L288" s="29" t="s">
        <v>126</v>
      </c>
      <c r="M288" s="2" t="s">
        <v>33</v>
      </c>
      <c r="N288" s="30">
        <v>51776.75</v>
      </c>
    </row>
    <row r="289" spans="12:14" x14ac:dyDescent="0.25">
      <c r="L289" s="29" t="s">
        <v>142</v>
      </c>
      <c r="M289" s="2" t="s">
        <v>29</v>
      </c>
      <c r="N289" s="30">
        <v>50744</v>
      </c>
    </row>
    <row r="290" spans="12:14" x14ac:dyDescent="0.25">
      <c r="L290" s="29" t="s">
        <v>142</v>
      </c>
      <c r="M290" s="2" t="s">
        <v>26</v>
      </c>
      <c r="N290" s="30">
        <v>50613</v>
      </c>
    </row>
    <row r="291" spans="12:14" x14ac:dyDescent="0.25">
      <c r="L291" s="29" t="s">
        <v>106</v>
      </c>
      <c r="M291" s="2" t="s">
        <v>28</v>
      </c>
      <c r="N291" s="30">
        <v>48855.75</v>
      </c>
    </row>
    <row r="292" spans="12:14" x14ac:dyDescent="0.25">
      <c r="L292" s="29" t="s">
        <v>129</v>
      </c>
      <c r="M292" s="2" t="s">
        <v>31</v>
      </c>
      <c r="N292" s="30">
        <v>46807</v>
      </c>
    </row>
    <row r="293" spans="12:14" x14ac:dyDescent="0.25">
      <c r="L293" s="29" t="s">
        <v>145</v>
      </c>
      <c r="M293" s="2" t="s">
        <v>24</v>
      </c>
      <c r="N293" s="30">
        <v>45870</v>
      </c>
    </row>
    <row r="294" spans="12:14" x14ac:dyDescent="0.25">
      <c r="L294" s="29" t="s">
        <v>130</v>
      </c>
      <c r="M294" s="2" t="s">
        <v>23</v>
      </c>
      <c r="N294" s="30">
        <v>45819</v>
      </c>
    </row>
    <row r="295" spans="12:14" x14ac:dyDescent="0.25">
      <c r="L295" s="29" t="s">
        <v>137</v>
      </c>
      <c r="M295" s="2" t="s">
        <v>35</v>
      </c>
      <c r="N295" s="30">
        <v>45372.5</v>
      </c>
    </row>
    <row r="296" spans="12:14" x14ac:dyDescent="0.25">
      <c r="L296" s="29" t="s">
        <v>140</v>
      </c>
      <c r="M296" s="2" t="s">
        <v>28</v>
      </c>
      <c r="N296" s="30">
        <v>44420</v>
      </c>
    </row>
    <row r="297" spans="12:14" x14ac:dyDescent="0.25">
      <c r="L297" s="29" t="s">
        <v>114</v>
      </c>
      <c r="M297" s="2" t="s">
        <v>28</v>
      </c>
      <c r="N297" s="30">
        <v>40774</v>
      </c>
    </row>
    <row r="298" spans="12:14" x14ac:dyDescent="0.25">
      <c r="L298" s="29" t="s">
        <v>116</v>
      </c>
      <c r="M298" s="2" t="s">
        <v>31</v>
      </c>
      <c r="N298" s="30">
        <v>40672</v>
      </c>
    </row>
    <row r="299" spans="12:14" x14ac:dyDescent="0.25">
      <c r="L299" s="29" t="s">
        <v>124</v>
      </c>
      <c r="M299" s="2" t="s">
        <v>24</v>
      </c>
      <c r="N299" s="30">
        <v>38703.5</v>
      </c>
    </row>
    <row r="300" spans="12:14" x14ac:dyDescent="0.25">
      <c r="L300" s="29" t="s">
        <v>139</v>
      </c>
      <c r="M300" s="2" t="s">
        <v>26</v>
      </c>
      <c r="N300" s="30">
        <v>38252.5</v>
      </c>
    </row>
    <row r="301" spans="12:14" x14ac:dyDescent="0.25">
      <c r="L301" s="29" t="s">
        <v>144</v>
      </c>
      <c r="M301" s="2" t="s">
        <v>34</v>
      </c>
      <c r="N301" s="30">
        <v>34227</v>
      </c>
    </row>
    <row r="302" spans="12:14" x14ac:dyDescent="0.25">
      <c r="L302" s="29" t="s">
        <v>137</v>
      </c>
      <c r="M302" s="2" t="s">
        <v>29</v>
      </c>
      <c r="N302" s="30">
        <v>33269</v>
      </c>
    </row>
    <row r="303" spans="12:14" x14ac:dyDescent="0.25">
      <c r="L303" s="29" t="s">
        <v>130</v>
      </c>
      <c r="M303" s="2" t="s">
        <v>32</v>
      </c>
      <c r="N303" s="30">
        <v>32971</v>
      </c>
    </row>
    <row r="304" spans="12:14" x14ac:dyDescent="0.25">
      <c r="L304" s="29" t="s">
        <v>117</v>
      </c>
      <c r="M304" s="2" t="s">
        <v>28</v>
      </c>
      <c r="N304" s="30">
        <v>31434</v>
      </c>
    </row>
    <row r="305" spans="12:14" x14ac:dyDescent="0.25">
      <c r="L305" s="29" t="s">
        <v>146</v>
      </c>
      <c r="M305" s="2" t="s">
        <v>31</v>
      </c>
      <c r="N305" s="30">
        <v>29298</v>
      </c>
    </row>
    <row r="306" spans="12:14" x14ac:dyDescent="0.25">
      <c r="L306" s="29" t="s">
        <v>113</v>
      </c>
      <c r="M306" s="2" t="s">
        <v>29</v>
      </c>
      <c r="N306" s="30">
        <v>28400.25</v>
      </c>
    </row>
    <row r="307" spans="12:14" x14ac:dyDescent="0.25">
      <c r="L307" s="29" t="s">
        <v>138</v>
      </c>
      <c r="M307" s="2" t="s">
        <v>31</v>
      </c>
      <c r="N307" s="30">
        <v>19831</v>
      </c>
    </row>
    <row r="308" spans="12:14" x14ac:dyDescent="0.25">
      <c r="L308" s="29" t="s">
        <v>449</v>
      </c>
      <c r="M308" s="2" t="s">
        <v>449</v>
      </c>
      <c r="N308" s="30">
        <v>11887.63</v>
      </c>
    </row>
    <row r="309" spans="12:14" x14ac:dyDescent="0.25">
      <c r="L309" s="34" t="s">
        <v>144</v>
      </c>
      <c r="M309" s="35" t="s">
        <v>29</v>
      </c>
      <c r="N309" s="36">
        <v>5100</v>
      </c>
    </row>
  </sheetData>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3F58-0AE6-40B4-9C05-D181063FEBDB}">
  <dimension ref="A1:B4"/>
  <sheetViews>
    <sheetView showGridLines="0" workbookViewId="0">
      <selection activeCell="H20" sqref="H20"/>
    </sheetView>
  </sheetViews>
  <sheetFormatPr defaultRowHeight="15" x14ac:dyDescent="0.25"/>
  <cols>
    <col min="1" max="1" width="10.42578125" customWidth="1"/>
    <col min="2" max="2" width="16.5703125" customWidth="1"/>
  </cols>
  <sheetData>
    <row r="1" spans="1:2" x14ac:dyDescent="0.25">
      <c r="A1" s="31" t="s">
        <v>523</v>
      </c>
      <c r="B1" s="33" t="s">
        <v>563</v>
      </c>
    </row>
    <row r="2" spans="1:2" x14ac:dyDescent="0.25">
      <c r="A2" s="29" t="s">
        <v>449</v>
      </c>
      <c r="B2" s="30">
        <v>83.78</v>
      </c>
    </row>
    <row r="3" spans="1:2" x14ac:dyDescent="0.25">
      <c r="A3" s="29" t="s">
        <v>155</v>
      </c>
      <c r="B3" s="30">
        <v>84.05</v>
      </c>
    </row>
    <row r="4" spans="1:2" x14ac:dyDescent="0.25">
      <c r="A4" s="34" t="s">
        <v>157</v>
      </c>
      <c r="B4" s="36">
        <v>80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BEFF-0C9E-4DA0-8D9E-7C27AA4D0D5F}">
  <dimension ref="A1:C355"/>
  <sheetViews>
    <sheetView showGridLines="0" workbookViewId="0"/>
  </sheetViews>
  <sheetFormatPr defaultRowHeight="15" x14ac:dyDescent="0.25"/>
  <cols>
    <col min="1" max="1" width="20.42578125" bestFit="1" customWidth="1"/>
    <col min="2" max="2" width="41.85546875" customWidth="1"/>
    <col min="3" max="3" width="24.42578125" customWidth="1"/>
  </cols>
  <sheetData>
    <row r="1" spans="1:3" x14ac:dyDescent="0.25">
      <c r="A1" s="31" t="s">
        <v>529</v>
      </c>
      <c r="B1" s="32" t="s">
        <v>556</v>
      </c>
      <c r="C1" s="33" t="s">
        <v>564</v>
      </c>
    </row>
    <row r="2" spans="1:3" x14ac:dyDescent="0.25">
      <c r="A2" s="29" t="s">
        <v>47</v>
      </c>
      <c r="B2" s="2">
        <v>24</v>
      </c>
      <c r="C2" s="30">
        <v>7204471</v>
      </c>
    </row>
    <row r="3" spans="1:3" x14ac:dyDescent="0.25">
      <c r="A3" s="29" t="s">
        <v>49</v>
      </c>
      <c r="B3" s="2">
        <v>5</v>
      </c>
      <c r="C3" s="30">
        <v>4363367</v>
      </c>
    </row>
    <row r="4" spans="1:3" x14ac:dyDescent="0.25">
      <c r="A4" s="29" t="s">
        <v>40</v>
      </c>
      <c r="B4" s="2">
        <v>4</v>
      </c>
      <c r="C4" s="30">
        <v>4340866</v>
      </c>
    </row>
    <row r="5" spans="1:3" x14ac:dyDescent="0.25">
      <c r="A5" s="29" t="s">
        <v>48</v>
      </c>
      <c r="B5" s="2">
        <v>0</v>
      </c>
      <c r="C5" s="30">
        <v>3832886</v>
      </c>
    </row>
    <row r="6" spans="1:3" x14ac:dyDescent="0.25">
      <c r="A6" s="29" t="s">
        <v>526</v>
      </c>
      <c r="B6" s="2">
        <v>0</v>
      </c>
      <c r="C6" s="30">
        <v>3281312</v>
      </c>
    </row>
    <row r="7" spans="1:3" x14ac:dyDescent="0.25">
      <c r="A7" s="29" t="s">
        <v>44</v>
      </c>
      <c r="B7" s="2">
        <v>9</v>
      </c>
      <c r="C7" s="30">
        <v>2864739</v>
      </c>
    </row>
    <row r="8" spans="1:3" x14ac:dyDescent="0.25">
      <c r="A8" s="29" t="s">
        <v>46</v>
      </c>
      <c r="B8" s="2">
        <v>4</v>
      </c>
      <c r="C8" s="30">
        <v>2772481</v>
      </c>
    </row>
    <row r="9" spans="1:3" x14ac:dyDescent="0.25">
      <c r="A9" s="29" t="s">
        <v>38</v>
      </c>
      <c r="B9" s="2">
        <v>9</v>
      </c>
      <c r="C9" s="30">
        <v>2659095</v>
      </c>
    </row>
    <row r="10" spans="1:3" x14ac:dyDescent="0.25">
      <c r="A10" s="29" t="s">
        <v>44</v>
      </c>
      <c r="B10" s="2">
        <v>5</v>
      </c>
      <c r="C10" s="30">
        <v>2628412</v>
      </c>
    </row>
    <row r="11" spans="1:3" x14ac:dyDescent="0.25">
      <c r="A11" s="29" t="s">
        <v>38</v>
      </c>
      <c r="B11" s="2">
        <v>0</v>
      </c>
      <c r="C11" s="30">
        <v>2616447</v>
      </c>
    </row>
    <row r="12" spans="1:3" x14ac:dyDescent="0.25">
      <c r="A12" s="29" t="s">
        <v>52</v>
      </c>
      <c r="B12" s="2">
        <v>12</v>
      </c>
      <c r="C12" s="30">
        <v>2473948</v>
      </c>
    </row>
    <row r="13" spans="1:3" x14ac:dyDescent="0.25">
      <c r="A13" s="29" t="s">
        <v>39</v>
      </c>
      <c r="B13" s="2">
        <v>3</v>
      </c>
      <c r="C13" s="30">
        <v>2369319</v>
      </c>
    </row>
    <row r="14" spans="1:3" x14ac:dyDescent="0.25">
      <c r="A14" s="29" t="s">
        <v>41</v>
      </c>
      <c r="B14" s="2">
        <v>15</v>
      </c>
      <c r="C14" s="30">
        <v>2368313</v>
      </c>
    </row>
    <row r="15" spans="1:3" x14ac:dyDescent="0.25">
      <c r="A15" s="29" t="s">
        <v>41</v>
      </c>
      <c r="B15" s="2">
        <v>20</v>
      </c>
      <c r="C15" s="30">
        <v>2312525</v>
      </c>
    </row>
    <row r="16" spans="1:3" x14ac:dyDescent="0.25">
      <c r="A16" s="29" t="s">
        <v>527</v>
      </c>
      <c r="B16" s="2">
        <v>17</v>
      </c>
      <c r="C16" s="30">
        <v>2306646</v>
      </c>
    </row>
    <row r="17" spans="1:3" x14ac:dyDescent="0.25">
      <c r="A17" s="29" t="s">
        <v>49</v>
      </c>
      <c r="B17" s="2">
        <v>10</v>
      </c>
      <c r="C17" s="30">
        <v>2304025</v>
      </c>
    </row>
    <row r="18" spans="1:3" x14ac:dyDescent="0.25">
      <c r="A18" s="29" t="s">
        <v>42</v>
      </c>
      <c r="B18" s="2">
        <v>15</v>
      </c>
      <c r="C18" s="30">
        <v>2297095</v>
      </c>
    </row>
    <row r="19" spans="1:3" x14ac:dyDescent="0.25">
      <c r="A19" s="29" t="s">
        <v>53</v>
      </c>
      <c r="B19" s="2">
        <v>9</v>
      </c>
      <c r="C19" s="30">
        <v>2244769</v>
      </c>
    </row>
    <row r="20" spans="1:3" x14ac:dyDescent="0.25">
      <c r="A20" s="29" t="s">
        <v>52</v>
      </c>
      <c r="B20" s="2">
        <v>3</v>
      </c>
      <c r="C20" s="30">
        <v>2166371</v>
      </c>
    </row>
    <row r="21" spans="1:3" x14ac:dyDescent="0.25">
      <c r="A21" s="29" t="s">
        <v>38</v>
      </c>
      <c r="B21" s="2">
        <v>25</v>
      </c>
      <c r="C21" s="30">
        <v>2122615</v>
      </c>
    </row>
    <row r="22" spans="1:3" x14ac:dyDescent="0.25">
      <c r="A22" s="29" t="s">
        <v>525</v>
      </c>
      <c r="B22" s="2">
        <v>0</v>
      </c>
      <c r="C22" s="30">
        <v>2107794</v>
      </c>
    </row>
    <row r="23" spans="1:3" x14ac:dyDescent="0.25">
      <c r="A23" s="29" t="s">
        <v>38</v>
      </c>
      <c r="B23" s="2">
        <v>5</v>
      </c>
      <c r="C23" s="30">
        <v>2105614</v>
      </c>
    </row>
    <row r="24" spans="1:3" x14ac:dyDescent="0.25">
      <c r="A24" s="29" t="s">
        <v>52</v>
      </c>
      <c r="B24" s="2">
        <v>6</v>
      </c>
      <c r="C24" s="30">
        <v>2095300</v>
      </c>
    </row>
    <row r="25" spans="1:3" x14ac:dyDescent="0.25">
      <c r="A25" s="29" t="s">
        <v>526</v>
      </c>
      <c r="B25" s="2">
        <v>4</v>
      </c>
      <c r="C25" s="30">
        <v>2080650</v>
      </c>
    </row>
    <row r="26" spans="1:3" x14ac:dyDescent="0.25">
      <c r="A26" s="29" t="s">
        <v>39</v>
      </c>
      <c r="B26" s="2">
        <v>18</v>
      </c>
      <c r="C26" s="30">
        <v>2076550</v>
      </c>
    </row>
    <row r="27" spans="1:3" x14ac:dyDescent="0.25">
      <c r="A27" s="29" t="s">
        <v>38</v>
      </c>
      <c r="B27" s="2">
        <v>8</v>
      </c>
      <c r="C27" s="30">
        <v>1975566</v>
      </c>
    </row>
    <row r="28" spans="1:3" x14ac:dyDescent="0.25">
      <c r="A28" s="29" t="s">
        <v>38</v>
      </c>
      <c r="B28" s="2">
        <v>1</v>
      </c>
      <c r="C28" s="30">
        <v>1970101</v>
      </c>
    </row>
    <row r="29" spans="1:3" x14ac:dyDescent="0.25">
      <c r="A29" s="29" t="s">
        <v>53</v>
      </c>
      <c r="B29" s="2">
        <v>0</v>
      </c>
      <c r="C29" s="30">
        <v>1925486</v>
      </c>
    </row>
    <row r="30" spans="1:3" x14ac:dyDescent="0.25">
      <c r="A30" s="29" t="s">
        <v>40</v>
      </c>
      <c r="B30" s="2">
        <v>0</v>
      </c>
      <c r="C30" s="30">
        <v>1895347</v>
      </c>
    </row>
    <row r="31" spans="1:3" x14ac:dyDescent="0.25">
      <c r="A31" s="29" t="s">
        <v>53</v>
      </c>
      <c r="B31" s="2">
        <v>3</v>
      </c>
      <c r="C31" s="30">
        <v>1887930</v>
      </c>
    </row>
    <row r="32" spans="1:3" x14ac:dyDescent="0.25">
      <c r="A32" s="29" t="s">
        <v>52</v>
      </c>
      <c r="B32" s="2">
        <v>1</v>
      </c>
      <c r="C32" s="30">
        <v>1863485</v>
      </c>
    </row>
    <row r="33" spans="1:3" x14ac:dyDescent="0.25">
      <c r="A33" s="29" t="s">
        <v>527</v>
      </c>
      <c r="B33" s="2">
        <v>12</v>
      </c>
      <c r="C33" s="30">
        <v>1856863</v>
      </c>
    </row>
    <row r="34" spans="1:3" x14ac:dyDescent="0.25">
      <c r="A34" s="29" t="s">
        <v>43</v>
      </c>
      <c r="B34" s="2">
        <v>24</v>
      </c>
      <c r="C34" s="30">
        <v>1848440</v>
      </c>
    </row>
    <row r="35" spans="1:3" x14ac:dyDescent="0.25">
      <c r="A35" s="29" t="s">
        <v>52</v>
      </c>
      <c r="B35" s="2">
        <v>0</v>
      </c>
      <c r="C35" s="30">
        <v>1819795</v>
      </c>
    </row>
    <row r="36" spans="1:3" x14ac:dyDescent="0.25">
      <c r="A36" s="29" t="s">
        <v>39</v>
      </c>
      <c r="B36" s="2">
        <v>4</v>
      </c>
      <c r="C36" s="30">
        <v>1808968</v>
      </c>
    </row>
    <row r="37" spans="1:3" x14ac:dyDescent="0.25">
      <c r="A37" s="29" t="s">
        <v>49</v>
      </c>
      <c r="B37" s="2">
        <v>7</v>
      </c>
      <c r="C37" s="30">
        <v>1767883</v>
      </c>
    </row>
    <row r="38" spans="1:3" x14ac:dyDescent="0.25">
      <c r="A38" s="29" t="s">
        <v>525</v>
      </c>
      <c r="B38" s="2">
        <v>5</v>
      </c>
      <c r="C38" s="30">
        <v>1759777</v>
      </c>
    </row>
    <row r="39" spans="1:3" x14ac:dyDescent="0.25">
      <c r="A39" s="29" t="s">
        <v>41</v>
      </c>
      <c r="B39" s="2">
        <v>9</v>
      </c>
      <c r="C39" s="30">
        <v>1750038</v>
      </c>
    </row>
    <row r="40" spans="1:3" x14ac:dyDescent="0.25">
      <c r="A40" s="29" t="s">
        <v>43</v>
      </c>
      <c r="B40" s="2">
        <v>5</v>
      </c>
      <c r="C40" s="30">
        <v>1747720</v>
      </c>
    </row>
    <row r="41" spans="1:3" x14ac:dyDescent="0.25">
      <c r="A41" s="29" t="s">
        <v>42</v>
      </c>
      <c r="B41" s="2">
        <v>0</v>
      </c>
      <c r="C41" s="30">
        <v>1735092</v>
      </c>
    </row>
    <row r="42" spans="1:3" x14ac:dyDescent="0.25">
      <c r="A42" s="29" t="s">
        <v>526</v>
      </c>
      <c r="B42" s="2">
        <v>2</v>
      </c>
      <c r="C42" s="30">
        <v>1733663</v>
      </c>
    </row>
    <row r="43" spans="1:3" x14ac:dyDescent="0.25">
      <c r="A43" s="29" t="s">
        <v>527</v>
      </c>
      <c r="B43" s="2">
        <v>15</v>
      </c>
      <c r="C43" s="30">
        <v>1725887</v>
      </c>
    </row>
    <row r="44" spans="1:3" x14ac:dyDescent="0.25">
      <c r="A44" s="29" t="s">
        <v>47</v>
      </c>
      <c r="B44" s="2">
        <v>1</v>
      </c>
      <c r="C44" s="30">
        <v>1672651</v>
      </c>
    </row>
    <row r="45" spans="1:3" x14ac:dyDescent="0.25">
      <c r="A45" s="29" t="s">
        <v>39</v>
      </c>
      <c r="B45" s="2">
        <v>8</v>
      </c>
      <c r="C45" s="30">
        <v>1596891</v>
      </c>
    </row>
    <row r="46" spans="1:3" x14ac:dyDescent="0.25">
      <c r="A46" s="29" t="s">
        <v>525</v>
      </c>
      <c r="B46" s="2">
        <v>9</v>
      </c>
      <c r="C46" s="30">
        <v>1573349</v>
      </c>
    </row>
    <row r="47" spans="1:3" x14ac:dyDescent="0.25">
      <c r="A47" s="29" t="s">
        <v>40</v>
      </c>
      <c r="B47" s="2">
        <v>5</v>
      </c>
      <c r="C47" s="30">
        <v>1560755</v>
      </c>
    </row>
    <row r="48" spans="1:3" x14ac:dyDescent="0.25">
      <c r="A48" s="29" t="s">
        <v>43</v>
      </c>
      <c r="B48" s="2">
        <v>2</v>
      </c>
      <c r="C48" s="30">
        <v>1553236</v>
      </c>
    </row>
    <row r="49" spans="1:3" x14ac:dyDescent="0.25">
      <c r="A49" s="29" t="s">
        <v>38</v>
      </c>
      <c r="B49" s="2">
        <v>12</v>
      </c>
      <c r="C49" s="30">
        <v>1534280</v>
      </c>
    </row>
    <row r="50" spans="1:3" x14ac:dyDescent="0.25">
      <c r="A50" s="29" t="s">
        <v>526</v>
      </c>
      <c r="B50" s="2">
        <v>7</v>
      </c>
      <c r="C50" s="30">
        <v>1515715</v>
      </c>
    </row>
    <row r="51" spans="1:3" x14ac:dyDescent="0.25">
      <c r="A51" s="29" t="s">
        <v>48</v>
      </c>
      <c r="B51" s="2">
        <v>5</v>
      </c>
      <c r="C51" s="30">
        <v>1511828</v>
      </c>
    </row>
    <row r="52" spans="1:3" x14ac:dyDescent="0.25">
      <c r="A52" s="29" t="s">
        <v>527</v>
      </c>
      <c r="B52" s="2">
        <v>1</v>
      </c>
      <c r="C52" s="30">
        <v>1468126</v>
      </c>
    </row>
    <row r="53" spans="1:3" x14ac:dyDescent="0.25">
      <c r="A53" s="29" t="s">
        <v>38</v>
      </c>
      <c r="B53" s="2">
        <v>6</v>
      </c>
      <c r="C53" s="30">
        <v>1453217</v>
      </c>
    </row>
    <row r="54" spans="1:3" x14ac:dyDescent="0.25">
      <c r="A54" s="29" t="s">
        <v>48</v>
      </c>
      <c r="B54" s="2">
        <v>3</v>
      </c>
      <c r="C54" s="30">
        <v>1449587</v>
      </c>
    </row>
    <row r="55" spans="1:3" x14ac:dyDescent="0.25">
      <c r="A55" s="29" t="s">
        <v>47</v>
      </c>
      <c r="B55" s="2">
        <v>4</v>
      </c>
      <c r="C55" s="30">
        <v>1438548</v>
      </c>
    </row>
    <row r="56" spans="1:3" x14ac:dyDescent="0.25">
      <c r="A56" s="29" t="s">
        <v>43</v>
      </c>
      <c r="B56" s="2">
        <v>17</v>
      </c>
      <c r="C56" s="30">
        <v>1433016</v>
      </c>
    </row>
    <row r="57" spans="1:3" x14ac:dyDescent="0.25">
      <c r="A57" s="29" t="s">
        <v>41</v>
      </c>
      <c r="B57" s="2">
        <v>7</v>
      </c>
      <c r="C57" s="30">
        <v>1421996</v>
      </c>
    </row>
    <row r="58" spans="1:3" x14ac:dyDescent="0.25">
      <c r="A58" s="29" t="s">
        <v>38</v>
      </c>
      <c r="B58" s="2">
        <v>7</v>
      </c>
      <c r="C58" s="30">
        <v>1394720</v>
      </c>
    </row>
    <row r="59" spans="1:3" x14ac:dyDescent="0.25">
      <c r="A59" s="29" t="s">
        <v>527</v>
      </c>
      <c r="B59" s="2">
        <v>19</v>
      </c>
      <c r="C59" s="30">
        <v>1390558</v>
      </c>
    </row>
    <row r="60" spans="1:3" x14ac:dyDescent="0.25">
      <c r="A60" s="29" t="s">
        <v>39</v>
      </c>
      <c r="B60" s="2">
        <v>15</v>
      </c>
      <c r="C60" s="30">
        <v>1366078</v>
      </c>
    </row>
    <row r="61" spans="1:3" x14ac:dyDescent="0.25">
      <c r="A61" s="29" t="s">
        <v>46</v>
      </c>
      <c r="B61" s="2">
        <v>1</v>
      </c>
      <c r="C61" s="30">
        <v>1333761</v>
      </c>
    </row>
    <row r="62" spans="1:3" x14ac:dyDescent="0.25">
      <c r="A62" s="29" t="s">
        <v>42</v>
      </c>
      <c r="B62" s="2">
        <v>8</v>
      </c>
      <c r="C62" s="30">
        <v>1316019</v>
      </c>
    </row>
    <row r="63" spans="1:3" x14ac:dyDescent="0.25">
      <c r="A63" s="29" t="s">
        <v>46</v>
      </c>
      <c r="B63" s="2">
        <v>0</v>
      </c>
      <c r="C63" s="30">
        <v>1309112</v>
      </c>
    </row>
    <row r="64" spans="1:3" x14ac:dyDescent="0.25">
      <c r="A64" s="29" t="s">
        <v>47</v>
      </c>
      <c r="B64" s="2">
        <v>5</v>
      </c>
      <c r="C64" s="30">
        <v>1292279</v>
      </c>
    </row>
    <row r="65" spans="1:3" x14ac:dyDescent="0.25">
      <c r="A65" s="29" t="s">
        <v>48</v>
      </c>
      <c r="B65" s="2">
        <v>1</v>
      </c>
      <c r="C65" s="30">
        <v>1288371</v>
      </c>
    </row>
    <row r="66" spans="1:3" x14ac:dyDescent="0.25">
      <c r="A66" s="29" t="s">
        <v>46</v>
      </c>
      <c r="B66" s="2">
        <v>25</v>
      </c>
      <c r="C66" s="30">
        <v>1268371</v>
      </c>
    </row>
    <row r="67" spans="1:3" x14ac:dyDescent="0.25">
      <c r="A67" s="29" t="s">
        <v>46</v>
      </c>
      <c r="B67" s="2">
        <v>7</v>
      </c>
      <c r="C67" s="30">
        <v>1267821</v>
      </c>
    </row>
    <row r="68" spans="1:3" x14ac:dyDescent="0.25">
      <c r="A68" s="29" t="s">
        <v>47</v>
      </c>
      <c r="B68" s="2">
        <v>10</v>
      </c>
      <c r="C68" s="30">
        <v>1214940</v>
      </c>
    </row>
    <row r="69" spans="1:3" x14ac:dyDescent="0.25">
      <c r="A69" s="29" t="s">
        <v>39</v>
      </c>
      <c r="B69" s="2">
        <v>6</v>
      </c>
      <c r="C69" s="30">
        <v>1214709</v>
      </c>
    </row>
    <row r="70" spans="1:3" x14ac:dyDescent="0.25">
      <c r="A70" s="29" t="s">
        <v>47</v>
      </c>
      <c r="B70" s="2">
        <v>3</v>
      </c>
      <c r="C70" s="30">
        <v>1211391</v>
      </c>
    </row>
    <row r="71" spans="1:3" x14ac:dyDescent="0.25">
      <c r="A71" s="29" t="s">
        <v>525</v>
      </c>
      <c r="B71" s="2">
        <v>10</v>
      </c>
      <c r="C71" s="30">
        <v>1185337</v>
      </c>
    </row>
    <row r="72" spans="1:3" x14ac:dyDescent="0.25">
      <c r="A72" s="29" t="s">
        <v>40</v>
      </c>
      <c r="B72" s="2">
        <v>7</v>
      </c>
      <c r="C72" s="30">
        <v>1180692</v>
      </c>
    </row>
    <row r="73" spans="1:3" x14ac:dyDescent="0.25">
      <c r="A73" s="29" t="s">
        <v>53</v>
      </c>
      <c r="B73" s="2">
        <v>8</v>
      </c>
      <c r="C73" s="30">
        <v>1179449</v>
      </c>
    </row>
    <row r="74" spans="1:3" x14ac:dyDescent="0.25">
      <c r="A74" s="29" t="s">
        <v>49</v>
      </c>
      <c r="B74" s="2">
        <v>25</v>
      </c>
      <c r="C74" s="30">
        <v>1178377</v>
      </c>
    </row>
    <row r="75" spans="1:3" x14ac:dyDescent="0.25">
      <c r="A75" s="29" t="s">
        <v>41</v>
      </c>
      <c r="B75" s="2">
        <v>2</v>
      </c>
      <c r="C75" s="30">
        <v>1167578</v>
      </c>
    </row>
    <row r="76" spans="1:3" x14ac:dyDescent="0.25">
      <c r="A76" s="29" t="s">
        <v>527</v>
      </c>
      <c r="B76" s="2">
        <v>20</v>
      </c>
      <c r="C76" s="30">
        <v>1158115</v>
      </c>
    </row>
    <row r="77" spans="1:3" x14ac:dyDescent="0.25">
      <c r="A77" s="29" t="s">
        <v>40</v>
      </c>
      <c r="B77" s="2">
        <v>2</v>
      </c>
      <c r="C77" s="30">
        <v>1147504</v>
      </c>
    </row>
    <row r="78" spans="1:3" x14ac:dyDescent="0.25">
      <c r="A78" s="29" t="s">
        <v>38</v>
      </c>
      <c r="B78" s="2">
        <v>14</v>
      </c>
      <c r="C78" s="30">
        <v>1147047</v>
      </c>
    </row>
    <row r="79" spans="1:3" x14ac:dyDescent="0.25">
      <c r="A79" s="29" t="s">
        <v>48</v>
      </c>
      <c r="B79" s="2">
        <v>4</v>
      </c>
      <c r="C79" s="30">
        <v>1137516</v>
      </c>
    </row>
    <row r="80" spans="1:3" x14ac:dyDescent="0.25">
      <c r="A80" s="29" t="s">
        <v>52</v>
      </c>
      <c r="B80" s="2">
        <v>10</v>
      </c>
      <c r="C80" s="30">
        <v>1106856</v>
      </c>
    </row>
    <row r="81" spans="1:3" x14ac:dyDescent="0.25">
      <c r="A81" s="29" t="s">
        <v>525</v>
      </c>
      <c r="B81" s="2">
        <v>7</v>
      </c>
      <c r="C81" s="30">
        <v>1103607</v>
      </c>
    </row>
    <row r="82" spans="1:3" x14ac:dyDescent="0.25">
      <c r="A82" s="29" t="s">
        <v>39</v>
      </c>
      <c r="B82" s="2">
        <v>5</v>
      </c>
      <c r="C82" s="30">
        <v>1096911</v>
      </c>
    </row>
    <row r="83" spans="1:3" x14ac:dyDescent="0.25">
      <c r="A83" s="29" t="s">
        <v>40</v>
      </c>
      <c r="B83" s="2">
        <v>20</v>
      </c>
      <c r="C83" s="30">
        <v>1092116</v>
      </c>
    </row>
    <row r="84" spans="1:3" x14ac:dyDescent="0.25">
      <c r="A84" s="29" t="s">
        <v>40</v>
      </c>
      <c r="B84" s="2">
        <v>3</v>
      </c>
      <c r="C84" s="30">
        <v>1090311</v>
      </c>
    </row>
    <row r="85" spans="1:3" x14ac:dyDescent="0.25">
      <c r="A85" s="29" t="s">
        <v>43</v>
      </c>
      <c r="B85" s="2">
        <v>25</v>
      </c>
      <c r="C85" s="30">
        <v>1070679</v>
      </c>
    </row>
    <row r="86" spans="1:3" x14ac:dyDescent="0.25">
      <c r="A86" s="29" t="s">
        <v>38</v>
      </c>
      <c r="B86" s="2">
        <v>2</v>
      </c>
      <c r="C86" s="30">
        <v>1064668</v>
      </c>
    </row>
    <row r="87" spans="1:3" x14ac:dyDescent="0.25">
      <c r="A87" s="29" t="s">
        <v>43</v>
      </c>
      <c r="B87" s="2">
        <v>8</v>
      </c>
      <c r="C87" s="30">
        <v>1052722</v>
      </c>
    </row>
    <row r="88" spans="1:3" x14ac:dyDescent="0.25">
      <c r="A88" s="29" t="s">
        <v>39</v>
      </c>
      <c r="B88" s="2">
        <v>25</v>
      </c>
      <c r="C88" s="30">
        <v>1044231</v>
      </c>
    </row>
    <row r="89" spans="1:3" x14ac:dyDescent="0.25">
      <c r="A89" s="29" t="s">
        <v>42</v>
      </c>
      <c r="B89" s="2">
        <v>10</v>
      </c>
      <c r="C89" s="30">
        <v>1039268</v>
      </c>
    </row>
    <row r="90" spans="1:3" x14ac:dyDescent="0.25">
      <c r="A90" s="29" t="s">
        <v>38</v>
      </c>
      <c r="B90" s="2">
        <v>10</v>
      </c>
      <c r="C90" s="30">
        <v>1038195</v>
      </c>
    </row>
    <row r="91" spans="1:3" x14ac:dyDescent="0.25">
      <c r="A91" s="29" t="s">
        <v>37</v>
      </c>
      <c r="B91" s="2">
        <v>11</v>
      </c>
      <c r="C91" s="30">
        <v>1027906</v>
      </c>
    </row>
    <row r="92" spans="1:3" x14ac:dyDescent="0.25">
      <c r="A92" s="29" t="s">
        <v>52</v>
      </c>
      <c r="B92" s="2">
        <v>9</v>
      </c>
      <c r="C92" s="30">
        <v>984299</v>
      </c>
    </row>
    <row r="93" spans="1:3" x14ac:dyDescent="0.25">
      <c r="A93" s="29" t="s">
        <v>40</v>
      </c>
      <c r="B93" s="2">
        <v>17</v>
      </c>
      <c r="C93" s="30">
        <v>971697</v>
      </c>
    </row>
    <row r="94" spans="1:3" x14ac:dyDescent="0.25">
      <c r="A94" s="29" t="s">
        <v>527</v>
      </c>
      <c r="B94" s="2">
        <v>7</v>
      </c>
      <c r="C94" s="30">
        <v>966518</v>
      </c>
    </row>
    <row r="95" spans="1:3" x14ac:dyDescent="0.25">
      <c r="A95" s="29" t="s">
        <v>49</v>
      </c>
      <c r="B95" s="2">
        <v>9</v>
      </c>
      <c r="C95" s="30">
        <v>966382</v>
      </c>
    </row>
    <row r="96" spans="1:3" x14ac:dyDescent="0.25">
      <c r="A96" s="29" t="s">
        <v>48</v>
      </c>
      <c r="B96" s="2">
        <v>20</v>
      </c>
      <c r="C96" s="30">
        <v>960739</v>
      </c>
    </row>
    <row r="97" spans="1:3" x14ac:dyDescent="0.25">
      <c r="A97" s="29" t="s">
        <v>44</v>
      </c>
      <c r="B97" s="2">
        <v>6</v>
      </c>
      <c r="C97" s="30">
        <v>917660</v>
      </c>
    </row>
    <row r="98" spans="1:3" x14ac:dyDescent="0.25">
      <c r="A98" s="29" t="s">
        <v>527</v>
      </c>
      <c r="B98" s="2">
        <v>0</v>
      </c>
      <c r="C98" s="30">
        <v>900262</v>
      </c>
    </row>
    <row r="99" spans="1:3" x14ac:dyDescent="0.25">
      <c r="A99" s="29" t="s">
        <v>43</v>
      </c>
      <c r="B99" s="2">
        <v>9</v>
      </c>
      <c r="C99" s="30">
        <v>876587</v>
      </c>
    </row>
    <row r="100" spans="1:3" x14ac:dyDescent="0.25">
      <c r="A100" s="29" t="s">
        <v>42</v>
      </c>
      <c r="B100" s="2">
        <v>22</v>
      </c>
      <c r="C100" s="30">
        <v>874835</v>
      </c>
    </row>
    <row r="101" spans="1:3" x14ac:dyDescent="0.25">
      <c r="A101" s="29" t="s">
        <v>44</v>
      </c>
      <c r="B101" s="2">
        <v>10</v>
      </c>
      <c r="C101" s="30">
        <v>867703</v>
      </c>
    </row>
    <row r="102" spans="1:3" x14ac:dyDescent="0.25">
      <c r="A102" s="29" t="s">
        <v>43</v>
      </c>
      <c r="B102" s="2">
        <v>23</v>
      </c>
      <c r="C102" s="30">
        <v>851927</v>
      </c>
    </row>
    <row r="103" spans="1:3" x14ac:dyDescent="0.25">
      <c r="A103" s="29" t="s">
        <v>46</v>
      </c>
      <c r="B103" s="2">
        <v>16</v>
      </c>
      <c r="C103" s="30">
        <v>841088</v>
      </c>
    </row>
    <row r="104" spans="1:3" x14ac:dyDescent="0.25">
      <c r="A104" s="29" t="s">
        <v>39</v>
      </c>
      <c r="B104" s="2">
        <v>10</v>
      </c>
      <c r="C104" s="30">
        <v>811707</v>
      </c>
    </row>
    <row r="105" spans="1:3" x14ac:dyDescent="0.25">
      <c r="A105" s="29" t="s">
        <v>49</v>
      </c>
      <c r="B105" s="2">
        <v>12</v>
      </c>
      <c r="C105" s="30">
        <v>809547</v>
      </c>
    </row>
    <row r="106" spans="1:3" x14ac:dyDescent="0.25">
      <c r="A106" s="29" t="s">
        <v>46</v>
      </c>
      <c r="B106" s="2">
        <v>10</v>
      </c>
      <c r="C106" s="30">
        <v>793885</v>
      </c>
    </row>
    <row r="107" spans="1:3" x14ac:dyDescent="0.25">
      <c r="A107" s="29" t="s">
        <v>527</v>
      </c>
      <c r="B107" s="2">
        <v>22</v>
      </c>
      <c r="C107" s="30">
        <v>793130</v>
      </c>
    </row>
    <row r="108" spans="1:3" x14ac:dyDescent="0.25">
      <c r="A108" s="29" t="s">
        <v>525</v>
      </c>
      <c r="B108" s="2">
        <v>14</v>
      </c>
      <c r="C108" s="30">
        <v>792393</v>
      </c>
    </row>
    <row r="109" spans="1:3" x14ac:dyDescent="0.25">
      <c r="A109" s="29" t="s">
        <v>43</v>
      </c>
      <c r="B109" s="2">
        <v>0</v>
      </c>
      <c r="C109" s="30">
        <v>771297</v>
      </c>
    </row>
    <row r="110" spans="1:3" x14ac:dyDescent="0.25">
      <c r="A110" s="29" t="s">
        <v>37</v>
      </c>
      <c r="B110" s="2">
        <v>4</v>
      </c>
      <c r="C110" s="30">
        <v>768487</v>
      </c>
    </row>
    <row r="111" spans="1:3" x14ac:dyDescent="0.25">
      <c r="A111" s="29" t="s">
        <v>46</v>
      </c>
      <c r="B111" s="2">
        <v>15</v>
      </c>
      <c r="C111" s="30">
        <v>758924</v>
      </c>
    </row>
    <row r="112" spans="1:3" x14ac:dyDescent="0.25">
      <c r="A112" s="29" t="s">
        <v>52</v>
      </c>
      <c r="B112" s="2">
        <v>5</v>
      </c>
      <c r="C112" s="30">
        <v>747501</v>
      </c>
    </row>
    <row r="113" spans="1:3" x14ac:dyDescent="0.25">
      <c r="A113" s="29" t="s">
        <v>42</v>
      </c>
      <c r="B113" s="2">
        <v>4</v>
      </c>
      <c r="C113" s="30">
        <v>744121</v>
      </c>
    </row>
    <row r="114" spans="1:3" x14ac:dyDescent="0.25">
      <c r="A114" s="29" t="s">
        <v>526</v>
      </c>
      <c r="B114" s="2">
        <v>23</v>
      </c>
      <c r="C114" s="30">
        <v>738873</v>
      </c>
    </row>
    <row r="115" spans="1:3" x14ac:dyDescent="0.25">
      <c r="A115" s="29" t="s">
        <v>42</v>
      </c>
      <c r="B115" s="2">
        <v>9</v>
      </c>
      <c r="C115" s="30">
        <v>703509</v>
      </c>
    </row>
    <row r="116" spans="1:3" x14ac:dyDescent="0.25">
      <c r="A116" s="29" t="s">
        <v>527</v>
      </c>
      <c r="B116" s="2">
        <v>18</v>
      </c>
      <c r="C116" s="30">
        <v>696995</v>
      </c>
    </row>
    <row r="117" spans="1:3" x14ac:dyDescent="0.25">
      <c r="A117" s="29" t="s">
        <v>39</v>
      </c>
      <c r="B117" s="2">
        <v>0</v>
      </c>
      <c r="C117" s="30">
        <v>681057</v>
      </c>
    </row>
    <row r="118" spans="1:3" x14ac:dyDescent="0.25">
      <c r="A118" s="29" t="s">
        <v>47</v>
      </c>
      <c r="B118" s="2">
        <v>12</v>
      </c>
      <c r="C118" s="30">
        <v>677952</v>
      </c>
    </row>
    <row r="119" spans="1:3" x14ac:dyDescent="0.25">
      <c r="A119" s="29" t="s">
        <v>525</v>
      </c>
      <c r="B119" s="2">
        <v>8</v>
      </c>
      <c r="C119" s="30">
        <v>676646</v>
      </c>
    </row>
    <row r="120" spans="1:3" x14ac:dyDescent="0.25">
      <c r="A120" s="29" t="s">
        <v>52</v>
      </c>
      <c r="B120" s="2">
        <v>2</v>
      </c>
      <c r="C120" s="30">
        <v>671587</v>
      </c>
    </row>
    <row r="121" spans="1:3" x14ac:dyDescent="0.25">
      <c r="A121" s="29" t="s">
        <v>47</v>
      </c>
      <c r="B121" s="2">
        <v>25</v>
      </c>
      <c r="C121" s="30">
        <v>665659</v>
      </c>
    </row>
    <row r="122" spans="1:3" x14ac:dyDescent="0.25">
      <c r="A122" s="29" t="s">
        <v>43</v>
      </c>
      <c r="B122" s="2">
        <v>4</v>
      </c>
      <c r="C122" s="30">
        <v>642345</v>
      </c>
    </row>
    <row r="123" spans="1:3" x14ac:dyDescent="0.25">
      <c r="A123" s="29" t="s">
        <v>44</v>
      </c>
      <c r="B123" s="2">
        <v>2</v>
      </c>
      <c r="C123" s="30">
        <v>635438</v>
      </c>
    </row>
    <row r="124" spans="1:3" x14ac:dyDescent="0.25">
      <c r="A124" s="29" t="s">
        <v>53</v>
      </c>
      <c r="B124" s="2">
        <v>22</v>
      </c>
      <c r="C124" s="30">
        <v>616677</v>
      </c>
    </row>
    <row r="125" spans="1:3" x14ac:dyDescent="0.25">
      <c r="A125" s="29" t="s">
        <v>44</v>
      </c>
      <c r="B125" s="2">
        <v>1</v>
      </c>
      <c r="C125" s="30">
        <v>611854</v>
      </c>
    </row>
    <row r="126" spans="1:3" x14ac:dyDescent="0.25">
      <c r="A126" s="29" t="s">
        <v>44</v>
      </c>
      <c r="B126" s="2">
        <v>0</v>
      </c>
      <c r="C126" s="30">
        <v>602891</v>
      </c>
    </row>
    <row r="127" spans="1:3" x14ac:dyDescent="0.25">
      <c r="A127" s="29" t="s">
        <v>42</v>
      </c>
      <c r="B127" s="2">
        <v>14</v>
      </c>
      <c r="C127" s="30">
        <v>600662</v>
      </c>
    </row>
    <row r="128" spans="1:3" x14ac:dyDescent="0.25">
      <c r="A128" s="29" t="s">
        <v>527</v>
      </c>
      <c r="B128" s="2">
        <v>25</v>
      </c>
      <c r="C128" s="30">
        <v>595513</v>
      </c>
    </row>
    <row r="129" spans="1:3" x14ac:dyDescent="0.25">
      <c r="A129" s="29" t="s">
        <v>48</v>
      </c>
      <c r="B129" s="2">
        <v>10</v>
      </c>
      <c r="C129" s="30">
        <v>591863</v>
      </c>
    </row>
    <row r="130" spans="1:3" x14ac:dyDescent="0.25">
      <c r="A130" s="29" t="s">
        <v>53</v>
      </c>
      <c r="B130" s="2">
        <v>5</v>
      </c>
      <c r="C130" s="30">
        <v>587055</v>
      </c>
    </row>
    <row r="131" spans="1:3" x14ac:dyDescent="0.25">
      <c r="A131" s="29" t="s">
        <v>37</v>
      </c>
      <c r="B131" s="2">
        <v>8</v>
      </c>
      <c r="C131" s="30">
        <v>577854</v>
      </c>
    </row>
    <row r="132" spans="1:3" x14ac:dyDescent="0.25">
      <c r="A132" s="29" t="s">
        <v>49</v>
      </c>
      <c r="B132" s="2">
        <v>0</v>
      </c>
      <c r="C132" s="30">
        <v>569553</v>
      </c>
    </row>
    <row r="133" spans="1:3" x14ac:dyDescent="0.25">
      <c r="A133" s="29" t="s">
        <v>53</v>
      </c>
      <c r="B133" s="2">
        <v>6</v>
      </c>
      <c r="C133" s="30">
        <v>541660</v>
      </c>
    </row>
    <row r="134" spans="1:3" x14ac:dyDescent="0.25">
      <c r="A134" s="29" t="s">
        <v>46</v>
      </c>
      <c r="B134" s="2">
        <v>5</v>
      </c>
      <c r="C134" s="30">
        <v>538398</v>
      </c>
    </row>
    <row r="135" spans="1:3" x14ac:dyDescent="0.25">
      <c r="A135" s="29" t="s">
        <v>527</v>
      </c>
      <c r="B135" s="2">
        <v>8</v>
      </c>
      <c r="C135" s="30">
        <v>534419</v>
      </c>
    </row>
    <row r="136" spans="1:3" x14ac:dyDescent="0.25">
      <c r="A136" s="29" t="s">
        <v>39</v>
      </c>
      <c r="B136" s="2">
        <v>7</v>
      </c>
      <c r="C136" s="30">
        <v>534265</v>
      </c>
    </row>
    <row r="137" spans="1:3" x14ac:dyDescent="0.25">
      <c r="A137" s="29" t="s">
        <v>43</v>
      </c>
      <c r="B137" s="2">
        <v>3</v>
      </c>
      <c r="C137" s="30">
        <v>529470</v>
      </c>
    </row>
    <row r="138" spans="1:3" x14ac:dyDescent="0.25">
      <c r="A138" s="29" t="s">
        <v>49</v>
      </c>
      <c r="B138" s="2">
        <v>4</v>
      </c>
      <c r="C138" s="30">
        <v>507129</v>
      </c>
    </row>
    <row r="139" spans="1:3" x14ac:dyDescent="0.25">
      <c r="A139" s="29" t="s">
        <v>46</v>
      </c>
      <c r="B139" s="2">
        <v>20</v>
      </c>
      <c r="C139" s="30">
        <v>496793</v>
      </c>
    </row>
    <row r="140" spans="1:3" x14ac:dyDescent="0.25">
      <c r="A140" s="29" t="s">
        <v>37</v>
      </c>
      <c r="B140" s="2">
        <v>6</v>
      </c>
      <c r="C140" s="30">
        <v>473194</v>
      </c>
    </row>
    <row r="141" spans="1:3" x14ac:dyDescent="0.25">
      <c r="A141" s="29" t="s">
        <v>39</v>
      </c>
      <c r="B141" s="2">
        <v>1</v>
      </c>
      <c r="C141" s="30">
        <v>444217</v>
      </c>
    </row>
    <row r="142" spans="1:3" x14ac:dyDescent="0.25">
      <c r="A142" s="29" t="s">
        <v>38</v>
      </c>
      <c r="B142" s="2">
        <v>15</v>
      </c>
      <c r="C142" s="30">
        <v>442621</v>
      </c>
    </row>
    <row r="143" spans="1:3" x14ac:dyDescent="0.25">
      <c r="A143" s="29" t="s">
        <v>48</v>
      </c>
      <c r="B143" s="2">
        <v>15</v>
      </c>
      <c r="C143" s="30">
        <v>435817</v>
      </c>
    </row>
    <row r="144" spans="1:3" x14ac:dyDescent="0.25">
      <c r="A144" s="29" t="s">
        <v>38</v>
      </c>
      <c r="B144" s="2">
        <v>20</v>
      </c>
      <c r="C144" s="30">
        <v>430359</v>
      </c>
    </row>
    <row r="145" spans="1:3" x14ac:dyDescent="0.25">
      <c r="A145" s="29" t="s">
        <v>43</v>
      </c>
      <c r="B145" s="2">
        <v>6</v>
      </c>
      <c r="C145" s="30">
        <v>429787</v>
      </c>
    </row>
    <row r="146" spans="1:3" x14ac:dyDescent="0.25">
      <c r="A146" s="29" t="s">
        <v>37</v>
      </c>
      <c r="B146" s="2">
        <v>9</v>
      </c>
      <c r="C146" s="30">
        <v>429061</v>
      </c>
    </row>
    <row r="147" spans="1:3" x14ac:dyDescent="0.25">
      <c r="A147" s="29" t="s">
        <v>53</v>
      </c>
      <c r="B147" s="2">
        <v>4</v>
      </c>
      <c r="C147" s="30">
        <v>419050</v>
      </c>
    </row>
    <row r="148" spans="1:3" x14ac:dyDescent="0.25">
      <c r="A148" s="29" t="s">
        <v>38</v>
      </c>
      <c r="B148" s="2">
        <v>4</v>
      </c>
      <c r="C148" s="30">
        <v>415308</v>
      </c>
    </row>
    <row r="149" spans="1:3" x14ac:dyDescent="0.25">
      <c r="A149" s="29" t="s">
        <v>42</v>
      </c>
      <c r="B149" s="2">
        <v>6</v>
      </c>
      <c r="C149" s="30">
        <v>397483</v>
      </c>
    </row>
    <row r="150" spans="1:3" x14ac:dyDescent="0.25">
      <c r="A150" s="29" t="s">
        <v>37</v>
      </c>
      <c r="B150" s="2">
        <v>0</v>
      </c>
      <c r="C150" s="30">
        <v>389945</v>
      </c>
    </row>
    <row r="151" spans="1:3" x14ac:dyDescent="0.25">
      <c r="A151" s="29" t="s">
        <v>37</v>
      </c>
      <c r="B151" s="2">
        <v>2</v>
      </c>
      <c r="C151" s="30">
        <v>389030</v>
      </c>
    </row>
    <row r="152" spans="1:3" x14ac:dyDescent="0.25">
      <c r="A152" s="29" t="s">
        <v>49</v>
      </c>
      <c r="B152" s="2">
        <v>15</v>
      </c>
      <c r="C152" s="30">
        <v>388787</v>
      </c>
    </row>
    <row r="153" spans="1:3" x14ac:dyDescent="0.25">
      <c r="A153" s="29" t="s">
        <v>37</v>
      </c>
      <c r="B153" s="2">
        <v>1</v>
      </c>
      <c r="C153" s="30">
        <v>381064</v>
      </c>
    </row>
    <row r="154" spans="1:3" x14ac:dyDescent="0.25">
      <c r="A154" s="29" t="s">
        <v>527</v>
      </c>
      <c r="B154" s="2">
        <v>3</v>
      </c>
      <c r="C154" s="30">
        <v>380466</v>
      </c>
    </row>
    <row r="155" spans="1:3" x14ac:dyDescent="0.25">
      <c r="A155" s="29" t="s">
        <v>40</v>
      </c>
      <c r="B155" s="2">
        <v>6</v>
      </c>
      <c r="C155" s="30">
        <v>373794</v>
      </c>
    </row>
    <row r="156" spans="1:3" x14ac:dyDescent="0.25">
      <c r="A156" s="29" t="s">
        <v>53</v>
      </c>
      <c r="B156" s="2">
        <v>12</v>
      </c>
      <c r="C156" s="30">
        <v>371362</v>
      </c>
    </row>
    <row r="157" spans="1:3" x14ac:dyDescent="0.25">
      <c r="A157" s="29" t="s">
        <v>44</v>
      </c>
      <c r="B157" s="2">
        <v>17</v>
      </c>
      <c r="C157" s="30">
        <v>358216</v>
      </c>
    </row>
    <row r="158" spans="1:3" x14ac:dyDescent="0.25">
      <c r="A158" s="29" t="s">
        <v>40</v>
      </c>
      <c r="B158" s="2">
        <v>8</v>
      </c>
      <c r="C158" s="30">
        <v>357098</v>
      </c>
    </row>
    <row r="159" spans="1:3" x14ac:dyDescent="0.25">
      <c r="A159" s="29" t="s">
        <v>37</v>
      </c>
      <c r="B159" s="2">
        <v>18</v>
      </c>
      <c r="C159" s="30">
        <v>348977</v>
      </c>
    </row>
    <row r="160" spans="1:3" x14ac:dyDescent="0.25">
      <c r="A160" s="29" t="s">
        <v>41</v>
      </c>
      <c r="B160" s="2">
        <v>0</v>
      </c>
      <c r="C160" s="30">
        <v>329131</v>
      </c>
    </row>
    <row r="161" spans="1:3" x14ac:dyDescent="0.25">
      <c r="A161" s="29" t="s">
        <v>48</v>
      </c>
      <c r="B161" s="2">
        <v>9</v>
      </c>
      <c r="C161" s="30">
        <v>327171</v>
      </c>
    </row>
    <row r="162" spans="1:3" x14ac:dyDescent="0.25">
      <c r="A162" s="29" t="s">
        <v>37</v>
      </c>
      <c r="B162" s="2">
        <v>3</v>
      </c>
      <c r="C162" s="30">
        <v>324595</v>
      </c>
    </row>
    <row r="163" spans="1:3" x14ac:dyDescent="0.25">
      <c r="A163" s="29" t="s">
        <v>47</v>
      </c>
      <c r="B163" s="2">
        <v>0</v>
      </c>
      <c r="C163" s="30">
        <v>313420</v>
      </c>
    </row>
    <row r="164" spans="1:3" x14ac:dyDescent="0.25">
      <c r="A164" s="29" t="s">
        <v>43</v>
      </c>
      <c r="B164" s="2">
        <v>10</v>
      </c>
      <c r="C164" s="30">
        <v>312510</v>
      </c>
    </row>
    <row r="165" spans="1:3" x14ac:dyDescent="0.25">
      <c r="A165" s="29" t="s">
        <v>37</v>
      </c>
      <c r="B165" s="2">
        <v>17</v>
      </c>
      <c r="C165" s="30">
        <v>301608</v>
      </c>
    </row>
    <row r="166" spans="1:3" x14ac:dyDescent="0.25">
      <c r="A166" s="29" t="s">
        <v>38</v>
      </c>
      <c r="B166" s="2">
        <v>18</v>
      </c>
      <c r="C166" s="30">
        <v>299429</v>
      </c>
    </row>
    <row r="167" spans="1:3" x14ac:dyDescent="0.25">
      <c r="A167" s="29" t="s">
        <v>41</v>
      </c>
      <c r="B167" s="2">
        <v>1</v>
      </c>
      <c r="C167" s="30">
        <v>299114</v>
      </c>
    </row>
    <row r="168" spans="1:3" x14ac:dyDescent="0.25">
      <c r="A168" s="29" t="s">
        <v>53</v>
      </c>
      <c r="B168" s="2">
        <v>2</v>
      </c>
      <c r="C168" s="30">
        <v>298932</v>
      </c>
    </row>
    <row r="169" spans="1:3" x14ac:dyDescent="0.25">
      <c r="A169" s="29" t="s">
        <v>44</v>
      </c>
      <c r="B169" s="2">
        <v>18</v>
      </c>
      <c r="C169" s="30">
        <v>289919</v>
      </c>
    </row>
    <row r="170" spans="1:3" x14ac:dyDescent="0.25">
      <c r="A170" s="29" t="s">
        <v>42</v>
      </c>
      <c r="B170" s="2">
        <v>3</v>
      </c>
      <c r="C170" s="30">
        <v>288883</v>
      </c>
    </row>
    <row r="171" spans="1:3" x14ac:dyDescent="0.25">
      <c r="A171" s="29" t="s">
        <v>37</v>
      </c>
      <c r="B171" s="2">
        <v>12</v>
      </c>
      <c r="C171" s="30">
        <v>286382</v>
      </c>
    </row>
    <row r="172" spans="1:3" x14ac:dyDescent="0.25">
      <c r="A172" s="29" t="s">
        <v>526</v>
      </c>
      <c r="B172" s="2">
        <v>5</v>
      </c>
      <c r="C172" s="30">
        <v>285801</v>
      </c>
    </row>
    <row r="173" spans="1:3" x14ac:dyDescent="0.25">
      <c r="A173" s="29" t="s">
        <v>47</v>
      </c>
      <c r="B173" s="2">
        <v>18</v>
      </c>
      <c r="C173" s="30">
        <v>278520</v>
      </c>
    </row>
    <row r="174" spans="1:3" x14ac:dyDescent="0.25">
      <c r="A174" s="29" t="s">
        <v>43</v>
      </c>
      <c r="B174" s="2">
        <v>12</v>
      </c>
      <c r="C174" s="30">
        <v>273764</v>
      </c>
    </row>
    <row r="175" spans="1:3" x14ac:dyDescent="0.25">
      <c r="A175" s="29" t="s">
        <v>52</v>
      </c>
      <c r="B175" s="2">
        <v>25</v>
      </c>
      <c r="C175" s="30">
        <v>273676</v>
      </c>
    </row>
    <row r="176" spans="1:3" x14ac:dyDescent="0.25">
      <c r="A176" s="29" t="s">
        <v>37</v>
      </c>
      <c r="B176" s="2">
        <v>5</v>
      </c>
      <c r="C176" s="30">
        <v>272260</v>
      </c>
    </row>
    <row r="177" spans="1:3" x14ac:dyDescent="0.25">
      <c r="A177" s="29" t="s">
        <v>44</v>
      </c>
      <c r="B177" s="2">
        <v>4</v>
      </c>
      <c r="C177" s="30">
        <v>270785</v>
      </c>
    </row>
    <row r="178" spans="1:3" x14ac:dyDescent="0.25">
      <c r="A178" s="29" t="s">
        <v>53</v>
      </c>
      <c r="B178" s="2">
        <v>15</v>
      </c>
      <c r="C178" s="30">
        <v>267322</v>
      </c>
    </row>
    <row r="179" spans="1:3" x14ac:dyDescent="0.25">
      <c r="A179" s="29" t="s">
        <v>527</v>
      </c>
      <c r="B179" s="2">
        <v>4</v>
      </c>
      <c r="C179" s="30">
        <v>265088</v>
      </c>
    </row>
    <row r="180" spans="1:3" x14ac:dyDescent="0.25">
      <c r="A180" s="29" t="s">
        <v>40</v>
      </c>
      <c r="B180" s="2">
        <v>18</v>
      </c>
      <c r="C180" s="30">
        <v>262447</v>
      </c>
    </row>
    <row r="181" spans="1:3" x14ac:dyDescent="0.25">
      <c r="A181" s="29" t="s">
        <v>42</v>
      </c>
      <c r="B181" s="2">
        <v>7</v>
      </c>
      <c r="C181" s="30">
        <v>261044</v>
      </c>
    </row>
    <row r="182" spans="1:3" x14ac:dyDescent="0.25">
      <c r="A182" s="29" t="s">
        <v>48</v>
      </c>
      <c r="B182" s="2">
        <v>7</v>
      </c>
      <c r="C182" s="30">
        <v>259507</v>
      </c>
    </row>
    <row r="183" spans="1:3" x14ac:dyDescent="0.25">
      <c r="A183" s="29" t="s">
        <v>43</v>
      </c>
      <c r="B183" s="2">
        <v>18</v>
      </c>
      <c r="C183" s="30">
        <v>256517</v>
      </c>
    </row>
    <row r="184" spans="1:3" x14ac:dyDescent="0.25">
      <c r="A184" s="29" t="s">
        <v>48</v>
      </c>
      <c r="B184" s="2">
        <v>2</v>
      </c>
      <c r="C184" s="30">
        <v>251677</v>
      </c>
    </row>
    <row r="185" spans="1:3" x14ac:dyDescent="0.25">
      <c r="A185" s="29" t="s">
        <v>42</v>
      </c>
      <c r="B185" s="2">
        <v>2</v>
      </c>
      <c r="C185" s="30">
        <v>248437</v>
      </c>
    </row>
    <row r="186" spans="1:3" x14ac:dyDescent="0.25">
      <c r="A186" s="29" t="s">
        <v>527</v>
      </c>
      <c r="B186" s="2">
        <v>9</v>
      </c>
      <c r="C186" s="30">
        <v>242908</v>
      </c>
    </row>
    <row r="187" spans="1:3" x14ac:dyDescent="0.25">
      <c r="A187" s="29" t="s">
        <v>44</v>
      </c>
      <c r="B187" s="2">
        <v>3</v>
      </c>
      <c r="C187" s="30">
        <v>241202</v>
      </c>
    </row>
    <row r="188" spans="1:3" x14ac:dyDescent="0.25">
      <c r="A188" s="29" t="s">
        <v>525</v>
      </c>
      <c r="B188" s="2">
        <v>4</v>
      </c>
      <c r="C188" s="30">
        <v>239202</v>
      </c>
    </row>
    <row r="189" spans="1:3" x14ac:dyDescent="0.25">
      <c r="A189" s="29" t="s">
        <v>39</v>
      </c>
      <c r="B189" s="2">
        <v>20</v>
      </c>
      <c r="C189" s="30">
        <v>238354</v>
      </c>
    </row>
    <row r="190" spans="1:3" x14ac:dyDescent="0.25">
      <c r="A190" s="29" t="s">
        <v>526</v>
      </c>
      <c r="B190" s="2">
        <v>20</v>
      </c>
      <c r="C190" s="30">
        <v>237258</v>
      </c>
    </row>
    <row r="191" spans="1:3" x14ac:dyDescent="0.25">
      <c r="A191" s="29" t="s">
        <v>47</v>
      </c>
      <c r="B191" s="2">
        <v>6</v>
      </c>
      <c r="C191" s="30">
        <v>234449</v>
      </c>
    </row>
    <row r="192" spans="1:3" x14ac:dyDescent="0.25">
      <c r="A192" s="29" t="s">
        <v>41</v>
      </c>
      <c r="B192" s="2">
        <v>3</v>
      </c>
      <c r="C192" s="30">
        <v>227330</v>
      </c>
    </row>
    <row r="193" spans="1:3" x14ac:dyDescent="0.25">
      <c r="A193" s="29" t="s">
        <v>41</v>
      </c>
      <c r="B193" s="2">
        <v>6</v>
      </c>
      <c r="C193" s="30">
        <v>224798</v>
      </c>
    </row>
    <row r="194" spans="1:3" x14ac:dyDescent="0.25">
      <c r="A194" s="29" t="s">
        <v>47</v>
      </c>
      <c r="B194" s="2">
        <v>7</v>
      </c>
      <c r="C194" s="30">
        <v>223864</v>
      </c>
    </row>
    <row r="195" spans="1:3" x14ac:dyDescent="0.25">
      <c r="A195" s="29" t="s">
        <v>41</v>
      </c>
      <c r="B195" s="2">
        <v>4</v>
      </c>
      <c r="C195" s="30">
        <v>222864</v>
      </c>
    </row>
    <row r="196" spans="1:3" x14ac:dyDescent="0.25">
      <c r="A196" s="29" t="s">
        <v>47</v>
      </c>
      <c r="B196" s="2">
        <v>9</v>
      </c>
      <c r="C196" s="30">
        <v>221546</v>
      </c>
    </row>
    <row r="197" spans="1:3" x14ac:dyDescent="0.25">
      <c r="A197" s="29" t="s">
        <v>525</v>
      </c>
      <c r="B197" s="2">
        <v>20</v>
      </c>
      <c r="C197" s="30">
        <v>220919</v>
      </c>
    </row>
    <row r="198" spans="1:3" x14ac:dyDescent="0.25">
      <c r="A198" s="29" t="s">
        <v>49</v>
      </c>
      <c r="B198" s="2">
        <v>20</v>
      </c>
      <c r="C198" s="30">
        <v>219954</v>
      </c>
    </row>
    <row r="199" spans="1:3" x14ac:dyDescent="0.25">
      <c r="A199" s="29" t="s">
        <v>40</v>
      </c>
      <c r="B199" s="2">
        <v>22</v>
      </c>
      <c r="C199" s="30">
        <v>217143</v>
      </c>
    </row>
    <row r="200" spans="1:3" x14ac:dyDescent="0.25">
      <c r="A200" s="29" t="s">
        <v>39</v>
      </c>
      <c r="B200" s="2">
        <v>2</v>
      </c>
      <c r="C200" s="30">
        <v>214342</v>
      </c>
    </row>
    <row r="201" spans="1:3" x14ac:dyDescent="0.25">
      <c r="A201" s="29" t="s">
        <v>526</v>
      </c>
      <c r="B201" s="2">
        <v>6</v>
      </c>
      <c r="C201" s="30">
        <v>213998</v>
      </c>
    </row>
    <row r="202" spans="1:3" x14ac:dyDescent="0.25">
      <c r="A202" s="29" t="s">
        <v>39</v>
      </c>
      <c r="B202" s="2">
        <v>9</v>
      </c>
      <c r="C202" s="30">
        <v>212851</v>
      </c>
    </row>
    <row r="203" spans="1:3" x14ac:dyDescent="0.25">
      <c r="A203" s="29" t="s">
        <v>38</v>
      </c>
      <c r="B203" s="2">
        <v>3</v>
      </c>
      <c r="C203" s="30">
        <v>212760</v>
      </c>
    </row>
    <row r="204" spans="1:3" x14ac:dyDescent="0.25">
      <c r="A204" s="29" t="s">
        <v>46</v>
      </c>
      <c r="B204" s="2">
        <v>18</v>
      </c>
      <c r="C204" s="30">
        <v>211623</v>
      </c>
    </row>
    <row r="205" spans="1:3" x14ac:dyDescent="0.25">
      <c r="A205" s="29" t="s">
        <v>526</v>
      </c>
      <c r="B205" s="2">
        <v>1</v>
      </c>
      <c r="C205" s="30">
        <v>209772</v>
      </c>
    </row>
    <row r="206" spans="1:3" x14ac:dyDescent="0.25">
      <c r="A206" s="29" t="s">
        <v>46</v>
      </c>
      <c r="B206" s="2">
        <v>2</v>
      </c>
      <c r="C206" s="30">
        <v>208458</v>
      </c>
    </row>
    <row r="207" spans="1:3" x14ac:dyDescent="0.25">
      <c r="A207" s="29" t="s">
        <v>525</v>
      </c>
      <c r="B207" s="2">
        <v>6</v>
      </c>
      <c r="C207" s="30">
        <v>206347</v>
      </c>
    </row>
    <row r="208" spans="1:3" x14ac:dyDescent="0.25">
      <c r="A208" s="29" t="s">
        <v>527</v>
      </c>
      <c r="B208" s="2">
        <v>2</v>
      </c>
      <c r="C208" s="30">
        <v>206203</v>
      </c>
    </row>
    <row r="209" spans="1:3" x14ac:dyDescent="0.25">
      <c r="A209" s="29" t="s">
        <v>52</v>
      </c>
      <c r="B209" s="2">
        <v>4</v>
      </c>
      <c r="C209" s="30">
        <v>203118</v>
      </c>
    </row>
    <row r="210" spans="1:3" x14ac:dyDescent="0.25">
      <c r="A210" s="29" t="s">
        <v>525</v>
      </c>
      <c r="B210" s="2">
        <v>25</v>
      </c>
      <c r="C210" s="30">
        <v>202433</v>
      </c>
    </row>
    <row r="211" spans="1:3" x14ac:dyDescent="0.25">
      <c r="A211" s="29" t="s">
        <v>40</v>
      </c>
      <c r="B211" s="2">
        <v>15</v>
      </c>
      <c r="C211" s="30">
        <v>201525</v>
      </c>
    </row>
    <row r="212" spans="1:3" x14ac:dyDescent="0.25">
      <c r="A212" s="29" t="s">
        <v>526</v>
      </c>
      <c r="B212" s="2">
        <v>12</v>
      </c>
      <c r="C212" s="30">
        <v>198806</v>
      </c>
    </row>
    <row r="213" spans="1:3" x14ac:dyDescent="0.25">
      <c r="A213" s="29" t="s">
        <v>41</v>
      </c>
      <c r="B213" s="2">
        <v>5</v>
      </c>
      <c r="C213" s="30">
        <v>197921</v>
      </c>
    </row>
    <row r="214" spans="1:3" x14ac:dyDescent="0.25">
      <c r="A214" s="29" t="s">
        <v>38</v>
      </c>
      <c r="B214" s="2">
        <v>16</v>
      </c>
      <c r="C214" s="30">
        <v>197449</v>
      </c>
    </row>
    <row r="215" spans="1:3" x14ac:dyDescent="0.25">
      <c r="A215" s="29" t="s">
        <v>52</v>
      </c>
      <c r="B215" s="2">
        <v>15</v>
      </c>
      <c r="C215" s="30">
        <v>197042</v>
      </c>
    </row>
    <row r="216" spans="1:3" x14ac:dyDescent="0.25">
      <c r="A216" s="29" t="s">
        <v>43</v>
      </c>
      <c r="B216" s="2">
        <v>1</v>
      </c>
      <c r="C216" s="30">
        <v>196715</v>
      </c>
    </row>
    <row r="217" spans="1:3" x14ac:dyDescent="0.25">
      <c r="A217" s="29" t="s">
        <v>39</v>
      </c>
      <c r="B217" s="2">
        <v>12</v>
      </c>
      <c r="C217" s="30">
        <v>195575</v>
      </c>
    </row>
    <row r="218" spans="1:3" x14ac:dyDescent="0.25">
      <c r="A218" s="29" t="s">
        <v>44</v>
      </c>
      <c r="B218" s="2">
        <v>8</v>
      </c>
      <c r="C218" s="30">
        <v>192462</v>
      </c>
    </row>
    <row r="219" spans="1:3" x14ac:dyDescent="0.25">
      <c r="A219" s="29" t="s">
        <v>449</v>
      </c>
      <c r="B219" s="2">
        <v>5</v>
      </c>
      <c r="C219" s="30">
        <v>191317</v>
      </c>
    </row>
    <row r="220" spans="1:3" x14ac:dyDescent="0.25">
      <c r="A220" s="29" t="s">
        <v>49</v>
      </c>
      <c r="B220" s="2">
        <v>3</v>
      </c>
      <c r="C220" s="30">
        <v>190385</v>
      </c>
    </row>
    <row r="221" spans="1:3" x14ac:dyDescent="0.25">
      <c r="A221" s="29" t="s">
        <v>52</v>
      </c>
      <c r="B221" s="2">
        <v>8</v>
      </c>
      <c r="C221" s="30">
        <v>187525</v>
      </c>
    </row>
    <row r="222" spans="1:3" x14ac:dyDescent="0.25">
      <c r="A222" s="29" t="s">
        <v>526</v>
      </c>
      <c r="B222" s="2">
        <v>3</v>
      </c>
      <c r="C222" s="30">
        <v>186227</v>
      </c>
    </row>
    <row r="223" spans="1:3" x14ac:dyDescent="0.25">
      <c r="A223" s="29" t="s">
        <v>46</v>
      </c>
      <c r="B223" s="2">
        <v>9</v>
      </c>
      <c r="C223" s="30">
        <v>182678</v>
      </c>
    </row>
    <row r="224" spans="1:3" x14ac:dyDescent="0.25">
      <c r="A224" s="29" t="s">
        <v>526</v>
      </c>
      <c r="B224" s="2">
        <v>9</v>
      </c>
      <c r="C224" s="30">
        <v>179836</v>
      </c>
    </row>
    <row r="225" spans="1:3" x14ac:dyDescent="0.25">
      <c r="A225" s="29" t="s">
        <v>43</v>
      </c>
      <c r="B225" s="2">
        <v>7</v>
      </c>
      <c r="C225" s="30">
        <v>178573</v>
      </c>
    </row>
    <row r="226" spans="1:3" x14ac:dyDescent="0.25">
      <c r="A226" s="29" t="s">
        <v>38</v>
      </c>
      <c r="B226" s="2">
        <v>22</v>
      </c>
      <c r="C226" s="30">
        <v>173516</v>
      </c>
    </row>
    <row r="227" spans="1:3" x14ac:dyDescent="0.25">
      <c r="A227" s="29" t="s">
        <v>527</v>
      </c>
      <c r="B227" s="2">
        <v>13</v>
      </c>
      <c r="C227" s="30">
        <v>172907</v>
      </c>
    </row>
    <row r="228" spans="1:3" x14ac:dyDescent="0.25">
      <c r="A228" s="29" t="s">
        <v>53</v>
      </c>
      <c r="B228" s="2">
        <v>7</v>
      </c>
      <c r="C228" s="30">
        <v>172429</v>
      </c>
    </row>
    <row r="229" spans="1:3" x14ac:dyDescent="0.25">
      <c r="A229" s="29" t="s">
        <v>42</v>
      </c>
      <c r="B229" s="2">
        <v>18</v>
      </c>
      <c r="C229" s="30">
        <v>168498</v>
      </c>
    </row>
    <row r="230" spans="1:3" x14ac:dyDescent="0.25">
      <c r="A230" s="29" t="s">
        <v>48</v>
      </c>
      <c r="B230" s="2">
        <v>25</v>
      </c>
      <c r="C230" s="30">
        <v>163899</v>
      </c>
    </row>
    <row r="231" spans="1:3" x14ac:dyDescent="0.25">
      <c r="A231" s="29" t="s">
        <v>47</v>
      </c>
      <c r="B231" s="2">
        <v>14</v>
      </c>
      <c r="C231" s="30">
        <v>159843</v>
      </c>
    </row>
    <row r="232" spans="1:3" x14ac:dyDescent="0.25">
      <c r="A232" s="29" t="s">
        <v>47</v>
      </c>
      <c r="B232" s="2">
        <v>20</v>
      </c>
      <c r="C232" s="30">
        <v>158395</v>
      </c>
    </row>
    <row r="233" spans="1:3" x14ac:dyDescent="0.25">
      <c r="A233" s="29" t="s">
        <v>40</v>
      </c>
      <c r="B233" s="2">
        <v>16</v>
      </c>
      <c r="C233" s="30">
        <v>157640</v>
      </c>
    </row>
    <row r="234" spans="1:3" x14ac:dyDescent="0.25">
      <c r="A234" s="29" t="s">
        <v>39</v>
      </c>
      <c r="B234" s="2">
        <v>14</v>
      </c>
      <c r="C234" s="30">
        <v>157315</v>
      </c>
    </row>
    <row r="235" spans="1:3" x14ac:dyDescent="0.25">
      <c r="A235" s="29" t="s">
        <v>44</v>
      </c>
      <c r="B235" s="2">
        <v>20</v>
      </c>
      <c r="C235" s="30">
        <v>156500</v>
      </c>
    </row>
    <row r="236" spans="1:3" x14ac:dyDescent="0.25">
      <c r="A236" s="29" t="s">
        <v>47</v>
      </c>
      <c r="B236" s="2">
        <v>2</v>
      </c>
      <c r="C236" s="30">
        <v>156153</v>
      </c>
    </row>
    <row r="237" spans="1:3" x14ac:dyDescent="0.25">
      <c r="A237" s="29" t="s">
        <v>46</v>
      </c>
      <c r="B237" s="2">
        <v>6</v>
      </c>
      <c r="C237" s="30">
        <v>156113</v>
      </c>
    </row>
    <row r="238" spans="1:3" x14ac:dyDescent="0.25">
      <c r="A238" s="29" t="s">
        <v>52</v>
      </c>
      <c r="B238" s="2">
        <v>16</v>
      </c>
      <c r="C238" s="30">
        <v>152389</v>
      </c>
    </row>
    <row r="239" spans="1:3" x14ac:dyDescent="0.25">
      <c r="A239" s="29" t="s">
        <v>525</v>
      </c>
      <c r="B239" s="2">
        <v>13</v>
      </c>
      <c r="C239" s="30">
        <v>151374</v>
      </c>
    </row>
    <row r="240" spans="1:3" x14ac:dyDescent="0.25">
      <c r="A240" s="29" t="s">
        <v>47</v>
      </c>
      <c r="B240" s="2">
        <v>17</v>
      </c>
      <c r="C240" s="30">
        <v>145476</v>
      </c>
    </row>
    <row r="241" spans="1:3" x14ac:dyDescent="0.25">
      <c r="A241" s="29" t="s">
        <v>38</v>
      </c>
      <c r="B241" s="2">
        <v>24</v>
      </c>
      <c r="C241" s="30">
        <v>145336</v>
      </c>
    </row>
    <row r="242" spans="1:3" x14ac:dyDescent="0.25">
      <c r="A242" s="29" t="s">
        <v>47</v>
      </c>
      <c r="B242" s="2">
        <v>13</v>
      </c>
      <c r="C242" s="30">
        <v>144017</v>
      </c>
    </row>
    <row r="243" spans="1:3" x14ac:dyDescent="0.25">
      <c r="A243" s="29" t="s">
        <v>41</v>
      </c>
      <c r="B243" s="2">
        <v>13</v>
      </c>
      <c r="C243" s="30">
        <v>142609</v>
      </c>
    </row>
    <row r="244" spans="1:3" x14ac:dyDescent="0.25">
      <c r="A244" s="29" t="s">
        <v>53</v>
      </c>
      <c r="B244" s="2">
        <v>17</v>
      </c>
      <c r="C244" s="30">
        <v>138780</v>
      </c>
    </row>
    <row r="245" spans="1:3" x14ac:dyDescent="0.25">
      <c r="A245" s="29" t="s">
        <v>49</v>
      </c>
      <c r="B245" s="2">
        <v>2</v>
      </c>
      <c r="C245" s="30">
        <v>138032</v>
      </c>
    </row>
    <row r="246" spans="1:3" x14ac:dyDescent="0.25">
      <c r="A246" s="29" t="s">
        <v>40</v>
      </c>
      <c r="B246" s="2">
        <v>13</v>
      </c>
      <c r="C246" s="30">
        <v>136976</v>
      </c>
    </row>
    <row r="247" spans="1:3" x14ac:dyDescent="0.25">
      <c r="A247" s="29" t="s">
        <v>49</v>
      </c>
      <c r="B247" s="2">
        <v>6</v>
      </c>
      <c r="C247" s="30">
        <v>136378</v>
      </c>
    </row>
    <row r="248" spans="1:3" x14ac:dyDescent="0.25">
      <c r="A248" s="29" t="s">
        <v>52</v>
      </c>
      <c r="B248" s="2">
        <v>7</v>
      </c>
      <c r="C248" s="30">
        <v>135784</v>
      </c>
    </row>
    <row r="249" spans="1:3" x14ac:dyDescent="0.25">
      <c r="A249" s="29" t="s">
        <v>40</v>
      </c>
      <c r="B249" s="2">
        <v>10</v>
      </c>
      <c r="C249" s="30">
        <v>135115</v>
      </c>
    </row>
    <row r="250" spans="1:3" x14ac:dyDescent="0.25">
      <c r="A250" s="29" t="s">
        <v>42</v>
      </c>
      <c r="B250" s="2">
        <v>1</v>
      </c>
      <c r="C250" s="30">
        <v>131384</v>
      </c>
    </row>
    <row r="251" spans="1:3" x14ac:dyDescent="0.25">
      <c r="A251" s="29" t="s">
        <v>527</v>
      </c>
      <c r="B251" s="2">
        <v>5</v>
      </c>
      <c r="C251" s="30">
        <v>131288</v>
      </c>
    </row>
    <row r="252" spans="1:3" x14ac:dyDescent="0.25">
      <c r="A252" s="29" t="s">
        <v>40</v>
      </c>
      <c r="B252" s="2">
        <v>1</v>
      </c>
      <c r="C252" s="30">
        <v>129929</v>
      </c>
    </row>
    <row r="253" spans="1:3" x14ac:dyDescent="0.25">
      <c r="A253" s="29" t="s">
        <v>41</v>
      </c>
      <c r="B253" s="2">
        <v>8</v>
      </c>
      <c r="C253" s="30">
        <v>129607</v>
      </c>
    </row>
    <row r="254" spans="1:3" x14ac:dyDescent="0.25">
      <c r="A254" s="29" t="s">
        <v>44</v>
      </c>
      <c r="B254" s="2">
        <v>19</v>
      </c>
      <c r="C254" s="30">
        <v>129569</v>
      </c>
    </row>
    <row r="255" spans="1:3" x14ac:dyDescent="0.25">
      <c r="A255" s="29" t="s">
        <v>525</v>
      </c>
      <c r="B255" s="2">
        <v>12</v>
      </c>
      <c r="C255" s="30">
        <v>127972</v>
      </c>
    </row>
    <row r="256" spans="1:3" x14ac:dyDescent="0.25">
      <c r="A256" s="29" t="s">
        <v>48</v>
      </c>
      <c r="B256" s="2">
        <v>23</v>
      </c>
      <c r="C256" s="30">
        <v>126587</v>
      </c>
    </row>
    <row r="257" spans="1:3" x14ac:dyDescent="0.25">
      <c r="A257" s="29" t="s">
        <v>44</v>
      </c>
      <c r="B257" s="2">
        <v>25</v>
      </c>
      <c r="C257" s="30">
        <v>125713</v>
      </c>
    </row>
    <row r="258" spans="1:3" x14ac:dyDescent="0.25">
      <c r="A258" s="29" t="s">
        <v>525</v>
      </c>
      <c r="B258" s="2">
        <v>18</v>
      </c>
      <c r="C258" s="30">
        <v>122356</v>
      </c>
    </row>
    <row r="259" spans="1:3" x14ac:dyDescent="0.25">
      <c r="A259" s="29" t="s">
        <v>52</v>
      </c>
      <c r="B259" s="2">
        <v>20</v>
      </c>
      <c r="C259" s="30">
        <v>121961</v>
      </c>
    </row>
    <row r="260" spans="1:3" x14ac:dyDescent="0.25">
      <c r="A260" s="29" t="s">
        <v>44</v>
      </c>
      <c r="B260" s="2">
        <v>24</v>
      </c>
      <c r="C260" s="30">
        <v>120614</v>
      </c>
    </row>
    <row r="261" spans="1:3" x14ac:dyDescent="0.25">
      <c r="A261" s="29" t="s">
        <v>44</v>
      </c>
      <c r="B261" s="2">
        <v>11</v>
      </c>
      <c r="C261" s="30">
        <v>120480</v>
      </c>
    </row>
    <row r="262" spans="1:3" x14ac:dyDescent="0.25">
      <c r="A262" s="29" t="s">
        <v>47</v>
      </c>
      <c r="B262" s="2">
        <v>8</v>
      </c>
      <c r="C262" s="30">
        <v>120233</v>
      </c>
    </row>
    <row r="263" spans="1:3" x14ac:dyDescent="0.25">
      <c r="A263" s="29" t="s">
        <v>46</v>
      </c>
      <c r="B263" s="2">
        <v>3</v>
      </c>
      <c r="C263" s="30">
        <v>119943</v>
      </c>
    </row>
    <row r="264" spans="1:3" x14ac:dyDescent="0.25">
      <c r="A264" s="29" t="s">
        <v>44</v>
      </c>
      <c r="B264" s="2">
        <v>14</v>
      </c>
      <c r="C264" s="30">
        <v>119391</v>
      </c>
    </row>
    <row r="265" spans="1:3" x14ac:dyDescent="0.25">
      <c r="A265" s="29" t="s">
        <v>48</v>
      </c>
      <c r="B265" s="2">
        <v>13</v>
      </c>
      <c r="C265" s="30">
        <v>115531</v>
      </c>
    </row>
    <row r="266" spans="1:3" x14ac:dyDescent="0.25">
      <c r="A266" s="29" t="s">
        <v>42</v>
      </c>
      <c r="B266" s="2">
        <v>5</v>
      </c>
      <c r="C266" s="30">
        <v>114946</v>
      </c>
    </row>
    <row r="267" spans="1:3" x14ac:dyDescent="0.25">
      <c r="A267" s="29" t="s">
        <v>41</v>
      </c>
      <c r="B267" s="2">
        <v>19</v>
      </c>
      <c r="C267" s="30">
        <v>114778</v>
      </c>
    </row>
    <row r="268" spans="1:3" x14ac:dyDescent="0.25">
      <c r="A268" s="29" t="s">
        <v>38</v>
      </c>
      <c r="B268" s="2">
        <v>19</v>
      </c>
      <c r="C268" s="30">
        <v>112966</v>
      </c>
    </row>
    <row r="269" spans="1:3" x14ac:dyDescent="0.25">
      <c r="A269" s="29" t="s">
        <v>37</v>
      </c>
      <c r="B269" s="2">
        <v>20</v>
      </c>
      <c r="C269" s="30">
        <v>111979</v>
      </c>
    </row>
    <row r="270" spans="1:3" x14ac:dyDescent="0.25">
      <c r="A270" s="29" t="s">
        <v>37</v>
      </c>
      <c r="B270" s="2">
        <v>25</v>
      </c>
      <c r="C270" s="30">
        <v>111460</v>
      </c>
    </row>
    <row r="271" spans="1:3" x14ac:dyDescent="0.25">
      <c r="A271" s="29" t="s">
        <v>47</v>
      </c>
      <c r="B271" s="2">
        <v>15</v>
      </c>
      <c r="C271" s="30">
        <v>110886</v>
      </c>
    </row>
    <row r="272" spans="1:3" x14ac:dyDescent="0.25">
      <c r="A272" s="29" t="s">
        <v>52</v>
      </c>
      <c r="B272" s="2">
        <v>14</v>
      </c>
      <c r="C272" s="30">
        <v>110226</v>
      </c>
    </row>
    <row r="273" spans="1:3" x14ac:dyDescent="0.25">
      <c r="A273" s="29" t="s">
        <v>41</v>
      </c>
      <c r="B273" s="2">
        <v>17</v>
      </c>
      <c r="C273" s="30">
        <v>109874</v>
      </c>
    </row>
    <row r="274" spans="1:3" x14ac:dyDescent="0.25">
      <c r="A274" s="29" t="s">
        <v>49</v>
      </c>
      <c r="B274" s="2">
        <v>17</v>
      </c>
      <c r="C274" s="30">
        <v>109353</v>
      </c>
    </row>
    <row r="275" spans="1:3" x14ac:dyDescent="0.25">
      <c r="A275" s="29" t="s">
        <v>46</v>
      </c>
      <c r="B275" s="2">
        <v>19</v>
      </c>
      <c r="C275" s="30">
        <v>109351</v>
      </c>
    </row>
    <row r="276" spans="1:3" x14ac:dyDescent="0.25">
      <c r="A276" s="29" t="s">
        <v>48</v>
      </c>
      <c r="B276" s="2">
        <v>8</v>
      </c>
      <c r="C276" s="30">
        <v>109018</v>
      </c>
    </row>
    <row r="277" spans="1:3" x14ac:dyDescent="0.25">
      <c r="A277" s="29" t="s">
        <v>49</v>
      </c>
      <c r="B277" s="2">
        <v>18</v>
      </c>
      <c r="C277" s="30">
        <v>108404</v>
      </c>
    </row>
    <row r="278" spans="1:3" x14ac:dyDescent="0.25">
      <c r="A278" s="29" t="s">
        <v>42</v>
      </c>
      <c r="B278" s="2">
        <v>16</v>
      </c>
      <c r="C278" s="30">
        <v>107207</v>
      </c>
    </row>
    <row r="279" spans="1:3" x14ac:dyDescent="0.25">
      <c r="A279" s="29" t="s">
        <v>46</v>
      </c>
      <c r="B279" s="2">
        <v>13</v>
      </c>
      <c r="C279" s="30">
        <v>106289</v>
      </c>
    </row>
    <row r="280" spans="1:3" x14ac:dyDescent="0.25">
      <c r="A280" s="29" t="s">
        <v>525</v>
      </c>
      <c r="B280" s="2">
        <v>16</v>
      </c>
      <c r="C280" s="30">
        <v>104177</v>
      </c>
    </row>
    <row r="281" spans="1:3" x14ac:dyDescent="0.25">
      <c r="A281" s="29" t="s">
        <v>42</v>
      </c>
      <c r="B281" s="2">
        <v>25</v>
      </c>
      <c r="C281" s="30">
        <v>101185</v>
      </c>
    </row>
    <row r="282" spans="1:3" x14ac:dyDescent="0.25">
      <c r="A282" s="29" t="s">
        <v>41</v>
      </c>
      <c r="B282" s="2">
        <v>10</v>
      </c>
      <c r="C282" s="30">
        <v>97888</v>
      </c>
    </row>
    <row r="283" spans="1:3" x14ac:dyDescent="0.25">
      <c r="A283" s="29" t="s">
        <v>37</v>
      </c>
      <c r="B283" s="2">
        <v>19</v>
      </c>
      <c r="C283" s="30">
        <v>97877</v>
      </c>
    </row>
    <row r="284" spans="1:3" x14ac:dyDescent="0.25">
      <c r="A284" s="29" t="s">
        <v>42</v>
      </c>
      <c r="B284" s="2">
        <v>23</v>
      </c>
      <c r="C284" s="30">
        <v>97683</v>
      </c>
    </row>
    <row r="285" spans="1:3" x14ac:dyDescent="0.25">
      <c r="A285" s="29" t="s">
        <v>38</v>
      </c>
      <c r="B285" s="2">
        <v>13</v>
      </c>
      <c r="C285" s="30">
        <v>95205</v>
      </c>
    </row>
    <row r="286" spans="1:3" x14ac:dyDescent="0.25">
      <c r="A286" s="29" t="s">
        <v>46</v>
      </c>
      <c r="B286" s="2">
        <v>23</v>
      </c>
      <c r="C286" s="30">
        <v>94977</v>
      </c>
    </row>
    <row r="287" spans="1:3" x14ac:dyDescent="0.25">
      <c r="A287" s="29" t="s">
        <v>39</v>
      </c>
      <c r="B287" s="2">
        <v>11</v>
      </c>
      <c r="C287" s="30">
        <v>93635</v>
      </c>
    </row>
    <row r="288" spans="1:3" x14ac:dyDescent="0.25">
      <c r="A288" s="29" t="s">
        <v>40</v>
      </c>
      <c r="B288" s="2">
        <v>9</v>
      </c>
      <c r="C288" s="30">
        <v>93368</v>
      </c>
    </row>
    <row r="289" spans="1:3" x14ac:dyDescent="0.25">
      <c r="A289" s="29" t="s">
        <v>41</v>
      </c>
      <c r="B289" s="2">
        <v>11</v>
      </c>
      <c r="C289" s="30">
        <v>91204</v>
      </c>
    </row>
    <row r="290" spans="1:3" x14ac:dyDescent="0.25">
      <c r="A290" s="29" t="s">
        <v>43</v>
      </c>
      <c r="B290" s="2">
        <v>20</v>
      </c>
      <c r="C290" s="30">
        <v>89429</v>
      </c>
    </row>
    <row r="291" spans="1:3" x14ac:dyDescent="0.25">
      <c r="A291" s="29" t="s">
        <v>525</v>
      </c>
      <c r="B291" s="2">
        <v>24</v>
      </c>
      <c r="C291" s="30">
        <v>87846</v>
      </c>
    </row>
    <row r="292" spans="1:3" x14ac:dyDescent="0.25">
      <c r="A292" s="29" t="s">
        <v>43</v>
      </c>
      <c r="B292" s="2">
        <v>16</v>
      </c>
      <c r="C292" s="30">
        <v>87538</v>
      </c>
    </row>
    <row r="293" spans="1:3" x14ac:dyDescent="0.25">
      <c r="A293" s="29" t="s">
        <v>42</v>
      </c>
      <c r="B293" s="2">
        <v>11</v>
      </c>
      <c r="C293" s="30">
        <v>86504</v>
      </c>
    </row>
    <row r="294" spans="1:3" x14ac:dyDescent="0.25">
      <c r="A294" s="29" t="s">
        <v>48</v>
      </c>
      <c r="B294" s="2">
        <v>14</v>
      </c>
      <c r="C294" s="30">
        <v>86412</v>
      </c>
    </row>
    <row r="295" spans="1:3" x14ac:dyDescent="0.25">
      <c r="A295" s="29" t="s">
        <v>49</v>
      </c>
      <c r="B295" s="2">
        <v>13</v>
      </c>
      <c r="C295" s="30">
        <v>86052</v>
      </c>
    </row>
    <row r="296" spans="1:3" x14ac:dyDescent="0.25">
      <c r="A296" s="29" t="s">
        <v>53</v>
      </c>
      <c r="B296" s="2">
        <v>10</v>
      </c>
      <c r="C296" s="30">
        <v>85849</v>
      </c>
    </row>
    <row r="297" spans="1:3" x14ac:dyDescent="0.25">
      <c r="A297" s="29" t="s">
        <v>43</v>
      </c>
      <c r="B297" s="2">
        <v>15</v>
      </c>
      <c r="C297" s="30">
        <v>85481</v>
      </c>
    </row>
    <row r="298" spans="1:3" x14ac:dyDescent="0.25">
      <c r="A298" s="29" t="s">
        <v>41</v>
      </c>
      <c r="B298" s="2">
        <v>12</v>
      </c>
      <c r="C298" s="30">
        <v>84215</v>
      </c>
    </row>
    <row r="299" spans="1:3" x14ac:dyDescent="0.25">
      <c r="A299" s="29" t="s">
        <v>48</v>
      </c>
      <c r="B299" s="2">
        <v>6</v>
      </c>
      <c r="C299" s="30">
        <v>83275</v>
      </c>
    </row>
    <row r="300" spans="1:3" x14ac:dyDescent="0.25">
      <c r="A300" s="29" t="s">
        <v>42</v>
      </c>
      <c r="B300" s="2">
        <v>13</v>
      </c>
      <c r="C300" s="30">
        <v>79969</v>
      </c>
    </row>
    <row r="301" spans="1:3" x14ac:dyDescent="0.25">
      <c r="A301" s="29" t="s">
        <v>526</v>
      </c>
      <c r="B301" s="2">
        <v>15</v>
      </c>
      <c r="C301" s="30">
        <v>79637</v>
      </c>
    </row>
    <row r="302" spans="1:3" x14ac:dyDescent="0.25">
      <c r="A302" s="29" t="s">
        <v>42</v>
      </c>
      <c r="B302" s="2">
        <v>17</v>
      </c>
      <c r="C302" s="30">
        <v>76586</v>
      </c>
    </row>
    <row r="303" spans="1:3" x14ac:dyDescent="0.25">
      <c r="A303" s="29" t="s">
        <v>40</v>
      </c>
      <c r="B303" s="2">
        <v>25</v>
      </c>
      <c r="C303" s="30">
        <v>76575</v>
      </c>
    </row>
    <row r="304" spans="1:3" x14ac:dyDescent="0.25">
      <c r="A304" s="29" t="s">
        <v>48</v>
      </c>
      <c r="B304" s="2">
        <v>12</v>
      </c>
      <c r="C304" s="30">
        <v>75632</v>
      </c>
    </row>
    <row r="305" spans="1:3" x14ac:dyDescent="0.25">
      <c r="A305" s="29" t="s">
        <v>41</v>
      </c>
      <c r="B305" s="2">
        <v>14</v>
      </c>
      <c r="C305" s="30">
        <v>75449</v>
      </c>
    </row>
    <row r="306" spans="1:3" x14ac:dyDescent="0.25">
      <c r="A306" s="29" t="s">
        <v>44</v>
      </c>
      <c r="B306" s="2">
        <v>23</v>
      </c>
      <c r="C306" s="30">
        <v>75428</v>
      </c>
    </row>
    <row r="307" spans="1:3" x14ac:dyDescent="0.25">
      <c r="A307" s="29" t="s">
        <v>39</v>
      </c>
      <c r="B307" s="2">
        <v>13</v>
      </c>
      <c r="C307" s="30">
        <v>74816</v>
      </c>
    </row>
    <row r="308" spans="1:3" x14ac:dyDescent="0.25">
      <c r="A308" s="29" t="s">
        <v>37</v>
      </c>
      <c r="B308" s="2">
        <v>15</v>
      </c>
      <c r="C308" s="30">
        <v>71643</v>
      </c>
    </row>
    <row r="309" spans="1:3" x14ac:dyDescent="0.25">
      <c r="A309" s="29" t="s">
        <v>525</v>
      </c>
      <c r="B309" s="2">
        <v>22</v>
      </c>
      <c r="C309" s="30">
        <v>70952</v>
      </c>
    </row>
    <row r="310" spans="1:3" x14ac:dyDescent="0.25">
      <c r="A310" s="29" t="s">
        <v>527</v>
      </c>
      <c r="B310" s="2">
        <v>10</v>
      </c>
      <c r="C310" s="30">
        <v>66902</v>
      </c>
    </row>
    <row r="311" spans="1:3" x14ac:dyDescent="0.25">
      <c r="A311" s="29" t="s">
        <v>527</v>
      </c>
      <c r="B311" s="2">
        <v>23</v>
      </c>
      <c r="C311" s="30">
        <v>66521</v>
      </c>
    </row>
    <row r="312" spans="1:3" x14ac:dyDescent="0.25">
      <c r="A312" s="29" t="s">
        <v>526</v>
      </c>
      <c r="B312" s="2">
        <v>11</v>
      </c>
      <c r="C312" s="30">
        <v>65874</v>
      </c>
    </row>
    <row r="313" spans="1:3" x14ac:dyDescent="0.25">
      <c r="A313" s="29" t="s">
        <v>53</v>
      </c>
      <c r="B313" s="2">
        <v>1</v>
      </c>
      <c r="C313" s="30">
        <v>65164</v>
      </c>
    </row>
    <row r="314" spans="1:3" x14ac:dyDescent="0.25">
      <c r="A314" s="29" t="s">
        <v>525</v>
      </c>
      <c r="B314" s="2">
        <v>3</v>
      </c>
      <c r="C314" s="30">
        <v>65007</v>
      </c>
    </row>
    <row r="315" spans="1:3" x14ac:dyDescent="0.25">
      <c r="A315" s="29" t="s">
        <v>40</v>
      </c>
      <c r="B315" s="2">
        <v>12</v>
      </c>
      <c r="C315" s="30">
        <v>64355</v>
      </c>
    </row>
    <row r="316" spans="1:3" x14ac:dyDescent="0.25">
      <c r="A316" s="29" t="s">
        <v>46</v>
      </c>
      <c r="B316" s="2">
        <v>14</v>
      </c>
      <c r="C316" s="30">
        <v>64064</v>
      </c>
    </row>
    <row r="317" spans="1:3" x14ac:dyDescent="0.25">
      <c r="A317" s="29" t="s">
        <v>527</v>
      </c>
      <c r="B317" s="2">
        <v>6</v>
      </c>
      <c r="C317" s="30">
        <v>62982</v>
      </c>
    </row>
    <row r="318" spans="1:3" x14ac:dyDescent="0.25">
      <c r="A318" s="29" t="s">
        <v>527</v>
      </c>
      <c r="B318" s="2">
        <v>24</v>
      </c>
      <c r="C318" s="30">
        <v>59881</v>
      </c>
    </row>
    <row r="319" spans="1:3" x14ac:dyDescent="0.25">
      <c r="A319" s="29" t="s">
        <v>43</v>
      </c>
      <c r="B319" s="2">
        <v>11</v>
      </c>
      <c r="C319" s="30">
        <v>59695</v>
      </c>
    </row>
    <row r="320" spans="1:3" x14ac:dyDescent="0.25">
      <c r="A320" s="29" t="s">
        <v>525</v>
      </c>
      <c r="B320" s="2">
        <v>17</v>
      </c>
      <c r="C320" s="30">
        <v>58482</v>
      </c>
    </row>
    <row r="321" spans="1:3" x14ac:dyDescent="0.25">
      <c r="A321" s="29" t="s">
        <v>53</v>
      </c>
      <c r="B321" s="2">
        <v>20</v>
      </c>
      <c r="C321" s="30">
        <v>55798</v>
      </c>
    </row>
    <row r="322" spans="1:3" x14ac:dyDescent="0.25">
      <c r="A322" s="29" t="s">
        <v>53</v>
      </c>
      <c r="B322" s="2">
        <v>18</v>
      </c>
      <c r="C322" s="30">
        <v>54596</v>
      </c>
    </row>
    <row r="323" spans="1:3" x14ac:dyDescent="0.25">
      <c r="A323" s="29" t="s">
        <v>49</v>
      </c>
      <c r="B323" s="2">
        <v>11</v>
      </c>
      <c r="C323" s="30">
        <v>54347</v>
      </c>
    </row>
    <row r="324" spans="1:3" x14ac:dyDescent="0.25">
      <c r="A324" s="29" t="s">
        <v>46</v>
      </c>
      <c r="B324" s="2">
        <v>12</v>
      </c>
      <c r="C324" s="30">
        <v>53344</v>
      </c>
    </row>
    <row r="325" spans="1:3" x14ac:dyDescent="0.25">
      <c r="A325" s="29" t="s">
        <v>53</v>
      </c>
      <c r="B325" s="2">
        <v>25</v>
      </c>
      <c r="C325" s="30">
        <v>53026</v>
      </c>
    </row>
    <row r="326" spans="1:3" x14ac:dyDescent="0.25">
      <c r="A326" s="29" t="s">
        <v>46</v>
      </c>
      <c r="B326" s="2">
        <v>8</v>
      </c>
      <c r="C326" s="30">
        <v>52910</v>
      </c>
    </row>
    <row r="327" spans="1:3" x14ac:dyDescent="0.25">
      <c r="A327" s="29" t="s">
        <v>449</v>
      </c>
      <c r="B327" s="2">
        <v>4</v>
      </c>
      <c r="C327" s="30">
        <v>52872</v>
      </c>
    </row>
    <row r="328" spans="1:3" x14ac:dyDescent="0.25">
      <c r="A328" s="29" t="s">
        <v>526</v>
      </c>
      <c r="B328" s="2">
        <v>8</v>
      </c>
      <c r="C328" s="30">
        <v>50553</v>
      </c>
    </row>
    <row r="329" spans="1:3" x14ac:dyDescent="0.25">
      <c r="A329" s="29" t="s">
        <v>37</v>
      </c>
      <c r="B329" s="2">
        <v>7</v>
      </c>
      <c r="C329" s="30">
        <v>49208</v>
      </c>
    </row>
    <row r="330" spans="1:3" x14ac:dyDescent="0.25">
      <c r="A330" s="29" t="s">
        <v>41</v>
      </c>
      <c r="B330" s="2">
        <v>25</v>
      </c>
      <c r="C330" s="30">
        <v>48758</v>
      </c>
    </row>
    <row r="331" spans="1:3" x14ac:dyDescent="0.25">
      <c r="A331" s="29" t="s">
        <v>525</v>
      </c>
      <c r="B331" s="2">
        <v>15</v>
      </c>
      <c r="C331" s="30">
        <v>48513</v>
      </c>
    </row>
    <row r="332" spans="1:3" x14ac:dyDescent="0.25">
      <c r="A332" s="29" t="s">
        <v>44</v>
      </c>
      <c r="B332" s="2">
        <v>12</v>
      </c>
      <c r="C332" s="30">
        <v>48113</v>
      </c>
    </row>
    <row r="333" spans="1:3" x14ac:dyDescent="0.25">
      <c r="A333" s="29" t="s">
        <v>49</v>
      </c>
      <c r="B333" s="2">
        <v>1</v>
      </c>
      <c r="C333" s="30">
        <v>46362</v>
      </c>
    </row>
    <row r="334" spans="1:3" x14ac:dyDescent="0.25">
      <c r="A334" s="29" t="s">
        <v>526</v>
      </c>
      <c r="B334" s="2">
        <v>25</v>
      </c>
      <c r="C334" s="30">
        <v>44449</v>
      </c>
    </row>
    <row r="335" spans="1:3" x14ac:dyDescent="0.25">
      <c r="A335" s="29" t="s">
        <v>525</v>
      </c>
      <c r="B335" s="2">
        <v>23</v>
      </c>
      <c r="C335" s="30">
        <v>41569</v>
      </c>
    </row>
    <row r="336" spans="1:3" x14ac:dyDescent="0.25">
      <c r="A336" s="29" t="s">
        <v>449</v>
      </c>
      <c r="B336" s="2">
        <v>0</v>
      </c>
      <c r="C336" s="30">
        <v>40335</v>
      </c>
    </row>
    <row r="337" spans="1:3" x14ac:dyDescent="0.25">
      <c r="A337" s="29" t="s">
        <v>40</v>
      </c>
      <c r="B337" s="2">
        <v>11</v>
      </c>
      <c r="C337" s="30">
        <v>36236</v>
      </c>
    </row>
    <row r="338" spans="1:3" x14ac:dyDescent="0.25">
      <c r="A338" s="29" t="s">
        <v>38</v>
      </c>
      <c r="B338" s="2">
        <v>17</v>
      </c>
      <c r="C338" s="30">
        <v>34848</v>
      </c>
    </row>
    <row r="339" spans="1:3" x14ac:dyDescent="0.25">
      <c r="A339" s="29" t="s">
        <v>52</v>
      </c>
      <c r="B339" s="2">
        <v>18</v>
      </c>
      <c r="C339" s="30">
        <v>33373</v>
      </c>
    </row>
    <row r="340" spans="1:3" x14ac:dyDescent="0.25">
      <c r="A340" s="29" t="s">
        <v>53</v>
      </c>
      <c r="B340" s="2">
        <v>16</v>
      </c>
      <c r="C340" s="30">
        <v>28978</v>
      </c>
    </row>
    <row r="341" spans="1:3" x14ac:dyDescent="0.25">
      <c r="A341" s="29" t="s">
        <v>449</v>
      </c>
      <c r="B341" s="2">
        <v>3</v>
      </c>
      <c r="C341" s="30">
        <v>15612</v>
      </c>
    </row>
    <row r="342" spans="1:3" x14ac:dyDescent="0.25">
      <c r="A342" s="29" t="s">
        <v>41</v>
      </c>
      <c r="B342" s="2">
        <v>22</v>
      </c>
      <c r="C342" s="30">
        <v>15432</v>
      </c>
    </row>
    <row r="343" spans="1:3" x14ac:dyDescent="0.25">
      <c r="A343" s="29" t="s">
        <v>449</v>
      </c>
      <c r="B343" s="2">
        <v>12</v>
      </c>
      <c r="C343" s="30">
        <v>14340</v>
      </c>
    </row>
    <row r="344" spans="1:3" x14ac:dyDescent="0.25">
      <c r="A344" s="29" t="s">
        <v>449</v>
      </c>
      <c r="B344" s="2">
        <v>2</v>
      </c>
      <c r="C344" s="30">
        <v>14329</v>
      </c>
    </row>
    <row r="345" spans="1:3" x14ac:dyDescent="0.25">
      <c r="A345" s="29" t="s">
        <v>52</v>
      </c>
      <c r="B345" s="2">
        <v>19</v>
      </c>
      <c r="C345" s="30">
        <v>12827</v>
      </c>
    </row>
    <row r="346" spans="1:3" x14ac:dyDescent="0.25">
      <c r="A346" s="29" t="s">
        <v>449</v>
      </c>
      <c r="B346" s="2">
        <v>15</v>
      </c>
      <c r="C346" s="30">
        <v>9002</v>
      </c>
    </row>
    <row r="347" spans="1:3" x14ac:dyDescent="0.25">
      <c r="A347" s="29" t="s">
        <v>449</v>
      </c>
      <c r="B347" s="2">
        <v>23</v>
      </c>
      <c r="C347" s="30">
        <v>5754</v>
      </c>
    </row>
    <row r="348" spans="1:3" x14ac:dyDescent="0.25">
      <c r="A348" s="29" t="s">
        <v>449</v>
      </c>
      <c r="B348" s="2">
        <v>6</v>
      </c>
      <c r="C348" s="30">
        <v>3542</v>
      </c>
    </row>
    <row r="349" spans="1:3" x14ac:dyDescent="0.25">
      <c r="A349" s="29" t="s">
        <v>449</v>
      </c>
      <c r="B349" s="2">
        <v>1</v>
      </c>
      <c r="C349" s="30">
        <v>3198</v>
      </c>
    </row>
    <row r="350" spans="1:3" x14ac:dyDescent="0.25">
      <c r="A350" s="29" t="s">
        <v>449</v>
      </c>
      <c r="B350" s="2">
        <v>18</v>
      </c>
      <c r="C350" s="30">
        <v>2571</v>
      </c>
    </row>
    <row r="351" spans="1:3" x14ac:dyDescent="0.25">
      <c r="A351" s="29" t="s">
        <v>449</v>
      </c>
      <c r="B351" s="2">
        <v>7</v>
      </c>
      <c r="C351" s="30">
        <v>1818</v>
      </c>
    </row>
    <row r="352" spans="1:3" x14ac:dyDescent="0.25">
      <c r="A352" s="29" t="s">
        <v>449</v>
      </c>
      <c r="B352" s="2">
        <v>10</v>
      </c>
      <c r="C352" s="30">
        <v>1021</v>
      </c>
    </row>
    <row r="353" spans="1:3" x14ac:dyDescent="0.25">
      <c r="A353" s="29" t="s">
        <v>449</v>
      </c>
      <c r="B353" s="2">
        <v>11</v>
      </c>
      <c r="C353" s="30">
        <v>918</v>
      </c>
    </row>
    <row r="354" spans="1:3" x14ac:dyDescent="0.25">
      <c r="A354" s="29" t="s">
        <v>449</v>
      </c>
      <c r="B354" s="2">
        <v>19</v>
      </c>
      <c r="C354" s="30">
        <v>0</v>
      </c>
    </row>
    <row r="355" spans="1:3" x14ac:dyDescent="0.25">
      <c r="A355" s="34" t="s">
        <v>449</v>
      </c>
      <c r="B355" s="35">
        <v>13</v>
      </c>
      <c r="C355" s="36">
        <v>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DF07D-E2CC-48EE-8F4F-F8FD8B345DDC}">
  <dimension ref="A1:D184"/>
  <sheetViews>
    <sheetView showGridLines="0" workbookViewId="0"/>
  </sheetViews>
  <sheetFormatPr defaultRowHeight="15" x14ac:dyDescent="0.25"/>
  <cols>
    <col min="1" max="1" width="22.5703125" bestFit="1" customWidth="1"/>
    <col min="2" max="2" width="10.42578125" customWidth="1"/>
    <col min="3" max="3" width="39" customWidth="1"/>
    <col min="4" max="4" width="14.85546875" customWidth="1"/>
  </cols>
  <sheetData>
    <row r="1" spans="1:4" x14ac:dyDescent="0.25">
      <c r="A1" s="31" t="s">
        <v>524</v>
      </c>
      <c r="B1" s="32" t="s">
        <v>523</v>
      </c>
      <c r="C1" s="32" t="s">
        <v>536</v>
      </c>
      <c r="D1" s="33" t="s">
        <v>522</v>
      </c>
    </row>
    <row r="2" spans="1:4" x14ac:dyDescent="0.25">
      <c r="A2" s="29" t="s">
        <v>31</v>
      </c>
      <c r="B2" s="2" t="s">
        <v>157</v>
      </c>
      <c r="C2" s="2" t="s">
        <v>530</v>
      </c>
      <c r="D2" s="30">
        <v>1390558</v>
      </c>
    </row>
    <row r="3" spans="1:4" x14ac:dyDescent="0.25">
      <c r="A3" s="29" t="s">
        <v>33</v>
      </c>
      <c r="B3" s="2" t="s">
        <v>157</v>
      </c>
      <c r="C3" s="2" t="s">
        <v>532</v>
      </c>
      <c r="D3" s="30">
        <v>1327065</v>
      </c>
    </row>
    <row r="4" spans="1:4" x14ac:dyDescent="0.25">
      <c r="A4" s="29" t="s">
        <v>28</v>
      </c>
      <c r="B4" s="2" t="s">
        <v>157</v>
      </c>
      <c r="C4" s="2" t="s">
        <v>151</v>
      </c>
      <c r="D4" s="30">
        <v>901701.5</v>
      </c>
    </row>
    <row r="5" spans="1:4" x14ac:dyDescent="0.25">
      <c r="A5" s="29" t="s">
        <v>34</v>
      </c>
      <c r="B5" s="2" t="s">
        <v>157</v>
      </c>
      <c r="C5" s="2" t="s">
        <v>531</v>
      </c>
      <c r="D5" s="30">
        <v>889821</v>
      </c>
    </row>
    <row r="6" spans="1:4" x14ac:dyDescent="0.25">
      <c r="A6" s="29" t="s">
        <v>26</v>
      </c>
      <c r="B6" s="2" t="s">
        <v>449</v>
      </c>
      <c r="C6" s="2" t="s">
        <v>151</v>
      </c>
      <c r="D6" s="30">
        <v>836463.33</v>
      </c>
    </row>
    <row r="7" spans="1:4" x14ac:dyDescent="0.25">
      <c r="A7" s="29" t="s">
        <v>33</v>
      </c>
      <c r="B7" s="2" t="s">
        <v>157</v>
      </c>
      <c r="C7" s="2" t="s">
        <v>531</v>
      </c>
      <c r="D7" s="30">
        <v>699193.5</v>
      </c>
    </row>
    <row r="8" spans="1:4" x14ac:dyDescent="0.25">
      <c r="A8" s="29" t="s">
        <v>33</v>
      </c>
      <c r="B8" s="2" t="s">
        <v>155</v>
      </c>
      <c r="C8" s="2" t="s">
        <v>149</v>
      </c>
      <c r="D8" s="30">
        <v>663874.75</v>
      </c>
    </row>
    <row r="9" spans="1:4" x14ac:dyDescent="0.25">
      <c r="A9" s="29" t="s">
        <v>28</v>
      </c>
      <c r="B9" s="2" t="s">
        <v>155</v>
      </c>
      <c r="C9" s="2" t="s">
        <v>153</v>
      </c>
      <c r="D9" s="30">
        <v>646537.4</v>
      </c>
    </row>
    <row r="10" spans="1:4" x14ac:dyDescent="0.25">
      <c r="A10" s="29" t="s">
        <v>35</v>
      </c>
      <c r="B10" s="2" t="s">
        <v>157</v>
      </c>
      <c r="C10" s="2" t="s">
        <v>151</v>
      </c>
      <c r="D10" s="30">
        <v>610828.5</v>
      </c>
    </row>
    <row r="11" spans="1:4" x14ac:dyDescent="0.25">
      <c r="A11" s="29" t="s">
        <v>33</v>
      </c>
      <c r="B11" s="2" t="s">
        <v>157</v>
      </c>
      <c r="C11" s="2" t="s">
        <v>530</v>
      </c>
      <c r="D11" s="30">
        <v>566192.5</v>
      </c>
    </row>
    <row r="12" spans="1:4" x14ac:dyDescent="0.25">
      <c r="A12" s="29" t="s">
        <v>31</v>
      </c>
      <c r="B12" s="2" t="s">
        <v>449</v>
      </c>
      <c r="C12" s="2" t="s">
        <v>532</v>
      </c>
      <c r="D12" s="30">
        <v>525455.5</v>
      </c>
    </row>
    <row r="13" spans="1:4" x14ac:dyDescent="0.25">
      <c r="A13" s="29" t="s">
        <v>29</v>
      </c>
      <c r="B13" s="2" t="s">
        <v>155</v>
      </c>
      <c r="C13" s="2" t="s">
        <v>151</v>
      </c>
      <c r="D13" s="30">
        <v>508713.88</v>
      </c>
    </row>
    <row r="14" spans="1:4" x14ac:dyDescent="0.25">
      <c r="A14" s="29" t="s">
        <v>35</v>
      </c>
      <c r="B14" s="2" t="s">
        <v>155</v>
      </c>
      <c r="C14" s="2" t="s">
        <v>149</v>
      </c>
      <c r="D14" s="30">
        <v>487052.5</v>
      </c>
    </row>
    <row r="15" spans="1:4" x14ac:dyDescent="0.25">
      <c r="A15" s="29" t="s">
        <v>31</v>
      </c>
      <c r="B15" s="2" t="s">
        <v>155</v>
      </c>
      <c r="C15" s="2" t="s">
        <v>530</v>
      </c>
      <c r="D15" s="30">
        <v>483663.5</v>
      </c>
    </row>
    <row r="16" spans="1:4" x14ac:dyDescent="0.25">
      <c r="A16" s="29" t="s">
        <v>34</v>
      </c>
      <c r="B16" s="2" t="s">
        <v>155</v>
      </c>
      <c r="C16" s="2" t="s">
        <v>151</v>
      </c>
      <c r="D16" s="30">
        <v>478955</v>
      </c>
    </row>
    <row r="17" spans="1:4" x14ac:dyDescent="0.25">
      <c r="A17" s="29" t="s">
        <v>24</v>
      </c>
      <c r="B17" s="2" t="s">
        <v>449</v>
      </c>
      <c r="C17" s="2" t="s">
        <v>531</v>
      </c>
      <c r="D17" s="30">
        <v>465602</v>
      </c>
    </row>
    <row r="18" spans="1:4" x14ac:dyDescent="0.25">
      <c r="A18" s="29" t="s">
        <v>28</v>
      </c>
      <c r="B18" s="2" t="s">
        <v>157</v>
      </c>
      <c r="C18" s="2" t="s">
        <v>149</v>
      </c>
      <c r="D18" s="30">
        <v>465289.5</v>
      </c>
    </row>
    <row r="19" spans="1:4" x14ac:dyDescent="0.25">
      <c r="A19" s="29" t="s">
        <v>34</v>
      </c>
      <c r="B19" s="2" t="s">
        <v>157</v>
      </c>
      <c r="C19" s="2" t="s">
        <v>530</v>
      </c>
      <c r="D19" s="30">
        <v>460868</v>
      </c>
    </row>
    <row r="20" spans="1:4" x14ac:dyDescent="0.25">
      <c r="A20" s="29" t="s">
        <v>24</v>
      </c>
      <c r="B20" s="2" t="s">
        <v>449</v>
      </c>
      <c r="C20" s="2" t="s">
        <v>532</v>
      </c>
      <c r="D20" s="30">
        <v>450052.57</v>
      </c>
    </row>
    <row r="21" spans="1:4" x14ac:dyDescent="0.25">
      <c r="A21" s="29" t="s">
        <v>26</v>
      </c>
      <c r="B21" s="2" t="s">
        <v>155</v>
      </c>
      <c r="C21" s="2" t="s">
        <v>531</v>
      </c>
      <c r="D21" s="30">
        <v>448000</v>
      </c>
    </row>
    <row r="22" spans="1:4" x14ac:dyDescent="0.25">
      <c r="A22" s="29" t="s">
        <v>32</v>
      </c>
      <c r="B22" s="2" t="s">
        <v>157</v>
      </c>
      <c r="C22" s="2" t="s">
        <v>153</v>
      </c>
      <c r="D22" s="30">
        <v>446629.25</v>
      </c>
    </row>
    <row r="23" spans="1:4" x14ac:dyDescent="0.25">
      <c r="A23" s="29" t="s">
        <v>26</v>
      </c>
      <c r="B23" s="2" t="s">
        <v>157</v>
      </c>
      <c r="C23" s="2" t="s">
        <v>151</v>
      </c>
      <c r="D23" s="30">
        <v>439844.67</v>
      </c>
    </row>
    <row r="24" spans="1:4" x14ac:dyDescent="0.25">
      <c r="A24" s="29" t="s">
        <v>24</v>
      </c>
      <c r="B24" s="2" t="s">
        <v>157</v>
      </c>
      <c r="C24" s="2" t="s">
        <v>151</v>
      </c>
      <c r="D24" s="30">
        <v>437866.5</v>
      </c>
    </row>
    <row r="25" spans="1:4" x14ac:dyDescent="0.25">
      <c r="A25" s="29" t="s">
        <v>33</v>
      </c>
      <c r="B25" s="2" t="s">
        <v>155</v>
      </c>
      <c r="C25" s="2" t="s">
        <v>531</v>
      </c>
      <c r="D25" s="30">
        <v>430779.25</v>
      </c>
    </row>
    <row r="26" spans="1:4" x14ac:dyDescent="0.25">
      <c r="A26" s="29" t="s">
        <v>31</v>
      </c>
      <c r="B26" s="2" t="s">
        <v>449</v>
      </c>
      <c r="C26" s="2" t="s">
        <v>149</v>
      </c>
      <c r="D26" s="30">
        <v>427127.38</v>
      </c>
    </row>
    <row r="27" spans="1:4" x14ac:dyDescent="0.25">
      <c r="A27" s="29" t="s">
        <v>34</v>
      </c>
      <c r="B27" s="2" t="s">
        <v>157</v>
      </c>
      <c r="C27" s="2" t="s">
        <v>532</v>
      </c>
      <c r="D27" s="30">
        <v>424521.75</v>
      </c>
    </row>
    <row r="28" spans="1:4" x14ac:dyDescent="0.25">
      <c r="A28" s="29" t="s">
        <v>35</v>
      </c>
      <c r="B28" s="2" t="s">
        <v>157</v>
      </c>
      <c r="C28" s="2" t="s">
        <v>532</v>
      </c>
      <c r="D28" s="30">
        <v>420452.14</v>
      </c>
    </row>
    <row r="29" spans="1:4" x14ac:dyDescent="0.25">
      <c r="A29" s="29" t="s">
        <v>24</v>
      </c>
      <c r="B29" s="2" t="s">
        <v>157</v>
      </c>
      <c r="C29" s="2" t="s">
        <v>532</v>
      </c>
      <c r="D29" s="30">
        <v>415217.33</v>
      </c>
    </row>
    <row r="30" spans="1:4" x14ac:dyDescent="0.25">
      <c r="A30" s="29" t="s">
        <v>28</v>
      </c>
      <c r="B30" s="2" t="s">
        <v>155</v>
      </c>
      <c r="C30" s="2" t="s">
        <v>151</v>
      </c>
      <c r="D30" s="30">
        <v>406168</v>
      </c>
    </row>
    <row r="31" spans="1:4" x14ac:dyDescent="0.25">
      <c r="A31" s="29" t="s">
        <v>32</v>
      </c>
      <c r="B31" s="2" t="s">
        <v>449</v>
      </c>
      <c r="C31" s="2" t="s">
        <v>153</v>
      </c>
      <c r="D31" s="30">
        <v>403415.11</v>
      </c>
    </row>
    <row r="32" spans="1:4" x14ac:dyDescent="0.25">
      <c r="A32" s="29" t="s">
        <v>24</v>
      </c>
      <c r="B32" s="2" t="s">
        <v>449</v>
      </c>
      <c r="C32" s="2" t="s">
        <v>149</v>
      </c>
      <c r="D32" s="30">
        <v>391410.33</v>
      </c>
    </row>
    <row r="33" spans="1:4" x14ac:dyDescent="0.25">
      <c r="A33" s="29" t="s">
        <v>32</v>
      </c>
      <c r="B33" s="2" t="s">
        <v>155</v>
      </c>
      <c r="C33" s="2" t="s">
        <v>153</v>
      </c>
      <c r="D33" s="30">
        <v>388787</v>
      </c>
    </row>
    <row r="34" spans="1:4" x14ac:dyDescent="0.25">
      <c r="A34" s="29" t="s">
        <v>34</v>
      </c>
      <c r="B34" s="2" t="s">
        <v>449</v>
      </c>
      <c r="C34" s="2" t="s">
        <v>153</v>
      </c>
      <c r="D34" s="30">
        <v>387749</v>
      </c>
    </row>
    <row r="35" spans="1:4" x14ac:dyDescent="0.25">
      <c r="A35" s="29" t="s">
        <v>29</v>
      </c>
      <c r="B35" s="2" t="s">
        <v>157</v>
      </c>
      <c r="C35" s="2" t="s">
        <v>531</v>
      </c>
      <c r="D35" s="30">
        <v>384740.6</v>
      </c>
    </row>
    <row r="36" spans="1:4" x14ac:dyDescent="0.25">
      <c r="A36" s="29" t="s">
        <v>33</v>
      </c>
      <c r="B36" s="2" t="s">
        <v>449</v>
      </c>
      <c r="C36" s="2" t="s">
        <v>149</v>
      </c>
      <c r="D36" s="30">
        <v>374146.88</v>
      </c>
    </row>
    <row r="37" spans="1:4" x14ac:dyDescent="0.25">
      <c r="A37" s="29" t="s">
        <v>28</v>
      </c>
      <c r="B37" s="2" t="s">
        <v>157</v>
      </c>
      <c r="C37" s="2" t="s">
        <v>153</v>
      </c>
      <c r="D37" s="30">
        <v>368244.5</v>
      </c>
    </row>
    <row r="38" spans="1:4" x14ac:dyDescent="0.25">
      <c r="A38" s="29" t="s">
        <v>35</v>
      </c>
      <c r="B38" s="2" t="s">
        <v>157</v>
      </c>
      <c r="C38" s="2" t="s">
        <v>153</v>
      </c>
      <c r="D38" s="30">
        <v>367133.13</v>
      </c>
    </row>
    <row r="39" spans="1:4" x14ac:dyDescent="0.25">
      <c r="A39" s="29" t="s">
        <v>29</v>
      </c>
      <c r="B39" s="2" t="s">
        <v>157</v>
      </c>
      <c r="C39" s="2" t="s">
        <v>149</v>
      </c>
      <c r="D39" s="30">
        <v>360778</v>
      </c>
    </row>
    <row r="40" spans="1:4" x14ac:dyDescent="0.25">
      <c r="A40" s="29" t="s">
        <v>29</v>
      </c>
      <c r="B40" s="2" t="s">
        <v>449</v>
      </c>
      <c r="C40" s="2" t="s">
        <v>532</v>
      </c>
      <c r="D40" s="30">
        <v>352443.45</v>
      </c>
    </row>
    <row r="41" spans="1:4" x14ac:dyDescent="0.25">
      <c r="A41" s="29" t="s">
        <v>31</v>
      </c>
      <c r="B41" s="2" t="s">
        <v>157</v>
      </c>
      <c r="C41" s="2" t="s">
        <v>149</v>
      </c>
      <c r="D41" s="30">
        <v>349476</v>
      </c>
    </row>
    <row r="42" spans="1:4" x14ac:dyDescent="0.25">
      <c r="A42" s="29" t="s">
        <v>29</v>
      </c>
      <c r="B42" s="2" t="s">
        <v>449</v>
      </c>
      <c r="C42" s="2" t="s">
        <v>530</v>
      </c>
      <c r="D42" s="30">
        <v>347822.43</v>
      </c>
    </row>
    <row r="43" spans="1:4" x14ac:dyDescent="0.25">
      <c r="A43" s="29" t="s">
        <v>33</v>
      </c>
      <c r="B43" s="2" t="s">
        <v>449</v>
      </c>
      <c r="C43" s="2" t="s">
        <v>151</v>
      </c>
      <c r="D43" s="30">
        <v>345045.5</v>
      </c>
    </row>
    <row r="44" spans="1:4" x14ac:dyDescent="0.25">
      <c r="A44" s="29" t="s">
        <v>35</v>
      </c>
      <c r="B44" s="2" t="s">
        <v>449</v>
      </c>
      <c r="C44" s="2" t="s">
        <v>153</v>
      </c>
      <c r="D44" s="30">
        <v>341637.59</v>
      </c>
    </row>
    <row r="45" spans="1:4" x14ac:dyDescent="0.25">
      <c r="A45" s="29" t="s">
        <v>32</v>
      </c>
      <c r="B45" s="2" t="s">
        <v>157</v>
      </c>
      <c r="C45" s="2" t="s">
        <v>530</v>
      </c>
      <c r="D45" s="30">
        <v>341241.33</v>
      </c>
    </row>
    <row r="46" spans="1:4" x14ac:dyDescent="0.25">
      <c r="A46" s="29" t="s">
        <v>23</v>
      </c>
      <c r="B46" s="2" t="s">
        <v>155</v>
      </c>
      <c r="C46" s="2" t="s">
        <v>151</v>
      </c>
      <c r="D46" s="30">
        <v>340655</v>
      </c>
    </row>
    <row r="47" spans="1:4" x14ac:dyDescent="0.25">
      <c r="A47" s="29" t="s">
        <v>31</v>
      </c>
      <c r="B47" s="2" t="s">
        <v>449</v>
      </c>
      <c r="C47" s="2" t="s">
        <v>530</v>
      </c>
      <c r="D47" s="30">
        <v>336913.6</v>
      </c>
    </row>
    <row r="48" spans="1:4" x14ac:dyDescent="0.25">
      <c r="A48" s="29" t="s">
        <v>29</v>
      </c>
      <c r="B48" s="2" t="s">
        <v>157</v>
      </c>
      <c r="C48" s="2" t="s">
        <v>153</v>
      </c>
      <c r="D48" s="30">
        <v>334892.5</v>
      </c>
    </row>
    <row r="49" spans="1:4" x14ac:dyDescent="0.25">
      <c r="A49" s="29" t="s">
        <v>23</v>
      </c>
      <c r="B49" s="2" t="s">
        <v>155</v>
      </c>
      <c r="C49" s="2" t="s">
        <v>149</v>
      </c>
      <c r="D49" s="30">
        <v>333632.2</v>
      </c>
    </row>
    <row r="50" spans="1:4" x14ac:dyDescent="0.25">
      <c r="A50" s="29" t="s">
        <v>24</v>
      </c>
      <c r="B50" s="2" t="s">
        <v>155</v>
      </c>
      <c r="C50" s="2" t="s">
        <v>149</v>
      </c>
      <c r="D50" s="30">
        <v>328710.33</v>
      </c>
    </row>
    <row r="51" spans="1:4" x14ac:dyDescent="0.25">
      <c r="A51" s="29" t="s">
        <v>34</v>
      </c>
      <c r="B51" s="2" t="s">
        <v>449</v>
      </c>
      <c r="C51" s="2" t="s">
        <v>149</v>
      </c>
      <c r="D51" s="30">
        <v>323456.13</v>
      </c>
    </row>
    <row r="52" spans="1:4" x14ac:dyDescent="0.25">
      <c r="A52" s="29" t="s">
        <v>35</v>
      </c>
      <c r="B52" s="2" t="s">
        <v>155</v>
      </c>
      <c r="C52" s="2" t="s">
        <v>151</v>
      </c>
      <c r="D52" s="30">
        <v>322385.77</v>
      </c>
    </row>
    <row r="53" spans="1:4" x14ac:dyDescent="0.25">
      <c r="A53" s="29" t="s">
        <v>28</v>
      </c>
      <c r="B53" s="2" t="s">
        <v>157</v>
      </c>
      <c r="C53" s="2" t="s">
        <v>531</v>
      </c>
      <c r="D53" s="30">
        <v>310080</v>
      </c>
    </row>
    <row r="54" spans="1:4" x14ac:dyDescent="0.25">
      <c r="A54" s="29" t="s">
        <v>32</v>
      </c>
      <c r="B54" s="2" t="s">
        <v>157</v>
      </c>
      <c r="C54" s="2" t="s">
        <v>531</v>
      </c>
      <c r="D54" s="30">
        <v>304816.59999999998</v>
      </c>
    </row>
    <row r="55" spans="1:4" x14ac:dyDescent="0.25">
      <c r="A55" s="29" t="s">
        <v>35</v>
      </c>
      <c r="B55" s="2" t="s">
        <v>449</v>
      </c>
      <c r="C55" s="2" t="s">
        <v>532</v>
      </c>
      <c r="D55" s="30">
        <v>303217</v>
      </c>
    </row>
    <row r="56" spans="1:4" x14ac:dyDescent="0.25">
      <c r="A56" s="29" t="s">
        <v>26</v>
      </c>
      <c r="B56" s="2" t="s">
        <v>157</v>
      </c>
      <c r="C56" s="2" t="s">
        <v>153</v>
      </c>
      <c r="D56" s="30">
        <v>302147.7</v>
      </c>
    </row>
    <row r="57" spans="1:4" x14ac:dyDescent="0.25">
      <c r="A57" s="29" t="s">
        <v>26</v>
      </c>
      <c r="B57" s="2" t="s">
        <v>155</v>
      </c>
      <c r="C57" s="2" t="s">
        <v>530</v>
      </c>
      <c r="D57" s="30">
        <v>298786.59999999998</v>
      </c>
    </row>
    <row r="58" spans="1:4" x14ac:dyDescent="0.25">
      <c r="A58" s="29" t="s">
        <v>24</v>
      </c>
      <c r="B58" s="2" t="s">
        <v>157</v>
      </c>
      <c r="C58" s="2" t="s">
        <v>530</v>
      </c>
      <c r="D58" s="30">
        <v>297532.79999999999</v>
      </c>
    </row>
    <row r="59" spans="1:4" x14ac:dyDescent="0.25">
      <c r="A59" s="29" t="s">
        <v>32</v>
      </c>
      <c r="B59" s="2" t="s">
        <v>449</v>
      </c>
      <c r="C59" s="2" t="s">
        <v>532</v>
      </c>
      <c r="D59" s="30">
        <v>295919.45</v>
      </c>
    </row>
    <row r="60" spans="1:4" x14ac:dyDescent="0.25">
      <c r="A60" s="29" t="s">
        <v>35</v>
      </c>
      <c r="B60" s="2" t="s">
        <v>157</v>
      </c>
      <c r="C60" s="2" t="s">
        <v>530</v>
      </c>
      <c r="D60" s="30">
        <v>295882.44</v>
      </c>
    </row>
    <row r="61" spans="1:4" x14ac:dyDescent="0.25">
      <c r="A61" s="29" t="s">
        <v>28</v>
      </c>
      <c r="B61" s="2" t="s">
        <v>449</v>
      </c>
      <c r="C61" s="2" t="s">
        <v>151</v>
      </c>
      <c r="D61" s="30">
        <v>291277.75</v>
      </c>
    </row>
    <row r="62" spans="1:4" x14ac:dyDescent="0.25">
      <c r="A62" s="29" t="s">
        <v>23</v>
      </c>
      <c r="B62" s="2" t="s">
        <v>449</v>
      </c>
      <c r="C62" s="2" t="s">
        <v>532</v>
      </c>
      <c r="D62" s="30">
        <v>285739.40000000002</v>
      </c>
    </row>
    <row r="63" spans="1:4" x14ac:dyDescent="0.25">
      <c r="A63" s="29" t="s">
        <v>29</v>
      </c>
      <c r="B63" s="2" t="s">
        <v>157</v>
      </c>
      <c r="C63" s="2" t="s">
        <v>532</v>
      </c>
      <c r="D63" s="30">
        <v>283724.57</v>
      </c>
    </row>
    <row r="64" spans="1:4" x14ac:dyDescent="0.25">
      <c r="A64" s="29" t="s">
        <v>26</v>
      </c>
      <c r="B64" s="2" t="s">
        <v>449</v>
      </c>
      <c r="C64" s="2" t="s">
        <v>149</v>
      </c>
      <c r="D64" s="30">
        <v>276961.75</v>
      </c>
    </row>
    <row r="65" spans="1:4" x14ac:dyDescent="0.25">
      <c r="A65" s="29" t="s">
        <v>31</v>
      </c>
      <c r="B65" s="2" t="s">
        <v>157</v>
      </c>
      <c r="C65" s="2" t="s">
        <v>532</v>
      </c>
      <c r="D65" s="30">
        <v>276326.67</v>
      </c>
    </row>
    <row r="66" spans="1:4" x14ac:dyDescent="0.25">
      <c r="A66" s="29" t="s">
        <v>35</v>
      </c>
      <c r="B66" s="2" t="s">
        <v>155</v>
      </c>
      <c r="C66" s="2" t="s">
        <v>532</v>
      </c>
      <c r="D66" s="30">
        <v>268030.33</v>
      </c>
    </row>
    <row r="67" spans="1:4" x14ac:dyDescent="0.25">
      <c r="A67" s="29" t="s">
        <v>26</v>
      </c>
      <c r="B67" s="2" t="s">
        <v>157</v>
      </c>
      <c r="C67" s="2" t="s">
        <v>531</v>
      </c>
      <c r="D67" s="30">
        <v>259724.22</v>
      </c>
    </row>
    <row r="68" spans="1:4" x14ac:dyDescent="0.25">
      <c r="A68" s="29" t="s">
        <v>26</v>
      </c>
      <c r="B68" s="2" t="s">
        <v>449</v>
      </c>
      <c r="C68" s="2" t="s">
        <v>530</v>
      </c>
      <c r="D68" s="30">
        <v>255718.1</v>
      </c>
    </row>
    <row r="69" spans="1:4" x14ac:dyDescent="0.25">
      <c r="A69" s="29" t="s">
        <v>23</v>
      </c>
      <c r="B69" s="2" t="s">
        <v>157</v>
      </c>
      <c r="C69" s="2" t="s">
        <v>530</v>
      </c>
      <c r="D69" s="30">
        <v>253971.20000000001</v>
      </c>
    </row>
    <row r="70" spans="1:4" x14ac:dyDescent="0.25">
      <c r="A70" s="29" t="s">
        <v>34</v>
      </c>
      <c r="B70" s="2" t="s">
        <v>155</v>
      </c>
      <c r="C70" s="2" t="s">
        <v>149</v>
      </c>
      <c r="D70" s="30">
        <v>248952.4</v>
      </c>
    </row>
    <row r="71" spans="1:4" x14ac:dyDescent="0.25">
      <c r="A71" s="29" t="s">
        <v>26</v>
      </c>
      <c r="B71" s="2" t="s">
        <v>157</v>
      </c>
      <c r="C71" s="2" t="s">
        <v>532</v>
      </c>
      <c r="D71" s="30">
        <v>245030</v>
      </c>
    </row>
    <row r="72" spans="1:4" x14ac:dyDescent="0.25">
      <c r="A72" s="29" t="s">
        <v>29</v>
      </c>
      <c r="B72" s="2" t="s">
        <v>449</v>
      </c>
      <c r="C72" s="2" t="s">
        <v>531</v>
      </c>
      <c r="D72" s="30">
        <v>243206.15</v>
      </c>
    </row>
    <row r="73" spans="1:4" x14ac:dyDescent="0.25">
      <c r="A73" s="29" t="s">
        <v>26</v>
      </c>
      <c r="B73" s="2" t="s">
        <v>155</v>
      </c>
      <c r="C73" s="2" t="s">
        <v>149</v>
      </c>
      <c r="D73" s="30">
        <v>242007.33</v>
      </c>
    </row>
    <row r="74" spans="1:4" x14ac:dyDescent="0.25">
      <c r="A74" s="29" t="s">
        <v>31</v>
      </c>
      <c r="B74" s="2" t="s">
        <v>449</v>
      </c>
      <c r="C74" s="2" t="s">
        <v>531</v>
      </c>
      <c r="D74" s="30">
        <v>237587.27</v>
      </c>
    </row>
    <row r="75" spans="1:4" x14ac:dyDescent="0.25">
      <c r="A75" s="29" t="s">
        <v>26</v>
      </c>
      <c r="B75" s="2" t="s">
        <v>449</v>
      </c>
      <c r="C75" s="2" t="s">
        <v>531</v>
      </c>
      <c r="D75" s="30">
        <v>229112.73</v>
      </c>
    </row>
    <row r="76" spans="1:4" x14ac:dyDescent="0.25">
      <c r="A76" s="29" t="s">
        <v>35</v>
      </c>
      <c r="B76" s="2" t="s">
        <v>157</v>
      </c>
      <c r="C76" s="2" t="s">
        <v>531</v>
      </c>
      <c r="D76" s="30">
        <v>223853.27</v>
      </c>
    </row>
    <row r="77" spans="1:4" x14ac:dyDescent="0.25">
      <c r="A77" s="29" t="s">
        <v>23</v>
      </c>
      <c r="B77" s="2" t="s">
        <v>449</v>
      </c>
      <c r="C77" s="2" t="s">
        <v>151</v>
      </c>
      <c r="D77" s="30">
        <v>219507.86</v>
      </c>
    </row>
    <row r="78" spans="1:4" x14ac:dyDescent="0.25">
      <c r="A78" s="29" t="s">
        <v>29</v>
      </c>
      <c r="B78" s="2" t="s">
        <v>449</v>
      </c>
      <c r="C78" s="2" t="s">
        <v>153</v>
      </c>
      <c r="D78" s="30">
        <v>215071.75</v>
      </c>
    </row>
    <row r="79" spans="1:4" x14ac:dyDescent="0.25">
      <c r="A79" s="29" t="s">
        <v>35</v>
      </c>
      <c r="B79" s="2" t="s">
        <v>449</v>
      </c>
      <c r="C79" s="2" t="s">
        <v>530</v>
      </c>
      <c r="D79" s="30">
        <v>207146.06</v>
      </c>
    </row>
    <row r="80" spans="1:4" x14ac:dyDescent="0.25">
      <c r="A80" s="29" t="s">
        <v>23</v>
      </c>
      <c r="B80" s="2" t="s">
        <v>449</v>
      </c>
      <c r="C80" s="2" t="s">
        <v>149</v>
      </c>
      <c r="D80" s="30">
        <v>206909.5</v>
      </c>
    </row>
    <row r="81" spans="1:4" x14ac:dyDescent="0.25">
      <c r="A81" s="29" t="s">
        <v>35</v>
      </c>
      <c r="B81" s="2" t="s">
        <v>449</v>
      </c>
      <c r="C81" s="2" t="s">
        <v>531</v>
      </c>
      <c r="D81" s="30">
        <v>204250.71</v>
      </c>
    </row>
    <row r="82" spans="1:4" x14ac:dyDescent="0.25">
      <c r="A82" s="29" t="s">
        <v>35</v>
      </c>
      <c r="B82" s="2" t="s">
        <v>449</v>
      </c>
      <c r="C82" s="2" t="s">
        <v>151</v>
      </c>
      <c r="D82" s="30">
        <v>190183.6</v>
      </c>
    </row>
    <row r="83" spans="1:4" x14ac:dyDescent="0.25">
      <c r="A83" s="29" t="s">
        <v>31</v>
      </c>
      <c r="B83" s="2" t="s">
        <v>449</v>
      </c>
      <c r="C83" s="2" t="s">
        <v>153</v>
      </c>
      <c r="D83" s="30">
        <v>184818.5</v>
      </c>
    </row>
    <row r="84" spans="1:4" x14ac:dyDescent="0.25">
      <c r="A84" s="29" t="s">
        <v>35</v>
      </c>
      <c r="B84" s="2" t="s">
        <v>449</v>
      </c>
      <c r="C84" s="2" t="s">
        <v>149</v>
      </c>
      <c r="D84" s="30">
        <v>182723.5</v>
      </c>
    </row>
    <row r="85" spans="1:4" x14ac:dyDescent="0.25">
      <c r="A85" s="29" t="s">
        <v>26</v>
      </c>
      <c r="B85" s="2" t="s">
        <v>155</v>
      </c>
      <c r="C85" s="2" t="s">
        <v>532</v>
      </c>
      <c r="D85" s="30">
        <v>178033.17</v>
      </c>
    </row>
    <row r="86" spans="1:4" x14ac:dyDescent="0.25">
      <c r="A86" s="29" t="s">
        <v>34</v>
      </c>
      <c r="B86" s="2" t="s">
        <v>449</v>
      </c>
      <c r="C86" s="2" t="s">
        <v>151</v>
      </c>
      <c r="D86" s="30">
        <v>171855.14</v>
      </c>
    </row>
    <row r="87" spans="1:4" x14ac:dyDescent="0.25">
      <c r="A87" s="29" t="s">
        <v>34</v>
      </c>
      <c r="B87" s="2" t="s">
        <v>449</v>
      </c>
      <c r="C87" s="2" t="s">
        <v>531</v>
      </c>
      <c r="D87" s="30">
        <v>168501.6</v>
      </c>
    </row>
    <row r="88" spans="1:4" x14ac:dyDescent="0.25">
      <c r="A88" s="29" t="s">
        <v>26</v>
      </c>
      <c r="B88" s="2" t="s">
        <v>157</v>
      </c>
      <c r="C88" s="2" t="s">
        <v>149</v>
      </c>
      <c r="D88" s="30">
        <v>163960.25</v>
      </c>
    </row>
    <row r="89" spans="1:4" x14ac:dyDescent="0.25">
      <c r="A89" s="29" t="s">
        <v>28</v>
      </c>
      <c r="B89" s="2" t="s">
        <v>155</v>
      </c>
      <c r="C89" s="2" t="s">
        <v>531</v>
      </c>
      <c r="D89" s="30">
        <v>162985</v>
      </c>
    </row>
    <row r="90" spans="1:4" x14ac:dyDescent="0.25">
      <c r="A90" s="29" t="s">
        <v>31</v>
      </c>
      <c r="B90" s="2" t="s">
        <v>155</v>
      </c>
      <c r="C90" s="2" t="s">
        <v>151</v>
      </c>
      <c r="D90" s="30">
        <v>161751</v>
      </c>
    </row>
    <row r="91" spans="1:4" x14ac:dyDescent="0.25">
      <c r="A91" s="29" t="s">
        <v>35</v>
      </c>
      <c r="B91" s="2" t="s">
        <v>157</v>
      </c>
      <c r="C91" s="2" t="s">
        <v>149</v>
      </c>
      <c r="D91" s="30">
        <v>160539.79999999999</v>
      </c>
    </row>
    <row r="92" spans="1:4" x14ac:dyDescent="0.25">
      <c r="A92" s="29" t="s">
        <v>35</v>
      </c>
      <c r="B92" s="2" t="s">
        <v>155</v>
      </c>
      <c r="C92" s="2" t="s">
        <v>531</v>
      </c>
      <c r="D92" s="30">
        <v>155486.70000000001</v>
      </c>
    </row>
    <row r="93" spans="1:4" x14ac:dyDescent="0.25">
      <c r="A93" s="29" t="s">
        <v>23</v>
      </c>
      <c r="B93" s="2" t="s">
        <v>449</v>
      </c>
      <c r="C93" s="2" t="s">
        <v>530</v>
      </c>
      <c r="D93" s="30">
        <v>151847.44</v>
      </c>
    </row>
    <row r="94" spans="1:4" x14ac:dyDescent="0.25">
      <c r="A94" s="29" t="s">
        <v>32</v>
      </c>
      <c r="B94" s="2" t="s">
        <v>449</v>
      </c>
      <c r="C94" s="2" t="s">
        <v>149</v>
      </c>
      <c r="D94" s="30">
        <v>145685</v>
      </c>
    </row>
    <row r="95" spans="1:4" x14ac:dyDescent="0.25">
      <c r="A95" s="29" t="s">
        <v>31</v>
      </c>
      <c r="B95" s="2" t="s">
        <v>449</v>
      </c>
      <c r="C95" s="2" t="s">
        <v>151</v>
      </c>
      <c r="D95" s="30">
        <v>142807.76999999999</v>
      </c>
    </row>
    <row r="96" spans="1:4" x14ac:dyDescent="0.25">
      <c r="A96" s="29" t="s">
        <v>24</v>
      </c>
      <c r="B96" s="2" t="s">
        <v>157</v>
      </c>
      <c r="C96" s="2" t="s">
        <v>149</v>
      </c>
      <c r="D96" s="30">
        <v>142530</v>
      </c>
    </row>
    <row r="97" spans="1:4" x14ac:dyDescent="0.25">
      <c r="A97" s="29" t="s">
        <v>26</v>
      </c>
      <c r="B97" s="2" t="s">
        <v>449</v>
      </c>
      <c r="C97" s="2" t="s">
        <v>153</v>
      </c>
      <c r="D97" s="30">
        <v>142387.42000000001</v>
      </c>
    </row>
    <row r="98" spans="1:4" x14ac:dyDescent="0.25">
      <c r="A98" s="29" t="s">
        <v>32</v>
      </c>
      <c r="B98" s="2" t="s">
        <v>155</v>
      </c>
      <c r="C98" s="2" t="s">
        <v>531</v>
      </c>
      <c r="D98" s="30">
        <v>135515</v>
      </c>
    </row>
    <row r="99" spans="1:4" x14ac:dyDescent="0.25">
      <c r="A99" s="29" t="s">
        <v>32</v>
      </c>
      <c r="B99" s="2" t="s">
        <v>155</v>
      </c>
      <c r="C99" s="2" t="s">
        <v>151</v>
      </c>
      <c r="D99" s="30">
        <v>133544</v>
      </c>
    </row>
    <row r="100" spans="1:4" x14ac:dyDescent="0.25">
      <c r="A100" s="29" t="s">
        <v>29</v>
      </c>
      <c r="B100" s="2" t="s">
        <v>449</v>
      </c>
      <c r="C100" s="2" t="s">
        <v>149</v>
      </c>
      <c r="D100" s="30">
        <v>132401.35</v>
      </c>
    </row>
    <row r="101" spans="1:4" x14ac:dyDescent="0.25">
      <c r="A101" s="29" t="s">
        <v>33</v>
      </c>
      <c r="B101" s="2" t="s">
        <v>155</v>
      </c>
      <c r="C101" s="2" t="s">
        <v>151</v>
      </c>
      <c r="D101" s="30">
        <v>130907</v>
      </c>
    </row>
    <row r="102" spans="1:4" x14ac:dyDescent="0.25">
      <c r="A102" s="29" t="s">
        <v>23</v>
      </c>
      <c r="B102" s="2" t="s">
        <v>157</v>
      </c>
      <c r="C102" s="2" t="s">
        <v>151</v>
      </c>
      <c r="D102" s="30">
        <v>128269.5</v>
      </c>
    </row>
    <row r="103" spans="1:4" x14ac:dyDescent="0.25">
      <c r="A103" s="29" t="s">
        <v>32</v>
      </c>
      <c r="B103" s="2" t="s">
        <v>449</v>
      </c>
      <c r="C103" s="2" t="s">
        <v>530</v>
      </c>
      <c r="D103" s="30">
        <v>123507.5</v>
      </c>
    </row>
    <row r="104" spans="1:4" x14ac:dyDescent="0.25">
      <c r="A104" s="29" t="s">
        <v>24</v>
      </c>
      <c r="B104" s="2" t="s">
        <v>157</v>
      </c>
      <c r="C104" s="2" t="s">
        <v>531</v>
      </c>
      <c r="D104" s="30">
        <v>122121.71</v>
      </c>
    </row>
    <row r="105" spans="1:4" x14ac:dyDescent="0.25">
      <c r="A105" s="29" t="s">
        <v>35</v>
      </c>
      <c r="B105" s="2" t="s">
        <v>155</v>
      </c>
      <c r="C105" s="2" t="s">
        <v>153</v>
      </c>
      <c r="D105" s="30">
        <v>117974.78</v>
      </c>
    </row>
    <row r="106" spans="1:4" x14ac:dyDescent="0.25">
      <c r="A106" s="29" t="s">
        <v>31</v>
      </c>
      <c r="B106" s="2" t="s">
        <v>155</v>
      </c>
      <c r="C106" s="2" t="s">
        <v>153</v>
      </c>
      <c r="D106" s="30">
        <v>116603.2</v>
      </c>
    </row>
    <row r="107" spans="1:4" x14ac:dyDescent="0.25">
      <c r="A107" s="29" t="s">
        <v>24</v>
      </c>
      <c r="B107" s="2" t="s">
        <v>155</v>
      </c>
      <c r="C107" s="2" t="s">
        <v>531</v>
      </c>
      <c r="D107" s="30">
        <v>116556.5</v>
      </c>
    </row>
    <row r="108" spans="1:4" x14ac:dyDescent="0.25">
      <c r="A108" s="29" t="s">
        <v>24</v>
      </c>
      <c r="B108" s="2" t="s">
        <v>155</v>
      </c>
      <c r="C108" s="2" t="s">
        <v>153</v>
      </c>
      <c r="D108" s="30">
        <v>115078.5</v>
      </c>
    </row>
    <row r="109" spans="1:4" x14ac:dyDescent="0.25">
      <c r="A109" s="29" t="s">
        <v>34</v>
      </c>
      <c r="B109" s="2" t="s">
        <v>157</v>
      </c>
      <c r="C109" s="2" t="s">
        <v>153</v>
      </c>
      <c r="D109" s="30">
        <v>114080.75</v>
      </c>
    </row>
    <row r="110" spans="1:4" x14ac:dyDescent="0.25">
      <c r="A110" s="29" t="s">
        <v>23</v>
      </c>
      <c r="B110" s="2" t="s">
        <v>155</v>
      </c>
      <c r="C110" s="2" t="s">
        <v>531</v>
      </c>
      <c r="D110" s="30">
        <v>113419</v>
      </c>
    </row>
    <row r="111" spans="1:4" x14ac:dyDescent="0.25">
      <c r="A111" s="29" t="s">
        <v>33</v>
      </c>
      <c r="B111" s="2" t="s">
        <v>155</v>
      </c>
      <c r="C111" s="2" t="s">
        <v>532</v>
      </c>
      <c r="D111" s="30">
        <v>111056</v>
      </c>
    </row>
    <row r="112" spans="1:4" x14ac:dyDescent="0.25">
      <c r="A112" s="29" t="s">
        <v>34</v>
      </c>
      <c r="B112" s="2" t="s">
        <v>155</v>
      </c>
      <c r="C112" s="2" t="s">
        <v>531</v>
      </c>
      <c r="D112" s="30">
        <v>110025.5</v>
      </c>
    </row>
    <row r="113" spans="1:4" x14ac:dyDescent="0.25">
      <c r="A113" s="29" t="s">
        <v>33</v>
      </c>
      <c r="B113" s="2" t="s">
        <v>155</v>
      </c>
      <c r="C113" s="2" t="s">
        <v>530</v>
      </c>
      <c r="D113" s="30">
        <v>109167.5</v>
      </c>
    </row>
    <row r="114" spans="1:4" x14ac:dyDescent="0.25">
      <c r="A114" s="29" t="s">
        <v>32</v>
      </c>
      <c r="B114" s="2" t="s">
        <v>157</v>
      </c>
      <c r="C114" s="2" t="s">
        <v>151</v>
      </c>
      <c r="D114" s="30">
        <v>106509</v>
      </c>
    </row>
    <row r="115" spans="1:4" x14ac:dyDescent="0.25">
      <c r="A115" s="29" t="s">
        <v>24</v>
      </c>
      <c r="B115" s="2" t="s">
        <v>449</v>
      </c>
      <c r="C115" s="2" t="s">
        <v>153</v>
      </c>
      <c r="D115" s="30">
        <v>105687.67</v>
      </c>
    </row>
    <row r="116" spans="1:4" x14ac:dyDescent="0.25">
      <c r="A116" s="29" t="s">
        <v>33</v>
      </c>
      <c r="B116" s="2" t="s">
        <v>157</v>
      </c>
      <c r="C116" s="2" t="s">
        <v>149</v>
      </c>
      <c r="D116" s="30">
        <v>105609.67</v>
      </c>
    </row>
    <row r="117" spans="1:4" x14ac:dyDescent="0.25">
      <c r="A117" s="29" t="s">
        <v>32</v>
      </c>
      <c r="B117" s="2" t="s">
        <v>449</v>
      </c>
      <c r="C117" s="2" t="s">
        <v>151</v>
      </c>
      <c r="D117" s="30">
        <v>104948.2</v>
      </c>
    </row>
    <row r="118" spans="1:4" x14ac:dyDescent="0.25">
      <c r="A118" s="29" t="s">
        <v>26</v>
      </c>
      <c r="B118" s="2" t="s">
        <v>449</v>
      </c>
      <c r="C118" s="2" t="s">
        <v>532</v>
      </c>
      <c r="D118" s="30">
        <v>102481.74</v>
      </c>
    </row>
    <row r="119" spans="1:4" x14ac:dyDescent="0.25">
      <c r="A119" s="29" t="s">
        <v>31</v>
      </c>
      <c r="B119" s="2" t="s">
        <v>157</v>
      </c>
      <c r="C119" s="2" t="s">
        <v>531</v>
      </c>
      <c r="D119" s="30">
        <v>100323.67</v>
      </c>
    </row>
    <row r="120" spans="1:4" x14ac:dyDescent="0.25">
      <c r="A120" s="29" t="s">
        <v>33</v>
      </c>
      <c r="B120" s="2" t="s">
        <v>157</v>
      </c>
      <c r="C120" s="2" t="s">
        <v>151</v>
      </c>
      <c r="D120" s="30">
        <v>100178.75</v>
      </c>
    </row>
    <row r="121" spans="1:4" x14ac:dyDescent="0.25">
      <c r="A121" s="29" t="s">
        <v>34</v>
      </c>
      <c r="B121" s="2" t="s">
        <v>155</v>
      </c>
      <c r="C121" s="2" t="s">
        <v>532</v>
      </c>
      <c r="D121" s="30">
        <v>99412.67</v>
      </c>
    </row>
    <row r="122" spans="1:4" x14ac:dyDescent="0.25">
      <c r="A122" s="29" t="s">
        <v>23</v>
      </c>
      <c r="B122" s="2" t="s">
        <v>155</v>
      </c>
      <c r="C122" s="2" t="s">
        <v>153</v>
      </c>
      <c r="D122" s="30">
        <v>99020</v>
      </c>
    </row>
    <row r="123" spans="1:4" x14ac:dyDescent="0.25">
      <c r="A123" s="29" t="s">
        <v>32</v>
      </c>
      <c r="B123" s="2" t="s">
        <v>449</v>
      </c>
      <c r="C123" s="2" t="s">
        <v>531</v>
      </c>
      <c r="D123" s="30">
        <v>97446.33</v>
      </c>
    </row>
    <row r="124" spans="1:4" x14ac:dyDescent="0.25">
      <c r="A124" s="29" t="s">
        <v>31</v>
      </c>
      <c r="B124" s="2" t="s">
        <v>155</v>
      </c>
      <c r="C124" s="2" t="s">
        <v>532</v>
      </c>
      <c r="D124" s="30">
        <v>96978.5</v>
      </c>
    </row>
    <row r="125" spans="1:4" x14ac:dyDescent="0.25">
      <c r="A125" s="29" t="s">
        <v>32</v>
      </c>
      <c r="B125" s="2" t="s">
        <v>157</v>
      </c>
      <c r="C125" s="2" t="s">
        <v>532</v>
      </c>
      <c r="D125" s="30">
        <v>95997</v>
      </c>
    </row>
    <row r="126" spans="1:4" x14ac:dyDescent="0.25">
      <c r="A126" s="29" t="s">
        <v>28</v>
      </c>
      <c r="B126" s="2" t="s">
        <v>157</v>
      </c>
      <c r="C126" s="2" t="s">
        <v>532</v>
      </c>
      <c r="D126" s="30">
        <v>94676</v>
      </c>
    </row>
    <row r="127" spans="1:4" x14ac:dyDescent="0.25">
      <c r="A127" s="29" t="s">
        <v>34</v>
      </c>
      <c r="B127" s="2" t="s">
        <v>157</v>
      </c>
      <c r="C127" s="2" t="s">
        <v>151</v>
      </c>
      <c r="D127" s="30">
        <v>94346</v>
      </c>
    </row>
    <row r="128" spans="1:4" x14ac:dyDescent="0.25">
      <c r="A128" s="29" t="s">
        <v>34</v>
      </c>
      <c r="B128" s="2" t="s">
        <v>155</v>
      </c>
      <c r="C128" s="2" t="s">
        <v>153</v>
      </c>
      <c r="D128" s="30">
        <v>94189</v>
      </c>
    </row>
    <row r="129" spans="1:4" x14ac:dyDescent="0.25">
      <c r="A129" s="29" t="s">
        <v>23</v>
      </c>
      <c r="B129" s="2" t="s">
        <v>157</v>
      </c>
      <c r="C129" s="2" t="s">
        <v>532</v>
      </c>
      <c r="D129" s="30">
        <v>94158</v>
      </c>
    </row>
    <row r="130" spans="1:4" x14ac:dyDescent="0.25">
      <c r="A130" s="29" t="s">
        <v>32</v>
      </c>
      <c r="B130" s="2" t="s">
        <v>155</v>
      </c>
      <c r="C130" s="2" t="s">
        <v>532</v>
      </c>
      <c r="D130" s="30">
        <v>93498.5</v>
      </c>
    </row>
    <row r="131" spans="1:4" x14ac:dyDescent="0.25">
      <c r="A131" s="29" t="s">
        <v>24</v>
      </c>
      <c r="B131" s="2" t="s">
        <v>155</v>
      </c>
      <c r="C131" s="2" t="s">
        <v>532</v>
      </c>
      <c r="D131" s="30">
        <v>93038.8</v>
      </c>
    </row>
    <row r="132" spans="1:4" x14ac:dyDescent="0.25">
      <c r="A132" s="29" t="s">
        <v>23</v>
      </c>
      <c r="B132" s="2" t="s">
        <v>155</v>
      </c>
      <c r="C132" s="2" t="s">
        <v>532</v>
      </c>
      <c r="D132" s="30">
        <v>92419</v>
      </c>
    </row>
    <row r="133" spans="1:4" x14ac:dyDescent="0.25">
      <c r="A133" s="29" t="s">
        <v>26</v>
      </c>
      <c r="B133" s="2" t="s">
        <v>157</v>
      </c>
      <c r="C133" s="2" t="s">
        <v>530</v>
      </c>
      <c r="D133" s="30">
        <v>92115.5</v>
      </c>
    </row>
    <row r="134" spans="1:4" x14ac:dyDescent="0.25">
      <c r="A134" s="29" t="s">
        <v>29</v>
      </c>
      <c r="B134" s="2" t="s">
        <v>155</v>
      </c>
      <c r="C134" s="2" t="s">
        <v>531</v>
      </c>
      <c r="D134" s="30">
        <v>90685</v>
      </c>
    </row>
    <row r="135" spans="1:4" x14ac:dyDescent="0.25">
      <c r="A135" s="29" t="s">
        <v>29</v>
      </c>
      <c r="B135" s="2" t="s">
        <v>155</v>
      </c>
      <c r="C135" s="2" t="s">
        <v>149</v>
      </c>
      <c r="D135" s="30">
        <v>89697.29</v>
      </c>
    </row>
    <row r="136" spans="1:4" x14ac:dyDescent="0.25">
      <c r="A136" s="29" t="s">
        <v>24</v>
      </c>
      <c r="B136" s="2" t="s">
        <v>449</v>
      </c>
      <c r="C136" s="2" t="s">
        <v>151</v>
      </c>
      <c r="D136" s="30">
        <v>89658.67</v>
      </c>
    </row>
    <row r="137" spans="1:4" x14ac:dyDescent="0.25">
      <c r="A137" s="29" t="s">
        <v>24</v>
      </c>
      <c r="B137" s="2" t="s">
        <v>155</v>
      </c>
      <c r="C137" s="2" t="s">
        <v>151</v>
      </c>
      <c r="D137" s="30">
        <v>89258</v>
      </c>
    </row>
    <row r="138" spans="1:4" x14ac:dyDescent="0.25">
      <c r="A138" s="29" t="s">
        <v>28</v>
      </c>
      <c r="B138" s="2" t="s">
        <v>449</v>
      </c>
      <c r="C138" s="2" t="s">
        <v>149</v>
      </c>
      <c r="D138" s="30">
        <v>88774</v>
      </c>
    </row>
    <row r="139" spans="1:4" x14ac:dyDescent="0.25">
      <c r="A139" s="29" t="s">
        <v>33</v>
      </c>
      <c r="B139" s="2" t="s">
        <v>449</v>
      </c>
      <c r="C139" s="2" t="s">
        <v>531</v>
      </c>
      <c r="D139" s="30">
        <v>88201</v>
      </c>
    </row>
    <row r="140" spans="1:4" x14ac:dyDescent="0.25">
      <c r="A140" s="29" t="s">
        <v>33</v>
      </c>
      <c r="B140" s="2" t="s">
        <v>155</v>
      </c>
      <c r="C140" s="2" t="s">
        <v>153</v>
      </c>
      <c r="D140" s="30">
        <v>87564</v>
      </c>
    </row>
    <row r="141" spans="1:4" x14ac:dyDescent="0.25">
      <c r="A141" s="29" t="s">
        <v>33</v>
      </c>
      <c r="B141" s="2" t="s">
        <v>449</v>
      </c>
      <c r="C141" s="2" t="s">
        <v>532</v>
      </c>
      <c r="D141" s="30">
        <v>86623.4</v>
      </c>
    </row>
    <row r="142" spans="1:4" x14ac:dyDescent="0.25">
      <c r="A142" s="29" t="s">
        <v>23</v>
      </c>
      <c r="B142" s="2" t="s">
        <v>155</v>
      </c>
      <c r="C142" s="2" t="s">
        <v>530</v>
      </c>
      <c r="D142" s="30">
        <v>86579.33</v>
      </c>
    </row>
    <row r="143" spans="1:4" x14ac:dyDescent="0.25">
      <c r="A143" s="29" t="s">
        <v>28</v>
      </c>
      <c r="B143" s="2" t="s">
        <v>449</v>
      </c>
      <c r="C143" s="2" t="s">
        <v>531</v>
      </c>
      <c r="D143" s="30">
        <v>86544.5</v>
      </c>
    </row>
    <row r="144" spans="1:4" x14ac:dyDescent="0.25">
      <c r="A144" s="29" t="s">
        <v>29</v>
      </c>
      <c r="B144" s="2" t="s">
        <v>155</v>
      </c>
      <c r="C144" s="2" t="s">
        <v>153</v>
      </c>
      <c r="D144" s="30">
        <v>86234.25</v>
      </c>
    </row>
    <row r="145" spans="1:4" x14ac:dyDescent="0.25">
      <c r="A145" s="29" t="s">
        <v>24</v>
      </c>
      <c r="B145" s="2" t="s">
        <v>157</v>
      </c>
      <c r="C145" s="2" t="s">
        <v>153</v>
      </c>
      <c r="D145" s="30">
        <v>85282.67</v>
      </c>
    </row>
    <row r="146" spans="1:4" x14ac:dyDescent="0.25">
      <c r="A146" s="29" t="s">
        <v>33</v>
      </c>
      <c r="B146" s="2" t="s">
        <v>449</v>
      </c>
      <c r="C146" s="2" t="s">
        <v>530</v>
      </c>
      <c r="D146" s="30">
        <v>83889</v>
      </c>
    </row>
    <row r="147" spans="1:4" x14ac:dyDescent="0.25">
      <c r="A147" s="29" t="s">
        <v>33</v>
      </c>
      <c r="B147" s="2" t="s">
        <v>449</v>
      </c>
      <c r="C147" s="2" t="s">
        <v>153</v>
      </c>
      <c r="D147" s="30">
        <v>79264.5</v>
      </c>
    </row>
    <row r="148" spans="1:4" x14ac:dyDescent="0.25">
      <c r="A148" s="29" t="s">
        <v>29</v>
      </c>
      <c r="B148" s="2" t="s">
        <v>449</v>
      </c>
      <c r="C148" s="2" t="s">
        <v>151</v>
      </c>
      <c r="D148" s="30">
        <v>79017.75</v>
      </c>
    </row>
    <row r="149" spans="1:4" x14ac:dyDescent="0.25">
      <c r="A149" s="29" t="s">
        <v>24</v>
      </c>
      <c r="B149" s="2" t="s">
        <v>449</v>
      </c>
      <c r="C149" s="2" t="s">
        <v>530</v>
      </c>
      <c r="D149" s="30">
        <v>76122.33</v>
      </c>
    </row>
    <row r="150" spans="1:4" x14ac:dyDescent="0.25">
      <c r="A150" s="29" t="s">
        <v>28</v>
      </c>
      <c r="B150" s="2" t="s">
        <v>449</v>
      </c>
      <c r="C150" s="2" t="s">
        <v>530</v>
      </c>
      <c r="D150" s="30">
        <v>75151.600000000006</v>
      </c>
    </row>
    <row r="151" spans="1:4" x14ac:dyDescent="0.25">
      <c r="A151" s="29" t="s">
        <v>34</v>
      </c>
      <c r="B151" s="2" t="s">
        <v>449</v>
      </c>
      <c r="C151" s="2" t="s">
        <v>532</v>
      </c>
      <c r="D151" s="30">
        <v>74830.2</v>
      </c>
    </row>
    <row r="152" spans="1:4" x14ac:dyDescent="0.25">
      <c r="A152" s="29" t="s">
        <v>24</v>
      </c>
      <c r="B152" s="2" t="s">
        <v>155</v>
      </c>
      <c r="C152" s="2" t="s">
        <v>530</v>
      </c>
      <c r="D152" s="30">
        <v>73416</v>
      </c>
    </row>
    <row r="153" spans="1:4" x14ac:dyDescent="0.25">
      <c r="A153" s="29" t="s">
        <v>28</v>
      </c>
      <c r="B153" s="2" t="s">
        <v>155</v>
      </c>
      <c r="C153" s="2" t="s">
        <v>149</v>
      </c>
      <c r="D153" s="30">
        <v>73385</v>
      </c>
    </row>
    <row r="154" spans="1:4" x14ac:dyDescent="0.25">
      <c r="A154" s="29" t="s">
        <v>31</v>
      </c>
      <c r="B154" s="2" t="s">
        <v>155</v>
      </c>
      <c r="C154" s="2" t="s">
        <v>531</v>
      </c>
      <c r="D154" s="30">
        <v>72200</v>
      </c>
    </row>
    <row r="155" spans="1:4" x14ac:dyDescent="0.25">
      <c r="A155" s="29" t="s">
        <v>32</v>
      </c>
      <c r="B155" s="2" t="s">
        <v>155</v>
      </c>
      <c r="C155" s="2" t="s">
        <v>149</v>
      </c>
      <c r="D155" s="30">
        <v>72087</v>
      </c>
    </row>
    <row r="156" spans="1:4" x14ac:dyDescent="0.25">
      <c r="A156" s="29" t="s">
        <v>23</v>
      </c>
      <c r="B156" s="2" t="s">
        <v>449</v>
      </c>
      <c r="C156" s="2" t="s">
        <v>531</v>
      </c>
      <c r="D156" s="30">
        <v>70574</v>
      </c>
    </row>
    <row r="157" spans="1:4" x14ac:dyDescent="0.25">
      <c r="A157" s="29" t="s">
        <v>31</v>
      </c>
      <c r="B157" s="2" t="s">
        <v>157</v>
      </c>
      <c r="C157" s="2" t="s">
        <v>153</v>
      </c>
      <c r="D157" s="30">
        <v>70214</v>
      </c>
    </row>
    <row r="158" spans="1:4" x14ac:dyDescent="0.25">
      <c r="A158" s="29" t="s">
        <v>26</v>
      </c>
      <c r="B158" s="2" t="s">
        <v>155</v>
      </c>
      <c r="C158" s="2" t="s">
        <v>153</v>
      </c>
      <c r="D158" s="30">
        <v>69754.429999999993</v>
      </c>
    </row>
    <row r="159" spans="1:4" x14ac:dyDescent="0.25">
      <c r="A159" s="29" t="s">
        <v>28</v>
      </c>
      <c r="B159" s="2" t="s">
        <v>449</v>
      </c>
      <c r="C159" s="2" t="s">
        <v>153</v>
      </c>
      <c r="D159" s="30">
        <v>69645.399999999994</v>
      </c>
    </row>
    <row r="160" spans="1:4" x14ac:dyDescent="0.25">
      <c r="A160" s="29" t="s">
        <v>31</v>
      </c>
      <c r="B160" s="2" t="s">
        <v>157</v>
      </c>
      <c r="C160" s="2" t="s">
        <v>151</v>
      </c>
      <c r="D160" s="30">
        <v>69384</v>
      </c>
    </row>
    <row r="161" spans="1:4" x14ac:dyDescent="0.25">
      <c r="A161" s="29" t="s">
        <v>35</v>
      </c>
      <c r="B161" s="2" t="s">
        <v>155</v>
      </c>
      <c r="C161" s="2" t="s">
        <v>530</v>
      </c>
      <c r="D161" s="30">
        <v>66559.14</v>
      </c>
    </row>
    <row r="162" spans="1:4" x14ac:dyDescent="0.25">
      <c r="A162" s="29" t="s">
        <v>28</v>
      </c>
      <c r="B162" s="2" t="s">
        <v>157</v>
      </c>
      <c r="C162" s="2" t="s">
        <v>530</v>
      </c>
      <c r="D162" s="30">
        <v>66480.5</v>
      </c>
    </row>
    <row r="163" spans="1:4" x14ac:dyDescent="0.25">
      <c r="A163" s="29" t="s">
        <v>28</v>
      </c>
      <c r="B163" s="2" t="s">
        <v>155</v>
      </c>
      <c r="C163" s="2" t="s">
        <v>530</v>
      </c>
      <c r="D163" s="30">
        <v>65431.5</v>
      </c>
    </row>
    <row r="164" spans="1:4" x14ac:dyDescent="0.25">
      <c r="A164" s="29" t="s">
        <v>26</v>
      </c>
      <c r="B164" s="2" t="s">
        <v>155</v>
      </c>
      <c r="C164" s="2" t="s">
        <v>151</v>
      </c>
      <c r="D164" s="30">
        <v>62597.5</v>
      </c>
    </row>
    <row r="165" spans="1:4" x14ac:dyDescent="0.25">
      <c r="A165" s="29" t="s">
        <v>33</v>
      </c>
      <c r="B165" s="2" t="s">
        <v>157</v>
      </c>
      <c r="C165" s="2" t="s">
        <v>153</v>
      </c>
      <c r="D165" s="30">
        <v>61149</v>
      </c>
    </row>
    <row r="166" spans="1:4" x14ac:dyDescent="0.25">
      <c r="A166" s="29" t="s">
        <v>34</v>
      </c>
      <c r="B166" s="2" t="s">
        <v>157</v>
      </c>
      <c r="C166" s="2" t="s">
        <v>149</v>
      </c>
      <c r="D166" s="30">
        <v>60457.5</v>
      </c>
    </row>
    <row r="167" spans="1:4" x14ac:dyDescent="0.25">
      <c r="A167" s="29" t="s">
        <v>32</v>
      </c>
      <c r="B167" s="2" t="s">
        <v>157</v>
      </c>
      <c r="C167" s="2" t="s">
        <v>149</v>
      </c>
      <c r="D167" s="30">
        <v>59988.33</v>
      </c>
    </row>
    <row r="168" spans="1:4" x14ac:dyDescent="0.25">
      <c r="A168" s="29" t="s">
        <v>23</v>
      </c>
      <c r="B168" s="2" t="s">
        <v>449</v>
      </c>
      <c r="C168" s="2" t="s">
        <v>153</v>
      </c>
      <c r="D168" s="30">
        <v>59000</v>
      </c>
    </row>
    <row r="169" spans="1:4" x14ac:dyDescent="0.25">
      <c r="A169" s="29" t="s">
        <v>34</v>
      </c>
      <c r="B169" s="2" t="s">
        <v>449</v>
      </c>
      <c r="C169" s="2" t="s">
        <v>530</v>
      </c>
      <c r="D169" s="30">
        <v>58826.17</v>
      </c>
    </row>
    <row r="170" spans="1:4" x14ac:dyDescent="0.25">
      <c r="A170" s="29" t="s">
        <v>29</v>
      </c>
      <c r="B170" s="2" t="s">
        <v>155</v>
      </c>
      <c r="C170" s="2" t="s">
        <v>530</v>
      </c>
      <c r="D170" s="30">
        <v>57569.5</v>
      </c>
    </row>
    <row r="171" spans="1:4" x14ac:dyDescent="0.25">
      <c r="A171" s="29" t="s">
        <v>31</v>
      </c>
      <c r="B171" s="2" t="s">
        <v>155</v>
      </c>
      <c r="C171" s="2" t="s">
        <v>149</v>
      </c>
      <c r="D171" s="30">
        <v>57075.67</v>
      </c>
    </row>
    <row r="172" spans="1:4" x14ac:dyDescent="0.25">
      <c r="A172" s="29" t="s">
        <v>29</v>
      </c>
      <c r="B172" s="2" t="s">
        <v>157</v>
      </c>
      <c r="C172" s="2" t="s">
        <v>530</v>
      </c>
      <c r="D172" s="30">
        <v>56053</v>
      </c>
    </row>
    <row r="173" spans="1:4" x14ac:dyDescent="0.25">
      <c r="A173" s="29" t="s">
        <v>28</v>
      </c>
      <c r="B173" s="2" t="s">
        <v>449</v>
      </c>
      <c r="C173" s="2" t="s">
        <v>532</v>
      </c>
      <c r="D173" s="30">
        <v>49871.67</v>
      </c>
    </row>
    <row r="174" spans="1:4" x14ac:dyDescent="0.25">
      <c r="A174" s="29" t="s">
        <v>32</v>
      </c>
      <c r="B174" s="2" t="s">
        <v>155</v>
      </c>
      <c r="C174" s="2" t="s">
        <v>530</v>
      </c>
      <c r="D174" s="30">
        <v>46745.5</v>
      </c>
    </row>
    <row r="175" spans="1:4" x14ac:dyDescent="0.25">
      <c r="A175" s="29" t="s">
        <v>449</v>
      </c>
      <c r="B175" s="2" t="s">
        <v>449</v>
      </c>
      <c r="C175" s="2" t="s">
        <v>151</v>
      </c>
      <c r="D175" s="30">
        <v>44887</v>
      </c>
    </row>
    <row r="176" spans="1:4" x14ac:dyDescent="0.25">
      <c r="A176" s="29" t="s">
        <v>28</v>
      </c>
      <c r="B176" s="2" t="s">
        <v>155</v>
      </c>
      <c r="C176" s="2" t="s">
        <v>532</v>
      </c>
      <c r="D176" s="30">
        <v>42017.33</v>
      </c>
    </row>
    <row r="177" spans="1:4" x14ac:dyDescent="0.25">
      <c r="A177" s="29" t="s">
        <v>29</v>
      </c>
      <c r="B177" s="2" t="s">
        <v>155</v>
      </c>
      <c r="C177" s="2" t="s">
        <v>532</v>
      </c>
      <c r="D177" s="30">
        <v>39781.800000000003</v>
      </c>
    </row>
    <row r="178" spans="1:4" x14ac:dyDescent="0.25">
      <c r="A178" s="29" t="s">
        <v>29</v>
      </c>
      <c r="B178" s="2" t="s">
        <v>157</v>
      </c>
      <c r="C178" s="2" t="s">
        <v>151</v>
      </c>
      <c r="D178" s="30">
        <v>36988.5</v>
      </c>
    </row>
    <row r="179" spans="1:4" x14ac:dyDescent="0.25">
      <c r="A179" s="29" t="s">
        <v>23</v>
      </c>
      <c r="B179" s="2" t="s">
        <v>157</v>
      </c>
      <c r="C179" s="2" t="s">
        <v>531</v>
      </c>
      <c r="D179" s="30">
        <v>28098</v>
      </c>
    </row>
    <row r="180" spans="1:4" x14ac:dyDescent="0.25">
      <c r="A180" s="29" t="s">
        <v>449</v>
      </c>
      <c r="B180" s="2" t="s">
        <v>449</v>
      </c>
      <c r="C180" s="2" t="s">
        <v>153</v>
      </c>
      <c r="D180" s="30">
        <v>15612</v>
      </c>
    </row>
    <row r="181" spans="1:4" x14ac:dyDescent="0.25">
      <c r="A181" s="29" t="s">
        <v>449</v>
      </c>
      <c r="B181" s="2" t="s">
        <v>449</v>
      </c>
      <c r="C181" s="2" t="s">
        <v>149</v>
      </c>
      <c r="D181" s="30">
        <v>9157</v>
      </c>
    </row>
    <row r="182" spans="1:4" x14ac:dyDescent="0.25">
      <c r="A182" s="29" t="s">
        <v>449</v>
      </c>
      <c r="B182" s="2" t="s">
        <v>449</v>
      </c>
      <c r="C182" s="2" t="s">
        <v>531</v>
      </c>
      <c r="D182" s="30">
        <v>5479.8</v>
      </c>
    </row>
    <row r="183" spans="1:4" x14ac:dyDescent="0.25">
      <c r="A183" s="29" t="s">
        <v>449</v>
      </c>
      <c r="B183" s="2" t="s">
        <v>449</v>
      </c>
      <c r="C183" s="2" t="s">
        <v>530</v>
      </c>
      <c r="D183" s="30">
        <v>5288.33</v>
      </c>
    </row>
    <row r="184" spans="1:4" x14ac:dyDescent="0.25">
      <c r="A184" s="34" t="s">
        <v>449</v>
      </c>
      <c r="B184" s="35" t="s">
        <v>449</v>
      </c>
      <c r="C184" s="35" t="s">
        <v>532</v>
      </c>
      <c r="D184" s="36">
        <v>2692.5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214F7-FE2E-4C20-ACA8-C63B4647F57B}">
  <dimension ref="B3:AU314"/>
  <sheetViews>
    <sheetView topLeftCell="AB303" zoomScale="107" zoomScaleNormal="100" workbookViewId="0">
      <selection activeCell="B3" sqref="B3"/>
    </sheetView>
  </sheetViews>
  <sheetFormatPr defaultRowHeight="15" x14ac:dyDescent="0.25"/>
  <cols>
    <col min="2" max="2" width="24.42578125" bestFit="1" customWidth="1"/>
    <col min="3" max="3" width="10.5703125" bestFit="1" customWidth="1"/>
    <col min="4" max="4" width="20" bestFit="1" customWidth="1"/>
    <col min="5" max="5" width="78.85546875" customWidth="1"/>
    <col min="7" max="7" width="20.42578125" bestFit="1" customWidth="1"/>
    <col min="8" max="8" width="22" bestFit="1" customWidth="1"/>
    <col min="9" max="9" width="72.42578125" customWidth="1"/>
    <col min="10" max="10" width="40.5703125" bestFit="1" customWidth="1"/>
    <col min="11" max="11" width="20" bestFit="1" customWidth="1"/>
    <col min="12" max="12" width="20.5703125" bestFit="1" customWidth="1"/>
    <col min="13" max="13" width="20" bestFit="1" customWidth="1"/>
    <col min="14" max="14" width="71.85546875" customWidth="1"/>
    <col min="16" max="16" width="24.42578125" bestFit="1" customWidth="1"/>
    <col min="17" max="17" width="23.42578125" bestFit="1" customWidth="1"/>
    <col min="18" max="18" width="48" bestFit="1" customWidth="1"/>
    <col min="19" max="19" width="74.140625" customWidth="1"/>
    <col min="21" max="21" width="11.42578125" bestFit="1" customWidth="1"/>
    <col min="22" max="22" width="14.28515625" bestFit="1" customWidth="1"/>
    <col min="23" max="23" width="15.5703125" bestFit="1" customWidth="1"/>
    <col min="24" max="24" width="70.5703125" customWidth="1"/>
    <col min="26" max="26" width="22.28515625" bestFit="1" customWidth="1"/>
    <col min="27" max="27" width="15.42578125" bestFit="1" customWidth="1"/>
    <col min="28" max="28" width="24" bestFit="1" customWidth="1"/>
    <col min="29" max="29" width="74.7109375" customWidth="1"/>
    <col min="31" max="31" width="15.42578125" bestFit="1" customWidth="1"/>
    <col min="32" max="32" width="22.5703125" bestFit="1" customWidth="1"/>
    <col min="33" max="33" width="20" bestFit="1" customWidth="1"/>
    <col min="34" max="34" width="69.28515625" customWidth="1"/>
    <col min="36" max="36" width="11.7109375" bestFit="1" customWidth="1"/>
    <col min="37" max="37" width="21.85546875" bestFit="1" customWidth="1"/>
    <col min="38" max="38" width="71.28515625" customWidth="1"/>
    <col min="40" max="40" width="20.42578125" bestFit="1" customWidth="1"/>
    <col min="41" max="41" width="48" bestFit="1" customWidth="1"/>
    <col min="42" max="42" width="30.42578125" bestFit="1" customWidth="1"/>
    <col min="43" max="43" width="93.28515625" customWidth="1"/>
    <col min="45" max="45" width="24.42578125" bestFit="1" customWidth="1"/>
    <col min="46" max="46" width="11.42578125" bestFit="1" customWidth="1"/>
    <col min="47" max="47" width="40.5703125" bestFit="1" customWidth="1"/>
    <col min="48" max="48" width="19.5703125" bestFit="1" customWidth="1"/>
    <col min="49" max="49" width="139.85546875" customWidth="1"/>
  </cols>
  <sheetData>
    <row r="3" spans="2:47" x14ac:dyDescent="0.25">
      <c r="B3" s="55" t="s">
        <v>524</v>
      </c>
      <c r="C3" s="55" t="s">
        <v>523</v>
      </c>
      <c r="D3" t="s">
        <v>566</v>
      </c>
      <c r="G3" s="55" t="s">
        <v>529</v>
      </c>
      <c r="H3" t="s">
        <v>567</v>
      </c>
      <c r="J3" s="55" t="s">
        <v>536</v>
      </c>
      <c r="K3" t="s">
        <v>579</v>
      </c>
      <c r="L3" t="s">
        <v>580</v>
      </c>
      <c r="M3" t="s">
        <v>581</v>
      </c>
      <c r="P3" s="57" t="s">
        <v>524</v>
      </c>
      <c r="Q3" s="57" t="s">
        <v>555</v>
      </c>
      <c r="R3" s="56" t="s">
        <v>582</v>
      </c>
      <c r="U3" s="57" t="s">
        <v>523</v>
      </c>
      <c r="V3" s="57" t="s">
        <v>558</v>
      </c>
      <c r="W3" s="56" t="s">
        <v>583</v>
      </c>
      <c r="Z3" s="57" t="s">
        <v>529</v>
      </c>
      <c r="AA3" s="57" t="s">
        <v>561</v>
      </c>
      <c r="AB3" s="56" t="s">
        <v>586</v>
      </c>
      <c r="AE3" s="57" t="s">
        <v>562</v>
      </c>
      <c r="AF3" s="57" t="s">
        <v>524</v>
      </c>
      <c r="AG3" s="56" t="s">
        <v>566</v>
      </c>
      <c r="AJ3" s="57" t="s">
        <v>523</v>
      </c>
      <c r="AK3" s="56" t="s">
        <v>627</v>
      </c>
      <c r="AN3" s="57" t="s">
        <v>529</v>
      </c>
      <c r="AO3" s="56" t="s">
        <v>582</v>
      </c>
      <c r="AP3" s="56" t="s">
        <v>628</v>
      </c>
      <c r="AS3" s="55" t="s">
        <v>524</v>
      </c>
      <c r="AT3" s="55" t="s">
        <v>523</v>
      </c>
      <c r="AU3" s="55" t="s">
        <v>536</v>
      </c>
    </row>
    <row r="4" spans="2:47" x14ac:dyDescent="0.25">
      <c r="B4" t="s">
        <v>31</v>
      </c>
      <c r="C4" t="s">
        <v>155</v>
      </c>
      <c r="D4" s="58">
        <v>142096.18</v>
      </c>
      <c r="G4" t="s">
        <v>37</v>
      </c>
      <c r="H4" s="58">
        <v>6412530</v>
      </c>
      <c r="J4" t="s">
        <v>530</v>
      </c>
      <c r="K4" s="58">
        <v>197831.67999999999</v>
      </c>
      <c r="L4" s="58">
        <v>1433016</v>
      </c>
      <c r="M4" s="58">
        <v>0</v>
      </c>
      <c r="P4" s="56" t="s">
        <v>31</v>
      </c>
      <c r="Q4" s="56" t="s">
        <v>537</v>
      </c>
      <c r="R4" s="59">
        <v>62</v>
      </c>
      <c r="U4" s="56" t="s">
        <v>155</v>
      </c>
      <c r="V4" s="56" t="s">
        <v>18</v>
      </c>
      <c r="W4" s="59">
        <v>97159.58</v>
      </c>
      <c r="Z4" s="56" t="s">
        <v>37</v>
      </c>
      <c r="AA4" s="56" t="s">
        <v>75</v>
      </c>
      <c r="AB4" s="59">
        <v>162985</v>
      </c>
      <c r="AE4" s="56" t="s">
        <v>106</v>
      </c>
      <c r="AF4" s="56" t="s">
        <v>31</v>
      </c>
      <c r="AG4" s="59">
        <v>236205</v>
      </c>
      <c r="AJ4" s="56" t="s">
        <v>155</v>
      </c>
      <c r="AK4" s="59">
        <v>84.05</v>
      </c>
      <c r="AN4" s="56" t="s">
        <v>37</v>
      </c>
      <c r="AO4" s="59">
        <v>182</v>
      </c>
      <c r="AP4" s="59">
        <v>6412530</v>
      </c>
      <c r="AS4" t="s">
        <v>31</v>
      </c>
      <c r="AT4" t="s">
        <v>155</v>
      </c>
      <c r="AU4" t="s">
        <v>530</v>
      </c>
    </row>
    <row r="5" spans="2:47" x14ac:dyDescent="0.25">
      <c r="C5" t="s">
        <v>157</v>
      </c>
      <c r="D5" s="58">
        <v>254860.07</v>
      </c>
      <c r="G5" t="s">
        <v>44</v>
      </c>
      <c r="H5" s="58">
        <v>11377089</v>
      </c>
      <c r="J5" t="s">
        <v>151</v>
      </c>
      <c r="K5" s="58">
        <v>288130.21000000002</v>
      </c>
      <c r="L5" s="58">
        <v>7204471</v>
      </c>
      <c r="M5" s="58">
        <v>0</v>
      </c>
      <c r="P5" s="56"/>
      <c r="Q5" s="56" t="s">
        <v>547</v>
      </c>
      <c r="R5" s="59">
        <v>0</v>
      </c>
      <c r="U5" s="56"/>
      <c r="V5" s="56" t="s">
        <v>20</v>
      </c>
      <c r="W5" s="59">
        <v>66512.89</v>
      </c>
      <c r="Z5" s="56"/>
      <c r="AA5" s="56" t="s">
        <v>76</v>
      </c>
      <c r="AB5" s="59">
        <v>63604</v>
      </c>
      <c r="AE5" s="56"/>
      <c r="AF5" s="56" t="s">
        <v>34</v>
      </c>
      <c r="AG5" s="59">
        <v>110386.5</v>
      </c>
      <c r="AJ5" s="56" t="s">
        <v>157</v>
      </c>
      <c r="AK5" s="59">
        <v>80</v>
      </c>
      <c r="AN5" s="56" t="s">
        <v>44</v>
      </c>
      <c r="AO5" s="59">
        <v>231</v>
      </c>
      <c r="AP5" s="59">
        <v>11377089</v>
      </c>
      <c r="AU5" t="s">
        <v>151</v>
      </c>
    </row>
    <row r="6" spans="2:47" x14ac:dyDescent="0.25">
      <c r="C6" t="s">
        <v>449</v>
      </c>
      <c r="D6" s="58">
        <v>275836.53000000003</v>
      </c>
      <c r="G6" t="s">
        <v>49</v>
      </c>
      <c r="H6" s="58">
        <v>13944317</v>
      </c>
      <c r="J6" t="s">
        <v>153</v>
      </c>
      <c r="K6" s="58">
        <v>231351.42</v>
      </c>
      <c r="L6" s="58">
        <v>1504980</v>
      </c>
      <c r="M6" s="58">
        <v>8133</v>
      </c>
      <c r="P6" s="56"/>
      <c r="Q6" s="56" t="s">
        <v>538</v>
      </c>
      <c r="R6" s="59">
        <v>60</v>
      </c>
      <c r="U6" s="56"/>
      <c r="V6" s="56" t="s">
        <v>19</v>
      </c>
      <c r="W6" s="59">
        <v>65292.11</v>
      </c>
      <c r="Z6" s="56"/>
      <c r="AA6" s="56" t="s">
        <v>79</v>
      </c>
      <c r="AB6" s="59">
        <v>67912</v>
      </c>
      <c r="AE6" s="56"/>
      <c r="AF6" s="56" t="s">
        <v>29</v>
      </c>
      <c r="AG6" s="59">
        <v>369673.25</v>
      </c>
      <c r="AJ6" s="56" t="s">
        <v>449</v>
      </c>
      <c r="AK6" s="59">
        <v>83.78</v>
      </c>
      <c r="AN6" s="56" t="s">
        <v>49</v>
      </c>
      <c r="AO6" s="59">
        <v>178</v>
      </c>
      <c r="AP6" s="59">
        <v>13944317</v>
      </c>
      <c r="AU6" t="s">
        <v>153</v>
      </c>
    </row>
    <row r="7" spans="2:47" x14ac:dyDescent="0.25">
      <c r="B7" t="s">
        <v>34</v>
      </c>
      <c r="C7" t="s">
        <v>155</v>
      </c>
      <c r="D7" s="58">
        <v>182560.83</v>
      </c>
      <c r="G7" t="s">
        <v>40</v>
      </c>
      <c r="H7" s="58">
        <v>15521489</v>
      </c>
      <c r="J7" t="s">
        <v>532</v>
      </c>
      <c r="K7" s="58">
        <v>237045.17</v>
      </c>
      <c r="L7" s="58">
        <v>1862812</v>
      </c>
      <c r="M7" s="58">
        <v>0</v>
      </c>
      <c r="P7" s="56"/>
      <c r="Q7" s="56" t="s">
        <v>539</v>
      </c>
      <c r="R7" s="59">
        <v>40</v>
      </c>
      <c r="U7" s="56"/>
      <c r="V7" s="56" t="s">
        <v>21</v>
      </c>
      <c r="W7" s="59">
        <v>63403.19</v>
      </c>
      <c r="Z7" s="56"/>
      <c r="AA7" s="56" t="s">
        <v>73</v>
      </c>
      <c r="AB7" s="59">
        <v>113419</v>
      </c>
      <c r="AE7" s="56"/>
      <c r="AF7" s="56" t="s">
        <v>24</v>
      </c>
      <c r="AG7" s="59">
        <v>315611.75</v>
      </c>
      <c r="AJ7" s="56" t="s">
        <v>565</v>
      </c>
      <c r="AK7" s="59">
        <v>247.83</v>
      </c>
      <c r="AN7" s="56" t="s">
        <v>40</v>
      </c>
      <c r="AO7" s="59">
        <v>224</v>
      </c>
      <c r="AP7" s="59">
        <v>15521489</v>
      </c>
      <c r="AU7" t="s">
        <v>532</v>
      </c>
    </row>
    <row r="8" spans="2:47" x14ac:dyDescent="0.25">
      <c r="C8" t="s">
        <v>157</v>
      </c>
      <c r="D8" s="58">
        <v>268883.94</v>
      </c>
      <c r="G8" t="s">
        <v>39</v>
      </c>
      <c r="H8" s="58">
        <v>16231791</v>
      </c>
      <c r="J8" t="s">
        <v>149</v>
      </c>
      <c r="K8" s="58">
        <v>226404.39</v>
      </c>
      <c r="L8" s="58">
        <v>1682198</v>
      </c>
      <c r="M8" s="58">
        <v>0</v>
      </c>
      <c r="P8" s="56"/>
      <c r="Q8" s="56" t="s">
        <v>540</v>
      </c>
      <c r="R8" s="59">
        <v>23</v>
      </c>
      <c r="U8" s="56"/>
      <c r="V8" s="56" t="s">
        <v>17</v>
      </c>
      <c r="W8" s="59">
        <v>77879.100000000006</v>
      </c>
      <c r="Z8" s="56"/>
      <c r="AA8" s="56" t="s">
        <v>77</v>
      </c>
      <c r="AB8" s="59">
        <v>1027906</v>
      </c>
      <c r="AE8" s="56"/>
      <c r="AF8" s="56" t="s">
        <v>32</v>
      </c>
      <c r="AG8" s="59">
        <v>175455.5</v>
      </c>
      <c r="AN8" s="56" t="s">
        <v>39</v>
      </c>
      <c r="AO8" s="59">
        <v>183</v>
      </c>
      <c r="AP8" s="59">
        <v>16231791</v>
      </c>
      <c r="AU8" t="s">
        <v>149</v>
      </c>
    </row>
    <row r="9" spans="2:47" x14ac:dyDescent="0.25">
      <c r="C9" t="s">
        <v>449</v>
      </c>
      <c r="D9" s="58">
        <v>197464.2</v>
      </c>
      <c r="G9" t="s">
        <v>525</v>
      </c>
      <c r="H9" s="58">
        <v>10946052</v>
      </c>
      <c r="J9" t="s">
        <v>531</v>
      </c>
      <c r="K9" s="58">
        <v>218293.31</v>
      </c>
      <c r="L9" s="58">
        <v>1770290</v>
      </c>
      <c r="M9" s="58">
        <v>0</v>
      </c>
      <c r="P9" s="56"/>
      <c r="Q9" s="56" t="s">
        <v>541</v>
      </c>
      <c r="R9" s="59">
        <v>23</v>
      </c>
      <c r="U9" s="56" t="s">
        <v>157</v>
      </c>
      <c r="V9" s="56" t="s">
        <v>18</v>
      </c>
      <c r="W9" s="59">
        <v>74413.05</v>
      </c>
      <c r="Z9" s="56"/>
      <c r="AA9" s="56" t="s">
        <v>72</v>
      </c>
      <c r="AB9" s="59">
        <v>128497</v>
      </c>
      <c r="AE9" s="56"/>
      <c r="AF9" s="56" t="s">
        <v>26</v>
      </c>
      <c r="AG9" s="59">
        <v>285251</v>
      </c>
      <c r="AN9" s="56" t="s">
        <v>525</v>
      </c>
      <c r="AO9" s="59">
        <v>271</v>
      </c>
      <c r="AP9" s="59">
        <v>10946052</v>
      </c>
      <c r="AU9" t="s">
        <v>531</v>
      </c>
    </row>
    <row r="10" spans="2:47" x14ac:dyDescent="0.25">
      <c r="B10" t="s">
        <v>29</v>
      </c>
      <c r="C10" t="s">
        <v>155</v>
      </c>
      <c r="D10" s="58">
        <v>201750.44</v>
      </c>
      <c r="G10" t="s">
        <v>52</v>
      </c>
      <c r="H10" s="58">
        <v>15357063</v>
      </c>
      <c r="J10" t="s">
        <v>565</v>
      </c>
      <c r="K10" s="58">
        <v>1399056.18</v>
      </c>
      <c r="L10" s="58">
        <v>15457767</v>
      </c>
      <c r="M10" s="58">
        <v>8133</v>
      </c>
      <c r="P10" s="56"/>
      <c r="Q10" s="56" t="s">
        <v>542</v>
      </c>
      <c r="R10" s="59">
        <v>7</v>
      </c>
      <c r="U10" s="56"/>
      <c r="V10" s="56" t="s">
        <v>20</v>
      </c>
      <c r="W10" s="59">
        <v>60667.54</v>
      </c>
      <c r="Z10" s="56"/>
      <c r="AA10" s="56" t="s">
        <v>74</v>
      </c>
      <c r="AB10" s="59">
        <v>491367</v>
      </c>
      <c r="AE10" s="56"/>
      <c r="AF10" s="56" t="s">
        <v>35</v>
      </c>
      <c r="AG10" s="59">
        <v>135903.29</v>
      </c>
      <c r="AN10" s="56" t="s">
        <v>52</v>
      </c>
      <c r="AO10" s="59">
        <v>194</v>
      </c>
      <c r="AP10" s="59">
        <v>15357063</v>
      </c>
      <c r="AT10" t="s">
        <v>157</v>
      </c>
      <c r="AU10" t="s">
        <v>530</v>
      </c>
    </row>
    <row r="11" spans="2:47" x14ac:dyDescent="0.25">
      <c r="C11" t="s">
        <v>157</v>
      </c>
      <c r="D11" s="58">
        <v>290772.69</v>
      </c>
      <c r="G11" t="s">
        <v>526</v>
      </c>
      <c r="H11" s="58">
        <v>11102424</v>
      </c>
      <c r="P11" s="56"/>
      <c r="Q11" s="56" t="s">
        <v>543</v>
      </c>
      <c r="R11" s="59">
        <v>1</v>
      </c>
      <c r="U11" s="56"/>
      <c r="V11" s="56" t="s">
        <v>19</v>
      </c>
      <c r="W11" s="59">
        <v>61847.08</v>
      </c>
      <c r="Z11" s="56"/>
      <c r="AA11" s="56" t="s">
        <v>559</v>
      </c>
      <c r="AB11" s="59">
        <v>112117</v>
      </c>
      <c r="AE11" s="56"/>
      <c r="AF11" s="56" t="s">
        <v>28</v>
      </c>
      <c r="AG11" s="59">
        <v>48855.75</v>
      </c>
      <c r="AN11" s="56" t="s">
        <v>526</v>
      </c>
      <c r="AO11" s="59">
        <v>151</v>
      </c>
      <c r="AP11" s="59">
        <v>11102424</v>
      </c>
      <c r="AU11" t="s">
        <v>151</v>
      </c>
    </row>
    <row r="12" spans="2:47" x14ac:dyDescent="0.25">
      <c r="C12" t="s">
        <v>449</v>
      </c>
      <c r="D12" s="58">
        <v>219950.84</v>
      </c>
      <c r="G12" t="s">
        <v>48</v>
      </c>
      <c r="H12" s="58">
        <v>12807316</v>
      </c>
      <c r="K12">
        <f xml:space="preserve"> GETPIVOTDATA("[Measures].[Sum of AVG_SALRAY]",$J$3)</f>
        <v>1399056.18</v>
      </c>
      <c r="L12">
        <f>GETPIVOTDATA("[Measures].[Sum of MAX_SALARY]",$J$3)</f>
        <v>15457767</v>
      </c>
      <c r="M12">
        <f>GETPIVOTDATA("[Measures].[Sum of MIN_SALARY]",$J$3)</f>
        <v>8133</v>
      </c>
      <c r="P12" s="56" t="s">
        <v>34</v>
      </c>
      <c r="Q12" s="56" t="s">
        <v>537</v>
      </c>
      <c r="R12" s="59">
        <v>61</v>
      </c>
      <c r="U12" s="56"/>
      <c r="V12" s="56" t="s">
        <v>21</v>
      </c>
      <c r="W12" s="59">
        <v>56822.13</v>
      </c>
      <c r="Z12" s="56"/>
      <c r="AA12" s="56" t="s">
        <v>81</v>
      </c>
      <c r="AB12" s="59">
        <v>131148</v>
      </c>
      <c r="AE12" s="56"/>
      <c r="AF12" s="56" t="s">
        <v>23</v>
      </c>
      <c r="AG12" s="59">
        <v>439179</v>
      </c>
      <c r="AN12" s="56" t="s">
        <v>48</v>
      </c>
      <c r="AO12" s="59">
        <v>177</v>
      </c>
      <c r="AP12" s="59">
        <v>12807316</v>
      </c>
      <c r="AU12" t="s">
        <v>153</v>
      </c>
    </row>
    <row r="13" spans="2:47" x14ac:dyDescent="0.25">
      <c r="B13" t="s">
        <v>24</v>
      </c>
      <c r="C13" t="s">
        <v>155</v>
      </c>
      <c r="D13" s="58">
        <v>131707.76999999999</v>
      </c>
      <c r="G13" t="s">
        <v>43</v>
      </c>
      <c r="H13" s="58">
        <v>14347448</v>
      </c>
      <c r="P13" s="56"/>
      <c r="Q13" s="56" t="s">
        <v>546</v>
      </c>
      <c r="R13" s="59">
        <v>0</v>
      </c>
      <c r="U13" s="56"/>
      <c r="V13" s="56" t="s">
        <v>17</v>
      </c>
      <c r="W13" s="59">
        <v>57949.39</v>
      </c>
      <c r="Z13" s="56"/>
      <c r="AA13" s="56" t="s">
        <v>78</v>
      </c>
      <c r="AB13" s="59">
        <v>132659</v>
      </c>
      <c r="AE13" s="56"/>
      <c r="AF13" s="56" t="s">
        <v>33</v>
      </c>
      <c r="AG13" s="59">
        <v>113777.5</v>
      </c>
      <c r="AN13" s="56" t="s">
        <v>43</v>
      </c>
      <c r="AO13" s="59">
        <v>236</v>
      </c>
      <c r="AP13" s="59">
        <v>14347448</v>
      </c>
      <c r="AU13" t="s">
        <v>532</v>
      </c>
    </row>
    <row r="14" spans="2:47" x14ac:dyDescent="0.25">
      <c r="C14" t="s">
        <v>157</v>
      </c>
      <c r="D14" s="58">
        <v>217295.96</v>
      </c>
      <c r="G14" t="s">
        <v>46</v>
      </c>
      <c r="H14" s="58">
        <v>12740384</v>
      </c>
      <c r="P14" s="56"/>
      <c r="Q14" s="56" t="s">
        <v>538</v>
      </c>
      <c r="R14" s="59">
        <v>77</v>
      </c>
      <c r="U14" s="56" t="s">
        <v>449</v>
      </c>
      <c r="V14" s="56" t="s">
        <v>18</v>
      </c>
      <c r="W14" s="59">
        <v>57609.48</v>
      </c>
      <c r="Z14" s="56" t="s">
        <v>44</v>
      </c>
      <c r="AA14" s="56" t="s">
        <v>75</v>
      </c>
      <c r="AB14" s="59">
        <v>118335</v>
      </c>
      <c r="AE14" s="56" t="s">
        <v>120</v>
      </c>
      <c r="AF14" s="56" t="s">
        <v>31</v>
      </c>
      <c r="AG14" s="59">
        <v>169284.43</v>
      </c>
      <c r="AN14" s="56" t="s">
        <v>46</v>
      </c>
      <c r="AO14" s="59">
        <v>230</v>
      </c>
      <c r="AP14" s="59">
        <v>12740384</v>
      </c>
      <c r="AU14" t="s">
        <v>149</v>
      </c>
    </row>
    <row r="15" spans="2:47" x14ac:dyDescent="0.25">
      <c r="C15" t="s">
        <v>449</v>
      </c>
      <c r="D15" s="58">
        <v>263444.39</v>
      </c>
      <c r="G15" t="s">
        <v>47</v>
      </c>
      <c r="H15" s="58">
        <v>17644693</v>
      </c>
      <c r="P15" s="56"/>
      <c r="Q15" s="56" t="s">
        <v>539</v>
      </c>
      <c r="R15" s="59">
        <v>55</v>
      </c>
      <c r="U15" s="56"/>
      <c r="V15" s="56" t="s">
        <v>20</v>
      </c>
      <c r="W15" s="59">
        <v>63991.91</v>
      </c>
      <c r="Z15" s="56"/>
      <c r="AA15" s="56" t="s">
        <v>76</v>
      </c>
      <c r="AB15" s="59">
        <v>1051851</v>
      </c>
      <c r="AE15" s="56"/>
      <c r="AF15" s="56" t="s">
        <v>34</v>
      </c>
      <c r="AG15" s="59">
        <v>89909</v>
      </c>
      <c r="AN15" s="56" t="s">
        <v>47</v>
      </c>
      <c r="AO15" s="59">
        <v>213</v>
      </c>
      <c r="AP15" s="59">
        <v>17644693</v>
      </c>
      <c r="AU15" t="s">
        <v>531</v>
      </c>
    </row>
    <row r="16" spans="2:47" x14ac:dyDescent="0.25">
      <c r="B16" t="s">
        <v>32</v>
      </c>
      <c r="C16" t="s">
        <v>155</v>
      </c>
      <c r="D16" s="58">
        <v>129845.85</v>
      </c>
      <c r="G16" t="s">
        <v>527</v>
      </c>
      <c r="H16" s="58">
        <v>16048178</v>
      </c>
      <c r="P16" s="56"/>
      <c r="Q16" s="56" t="s">
        <v>540</v>
      </c>
      <c r="R16" s="59">
        <v>14</v>
      </c>
      <c r="U16" s="56"/>
      <c r="V16" s="56" t="s">
        <v>19</v>
      </c>
      <c r="W16" s="59">
        <v>61938.92</v>
      </c>
      <c r="Z16" s="56"/>
      <c r="AA16" s="56" t="s">
        <v>79</v>
      </c>
      <c r="AB16" s="59">
        <v>134177</v>
      </c>
      <c r="AE16" s="56"/>
      <c r="AF16" s="56" t="s">
        <v>29</v>
      </c>
      <c r="AG16" s="59">
        <v>329644.71000000002</v>
      </c>
      <c r="AN16" s="56" t="s">
        <v>527</v>
      </c>
      <c r="AO16" s="59">
        <v>263</v>
      </c>
      <c r="AP16" s="59">
        <v>16048178</v>
      </c>
      <c r="AT16" t="s">
        <v>449</v>
      </c>
      <c r="AU16" t="s">
        <v>530</v>
      </c>
    </row>
    <row r="17" spans="2:47" x14ac:dyDescent="0.25">
      <c r="C17" t="s">
        <v>157</v>
      </c>
      <c r="D17" s="58">
        <v>259463.84</v>
      </c>
      <c r="G17" t="s">
        <v>41</v>
      </c>
      <c r="H17" s="58">
        <v>11431422</v>
      </c>
      <c r="P17" s="56"/>
      <c r="Q17" s="56" t="s">
        <v>541</v>
      </c>
      <c r="R17" s="59">
        <v>11</v>
      </c>
      <c r="U17" s="56"/>
      <c r="V17" s="56" t="s">
        <v>21</v>
      </c>
      <c r="W17" s="59">
        <v>63882.43</v>
      </c>
      <c r="Z17" s="56"/>
      <c r="AA17" s="56" t="s">
        <v>73</v>
      </c>
      <c r="AB17" s="59">
        <v>292139</v>
      </c>
      <c r="AE17" s="56"/>
      <c r="AF17" s="56" t="s">
        <v>24</v>
      </c>
      <c r="AG17" s="59">
        <v>91554.67</v>
      </c>
      <c r="AN17" s="56" t="s">
        <v>41</v>
      </c>
      <c r="AO17" s="59">
        <v>223</v>
      </c>
      <c r="AP17" s="59">
        <v>11431422</v>
      </c>
      <c r="AU17" t="s">
        <v>151</v>
      </c>
    </row>
    <row r="18" spans="2:47" x14ac:dyDescent="0.25">
      <c r="C18" t="s">
        <v>449</v>
      </c>
      <c r="D18" s="58">
        <v>222466.72</v>
      </c>
      <c r="G18" t="s">
        <v>38</v>
      </c>
      <c r="H18" s="58">
        <v>23641362</v>
      </c>
      <c r="P18" s="56"/>
      <c r="Q18" s="56" t="s">
        <v>542</v>
      </c>
      <c r="R18" s="59">
        <v>1</v>
      </c>
      <c r="U18" s="56"/>
      <c r="V18" s="56" t="s">
        <v>17</v>
      </c>
      <c r="W18" s="59">
        <v>67465.03</v>
      </c>
      <c r="Z18" s="56"/>
      <c r="AA18" s="56" t="s">
        <v>77</v>
      </c>
      <c r="AB18" s="59">
        <v>110747</v>
      </c>
      <c r="AE18" s="56"/>
      <c r="AF18" s="56" t="s">
        <v>32</v>
      </c>
      <c r="AG18" s="59">
        <v>523671.67</v>
      </c>
      <c r="AN18" s="56" t="s">
        <v>38</v>
      </c>
      <c r="AO18" s="59">
        <v>270</v>
      </c>
      <c r="AP18" s="59">
        <v>23641362</v>
      </c>
      <c r="AU18" t="s">
        <v>153</v>
      </c>
    </row>
    <row r="19" spans="2:47" x14ac:dyDescent="0.25">
      <c r="B19" t="s">
        <v>26</v>
      </c>
      <c r="C19" t="s">
        <v>155</v>
      </c>
      <c r="D19" s="58">
        <v>205919.03</v>
      </c>
      <c r="G19" t="s">
        <v>53</v>
      </c>
      <c r="H19" s="58">
        <v>10994312</v>
      </c>
      <c r="P19" s="56"/>
      <c r="Q19" s="56" t="s">
        <v>543</v>
      </c>
      <c r="R19" s="59">
        <v>4</v>
      </c>
      <c r="U19" s="56" t="s">
        <v>565</v>
      </c>
      <c r="V19" s="56"/>
      <c r="W19" s="59">
        <v>996833.83</v>
      </c>
      <c r="Z19" s="56"/>
      <c r="AA19" s="56" t="s">
        <v>72</v>
      </c>
      <c r="AB19" s="59">
        <v>340434</v>
      </c>
      <c r="AE19" s="56"/>
      <c r="AF19" s="56" t="s">
        <v>26</v>
      </c>
      <c r="AG19" s="59">
        <v>179228.6</v>
      </c>
      <c r="AN19" s="56" t="s">
        <v>53</v>
      </c>
      <c r="AO19" s="59">
        <v>200</v>
      </c>
      <c r="AP19" s="59">
        <v>10994312</v>
      </c>
      <c r="AU19" t="s">
        <v>532</v>
      </c>
    </row>
    <row r="20" spans="2:47" x14ac:dyDescent="0.25">
      <c r="C20" t="s">
        <v>157</v>
      </c>
      <c r="D20" s="58">
        <v>245739.05</v>
      </c>
      <c r="G20" t="s">
        <v>42</v>
      </c>
      <c r="H20" s="58">
        <v>11470410</v>
      </c>
      <c r="P20" s="56" t="s">
        <v>29</v>
      </c>
      <c r="Q20" s="56" t="s">
        <v>537</v>
      </c>
      <c r="R20" s="59">
        <v>43</v>
      </c>
      <c r="Z20" s="56"/>
      <c r="AA20" s="56" t="s">
        <v>74</v>
      </c>
      <c r="AB20" s="59">
        <v>120480</v>
      </c>
      <c r="AE20" s="56"/>
      <c r="AF20" s="56" t="s">
        <v>35</v>
      </c>
      <c r="AG20" s="59">
        <v>305846.5</v>
      </c>
      <c r="AN20" s="56" t="s">
        <v>42</v>
      </c>
      <c r="AO20" s="59">
        <v>229</v>
      </c>
      <c r="AP20" s="59">
        <v>11470410</v>
      </c>
      <c r="AU20" t="s">
        <v>149</v>
      </c>
    </row>
    <row r="21" spans="2:47" x14ac:dyDescent="0.25">
      <c r="C21" t="s">
        <v>449</v>
      </c>
      <c r="D21" s="58">
        <v>290714.78999999998</v>
      </c>
      <c r="G21" t="s">
        <v>449</v>
      </c>
      <c r="H21" s="58">
        <v>356629</v>
      </c>
      <c r="P21" s="56"/>
      <c r="Q21" s="56" t="s">
        <v>547</v>
      </c>
      <c r="R21" s="59">
        <v>6</v>
      </c>
      <c r="W21">
        <f>GETPIVOTDATA("[Measures].[Sum of MEDIAN]",$U$3)</f>
        <v>996833.83</v>
      </c>
      <c r="Z21" s="56"/>
      <c r="AA21" s="56" t="s">
        <v>559</v>
      </c>
      <c r="AB21" s="59">
        <v>287645</v>
      </c>
      <c r="AE21" s="56"/>
      <c r="AF21" s="56" t="s">
        <v>23</v>
      </c>
      <c r="AG21" s="59">
        <v>78422</v>
      </c>
      <c r="AN21" s="56" t="s">
        <v>449</v>
      </c>
      <c r="AO21" s="59">
        <v>149</v>
      </c>
      <c r="AP21" s="59">
        <v>356629</v>
      </c>
      <c r="AU21" t="s">
        <v>531</v>
      </c>
    </row>
    <row r="22" spans="2:47" x14ac:dyDescent="0.25">
      <c r="B22" t="s">
        <v>35</v>
      </c>
      <c r="C22" t="s">
        <v>155</v>
      </c>
      <c r="D22" s="58">
        <v>233484.39</v>
      </c>
      <c r="G22" t="s">
        <v>565</v>
      </c>
      <c r="H22" s="58">
        <v>232374909</v>
      </c>
      <c r="P22" s="56"/>
      <c r="Q22" s="56" t="s">
        <v>550</v>
      </c>
      <c r="R22" s="59">
        <v>0</v>
      </c>
      <c r="Z22" s="56"/>
      <c r="AA22" s="56" t="s">
        <v>81</v>
      </c>
      <c r="AB22" s="59">
        <v>1589461</v>
      </c>
      <c r="AE22" s="56"/>
      <c r="AF22" s="56" t="s">
        <v>33</v>
      </c>
      <c r="AG22" s="59">
        <v>114315</v>
      </c>
      <c r="AN22" s="56" t="s">
        <v>565</v>
      </c>
      <c r="AO22" s="59">
        <v>3804</v>
      </c>
      <c r="AP22" s="59">
        <v>232374909</v>
      </c>
      <c r="AS22" t="s">
        <v>34</v>
      </c>
      <c r="AT22" t="s">
        <v>155</v>
      </c>
      <c r="AU22" t="s">
        <v>151</v>
      </c>
    </row>
    <row r="23" spans="2:47" x14ac:dyDescent="0.25">
      <c r="C23" t="s">
        <v>157</v>
      </c>
      <c r="D23" s="58">
        <v>293136.48</v>
      </c>
      <c r="H23">
        <f>GETPIVOTDATA("[Measures].[Sum of TOTAL_SALARY]",$G$3)</f>
        <v>232374909</v>
      </c>
      <c r="P23" s="56"/>
      <c r="Q23" s="56" t="s">
        <v>538</v>
      </c>
      <c r="R23" s="59">
        <v>53</v>
      </c>
      <c r="Z23" s="56"/>
      <c r="AA23" s="56" t="s">
        <v>78</v>
      </c>
      <c r="AB23" s="59">
        <v>781125</v>
      </c>
      <c r="AE23" s="56" t="s">
        <v>147</v>
      </c>
      <c r="AF23" s="56" t="s">
        <v>31</v>
      </c>
      <c r="AG23" s="59">
        <v>110513</v>
      </c>
      <c r="AU23" t="s">
        <v>153</v>
      </c>
    </row>
    <row r="24" spans="2:47" x14ac:dyDescent="0.25">
      <c r="C24" t="s">
        <v>449</v>
      </c>
      <c r="D24" s="58">
        <v>238824.31</v>
      </c>
      <c r="P24" s="56"/>
      <c r="Q24" s="56" t="s">
        <v>539</v>
      </c>
      <c r="R24" s="59">
        <v>75</v>
      </c>
      <c r="Z24" s="56" t="s">
        <v>49</v>
      </c>
      <c r="AA24" s="56" t="s">
        <v>75</v>
      </c>
      <c r="AB24" s="59">
        <v>1060080</v>
      </c>
      <c r="AE24" s="56"/>
      <c r="AF24" s="56" t="s">
        <v>29</v>
      </c>
      <c r="AG24" s="59">
        <v>108512</v>
      </c>
      <c r="AU24" t="s">
        <v>532</v>
      </c>
    </row>
    <row r="25" spans="2:47" x14ac:dyDescent="0.25">
      <c r="B25" t="s">
        <v>28</v>
      </c>
      <c r="C25" t="s">
        <v>155</v>
      </c>
      <c r="D25" s="58">
        <v>307446.2</v>
      </c>
      <c r="P25" s="56"/>
      <c r="Q25" s="56" t="s">
        <v>540</v>
      </c>
      <c r="R25" s="59">
        <v>18</v>
      </c>
      <c r="Z25" s="56"/>
      <c r="AA25" s="56" t="s">
        <v>76</v>
      </c>
      <c r="AB25" s="59">
        <v>120554</v>
      </c>
      <c r="AE25" s="56"/>
      <c r="AF25" s="56" t="s">
        <v>24</v>
      </c>
      <c r="AG25" s="59">
        <v>94952</v>
      </c>
      <c r="AU25" t="s">
        <v>149</v>
      </c>
    </row>
    <row r="26" spans="2:47" x14ac:dyDescent="0.25">
      <c r="C26" t="s">
        <v>157</v>
      </c>
      <c r="D26" s="58">
        <v>344957</v>
      </c>
      <c r="P26" s="56"/>
      <c r="Q26" s="56" t="s">
        <v>541</v>
      </c>
      <c r="R26" s="59">
        <v>20</v>
      </c>
      <c r="Z26" s="56"/>
      <c r="AA26" s="56" t="s">
        <v>79</v>
      </c>
      <c r="AB26" s="59">
        <v>388787</v>
      </c>
      <c r="AE26" s="56"/>
      <c r="AF26" s="56" t="s">
        <v>35</v>
      </c>
      <c r="AG26" s="59">
        <v>1746397</v>
      </c>
      <c r="AU26" t="s">
        <v>531</v>
      </c>
    </row>
    <row r="27" spans="2:47" x14ac:dyDescent="0.25">
      <c r="C27" t="s">
        <v>449</v>
      </c>
      <c r="D27" s="58">
        <v>109421.04</v>
      </c>
      <c r="P27" s="56"/>
      <c r="Q27" s="56" t="s">
        <v>542</v>
      </c>
      <c r="R27" s="59">
        <v>16</v>
      </c>
      <c r="Z27" s="56"/>
      <c r="AA27" s="56" t="s">
        <v>73</v>
      </c>
      <c r="AB27" s="59">
        <v>112635</v>
      </c>
      <c r="AE27" s="56" t="s">
        <v>123</v>
      </c>
      <c r="AF27" s="56" t="s">
        <v>31</v>
      </c>
      <c r="AG27" s="59">
        <v>92519.33</v>
      </c>
      <c r="AT27" t="s">
        <v>157</v>
      </c>
      <c r="AU27" t="s">
        <v>530</v>
      </c>
    </row>
    <row r="28" spans="2:47" x14ac:dyDescent="0.25">
      <c r="B28" t="s">
        <v>23</v>
      </c>
      <c r="C28" t="s">
        <v>155</v>
      </c>
      <c r="D28" s="58">
        <v>204193.8</v>
      </c>
      <c r="P28" s="56"/>
      <c r="Q28" s="56" t="s">
        <v>543</v>
      </c>
      <c r="R28" s="59">
        <v>26</v>
      </c>
      <c r="Z28" s="56"/>
      <c r="AA28" s="56" t="s">
        <v>77</v>
      </c>
      <c r="AB28" s="59">
        <v>1053460</v>
      </c>
      <c r="AE28" s="56"/>
      <c r="AF28" s="56" t="s">
        <v>34</v>
      </c>
      <c r="AG28" s="59">
        <v>409733.5</v>
      </c>
      <c r="AU28" t="s">
        <v>151</v>
      </c>
    </row>
    <row r="29" spans="2:47" x14ac:dyDescent="0.25">
      <c r="C29" t="s">
        <v>157</v>
      </c>
      <c r="D29" s="58">
        <v>174280.9</v>
      </c>
      <c r="P29" s="56"/>
      <c r="Q29" s="56" t="s">
        <v>544</v>
      </c>
      <c r="R29" s="59">
        <v>20</v>
      </c>
      <c r="Z29" s="56"/>
      <c r="AA29" s="56" t="s">
        <v>72</v>
      </c>
      <c r="AB29" s="59">
        <v>1504980</v>
      </c>
      <c r="AE29" s="56"/>
      <c r="AF29" s="56" t="s">
        <v>29</v>
      </c>
      <c r="AG29" s="59">
        <v>68235.25</v>
      </c>
      <c r="AU29" t="s">
        <v>153</v>
      </c>
    </row>
    <row r="30" spans="2:47" x14ac:dyDescent="0.25">
      <c r="C30" t="s">
        <v>449</v>
      </c>
      <c r="D30" s="58">
        <v>205357.21</v>
      </c>
      <c r="P30" s="56"/>
      <c r="Q30" s="56" t="s">
        <v>545</v>
      </c>
      <c r="R30" s="59">
        <v>4</v>
      </c>
      <c r="Z30" s="56"/>
      <c r="AA30" s="56" t="s">
        <v>74</v>
      </c>
      <c r="AB30" s="59">
        <v>114112</v>
      </c>
      <c r="AE30" s="56"/>
      <c r="AF30" s="56" t="s">
        <v>24</v>
      </c>
      <c r="AG30" s="59">
        <v>76222.33</v>
      </c>
      <c r="AU30" t="s">
        <v>532</v>
      </c>
    </row>
    <row r="31" spans="2:47" x14ac:dyDescent="0.25">
      <c r="B31" t="s">
        <v>33</v>
      </c>
      <c r="C31" t="s">
        <v>155</v>
      </c>
      <c r="D31" s="58">
        <v>312937.71000000002</v>
      </c>
      <c r="P31" s="56" t="s">
        <v>24</v>
      </c>
      <c r="Q31" s="56" t="s">
        <v>537</v>
      </c>
      <c r="R31" s="59">
        <v>57</v>
      </c>
      <c r="Z31" s="56"/>
      <c r="AA31" s="56" t="s">
        <v>559</v>
      </c>
      <c r="AB31" s="59">
        <v>887255</v>
      </c>
      <c r="AE31" s="56"/>
      <c r="AF31" s="56" t="s">
        <v>32</v>
      </c>
      <c r="AG31" s="59">
        <v>82923.67</v>
      </c>
      <c r="AU31" t="s">
        <v>149</v>
      </c>
    </row>
    <row r="32" spans="2:47" x14ac:dyDescent="0.25">
      <c r="C32" t="s">
        <v>157</v>
      </c>
      <c r="D32" s="58">
        <v>421606</v>
      </c>
      <c r="P32" s="56"/>
      <c r="Q32" s="56" t="s">
        <v>546</v>
      </c>
      <c r="R32" s="59">
        <v>9</v>
      </c>
      <c r="Z32" s="56"/>
      <c r="AA32" s="56" t="s">
        <v>81</v>
      </c>
      <c r="AB32" s="59">
        <v>104191</v>
      </c>
      <c r="AE32" s="56"/>
      <c r="AF32" s="56" t="s">
        <v>26</v>
      </c>
      <c r="AG32" s="59">
        <v>304497.2</v>
      </c>
      <c r="AU32" t="s">
        <v>531</v>
      </c>
    </row>
    <row r="33" spans="2:47" x14ac:dyDescent="0.25">
      <c r="C33" t="s">
        <v>449</v>
      </c>
      <c r="D33" s="58">
        <v>190358.3</v>
      </c>
      <c r="P33" s="56"/>
      <c r="Q33" s="56" t="s">
        <v>538</v>
      </c>
      <c r="R33" s="59">
        <v>37</v>
      </c>
      <c r="Z33" s="56"/>
      <c r="AA33" s="56" t="s">
        <v>78</v>
      </c>
      <c r="AB33" s="59">
        <v>997327</v>
      </c>
      <c r="AE33" s="56"/>
      <c r="AF33" s="56" t="s">
        <v>35</v>
      </c>
      <c r="AG33" s="59">
        <v>493960.25</v>
      </c>
      <c r="AT33" t="s">
        <v>449</v>
      </c>
      <c r="AU33" t="s">
        <v>530</v>
      </c>
    </row>
    <row r="34" spans="2:47" x14ac:dyDescent="0.25">
      <c r="B34" t="s">
        <v>449</v>
      </c>
      <c r="C34" t="s">
        <v>449</v>
      </c>
      <c r="D34" s="58">
        <v>11887.63</v>
      </c>
      <c r="P34" s="56"/>
      <c r="Q34" s="56" t="s">
        <v>539</v>
      </c>
      <c r="R34" s="59">
        <v>80</v>
      </c>
      <c r="Z34" s="56" t="s">
        <v>40</v>
      </c>
      <c r="AA34" s="56" t="s">
        <v>75</v>
      </c>
      <c r="AB34" s="59">
        <v>1228944</v>
      </c>
      <c r="AE34" s="56"/>
      <c r="AF34" s="56" t="s">
        <v>28</v>
      </c>
      <c r="AG34" s="59">
        <v>107893</v>
      </c>
      <c r="AU34" t="s">
        <v>151</v>
      </c>
    </row>
    <row r="35" spans="2:47" x14ac:dyDescent="0.25">
      <c r="B35" t="s">
        <v>565</v>
      </c>
      <c r="D35" s="58">
        <v>7048664.0899999999</v>
      </c>
      <c r="P35" s="56"/>
      <c r="Q35" s="56" t="s">
        <v>540</v>
      </c>
      <c r="R35" s="59">
        <v>1</v>
      </c>
      <c r="Z35" s="56"/>
      <c r="AA35" s="56" t="s">
        <v>76</v>
      </c>
      <c r="AB35" s="59">
        <v>889821</v>
      </c>
      <c r="AE35" s="56" t="s">
        <v>141</v>
      </c>
      <c r="AF35" s="56" t="s">
        <v>29</v>
      </c>
      <c r="AG35" s="59">
        <v>85772</v>
      </c>
      <c r="AU35" t="s">
        <v>153</v>
      </c>
    </row>
    <row r="36" spans="2:47" x14ac:dyDescent="0.25">
      <c r="P36" s="56"/>
      <c r="Q36" s="56" t="s">
        <v>541</v>
      </c>
      <c r="R36" s="59">
        <v>7</v>
      </c>
      <c r="Z36" s="56"/>
      <c r="AA36" s="56" t="s">
        <v>79</v>
      </c>
      <c r="AB36" s="59">
        <v>1153310</v>
      </c>
      <c r="AE36" s="56"/>
      <c r="AF36" s="56" t="s">
        <v>24</v>
      </c>
      <c r="AG36" s="59">
        <v>85084</v>
      </c>
      <c r="AU36" t="s">
        <v>532</v>
      </c>
    </row>
    <row r="37" spans="2:47" x14ac:dyDescent="0.25">
      <c r="P37" s="56"/>
      <c r="Q37" s="56" t="s">
        <v>543</v>
      </c>
      <c r="R37" s="59">
        <v>13</v>
      </c>
      <c r="Z37" s="56"/>
      <c r="AA37" s="56" t="s">
        <v>73</v>
      </c>
      <c r="AB37" s="59">
        <v>136153</v>
      </c>
      <c r="AE37" s="56"/>
      <c r="AF37" s="56" t="s">
        <v>26</v>
      </c>
      <c r="AG37" s="59">
        <v>82588.289999999994</v>
      </c>
      <c r="AU37" t="s">
        <v>149</v>
      </c>
    </row>
    <row r="38" spans="2:47" x14ac:dyDescent="0.25">
      <c r="P38" s="56"/>
      <c r="Q38" s="56" t="s">
        <v>544</v>
      </c>
      <c r="R38" s="59">
        <v>0</v>
      </c>
      <c r="Z38" s="56"/>
      <c r="AA38" s="56" t="s">
        <v>77</v>
      </c>
      <c r="AB38" s="59">
        <v>1093625</v>
      </c>
      <c r="AE38" s="56"/>
      <c r="AF38" s="56" t="s">
        <v>35</v>
      </c>
      <c r="AG38" s="59">
        <v>120444</v>
      </c>
      <c r="AU38" t="s">
        <v>531</v>
      </c>
    </row>
    <row r="39" spans="2:47" x14ac:dyDescent="0.25">
      <c r="P39" s="56" t="s">
        <v>32</v>
      </c>
      <c r="Q39" s="56" t="s">
        <v>537</v>
      </c>
      <c r="R39" s="59">
        <v>76</v>
      </c>
      <c r="Z39" s="56"/>
      <c r="AA39" s="56" t="s">
        <v>72</v>
      </c>
      <c r="AB39" s="59">
        <v>747946</v>
      </c>
      <c r="AE39" s="56"/>
      <c r="AF39" s="56" t="s">
        <v>28</v>
      </c>
      <c r="AG39" s="59">
        <v>1053460</v>
      </c>
      <c r="AS39" t="s">
        <v>29</v>
      </c>
      <c r="AT39" t="s">
        <v>155</v>
      </c>
      <c r="AU39" t="s">
        <v>530</v>
      </c>
    </row>
    <row r="40" spans="2:47" x14ac:dyDescent="0.25">
      <c r="P40" s="56"/>
      <c r="Q40" s="56" t="s">
        <v>538</v>
      </c>
      <c r="R40" s="59">
        <v>45</v>
      </c>
      <c r="Z40" s="56"/>
      <c r="AA40" s="56" t="s">
        <v>74</v>
      </c>
      <c r="AB40" s="59">
        <v>643847</v>
      </c>
      <c r="AE40" s="56"/>
      <c r="AF40" s="56" t="s">
        <v>23</v>
      </c>
      <c r="AG40" s="59">
        <v>58724</v>
      </c>
      <c r="AU40" t="s">
        <v>151</v>
      </c>
    </row>
    <row r="41" spans="2:47" x14ac:dyDescent="0.25">
      <c r="P41" s="56"/>
      <c r="Q41" s="56" t="s">
        <v>539</v>
      </c>
      <c r="R41" s="59">
        <v>18</v>
      </c>
      <c r="Z41" s="56"/>
      <c r="AA41" s="56" t="s">
        <v>559</v>
      </c>
      <c r="AB41" s="59">
        <v>1161881</v>
      </c>
      <c r="AE41" s="56"/>
      <c r="AF41" s="56" t="s">
        <v>33</v>
      </c>
      <c r="AG41" s="59">
        <v>88386.5</v>
      </c>
      <c r="AU41" t="s">
        <v>153</v>
      </c>
    </row>
    <row r="42" spans="2:47" x14ac:dyDescent="0.25">
      <c r="P42" s="56"/>
      <c r="Q42" s="56" t="s">
        <v>540</v>
      </c>
      <c r="R42" s="59">
        <v>8</v>
      </c>
      <c r="Z42" s="56"/>
      <c r="AA42" s="56" t="s">
        <v>81</v>
      </c>
      <c r="AB42" s="59">
        <v>1183199</v>
      </c>
      <c r="AE42" s="56" t="s">
        <v>102</v>
      </c>
      <c r="AF42" s="56" t="s">
        <v>31</v>
      </c>
      <c r="AG42" s="59">
        <v>87947.17</v>
      </c>
      <c r="AU42" t="s">
        <v>532</v>
      </c>
    </row>
    <row r="43" spans="2:47" x14ac:dyDescent="0.25">
      <c r="P43" s="56"/>
      <c r="Q43" s="56" t="s">
        <v>541</v>
      </c>
      <c r="R43" s="59">
        <v>27</v>
      </c>
      <c r="Z43" s="56"/>
      <c r="AA43" s="56" t="s">
        <v>78</v>
      </c>
      <c r="AB43" s="59">
        <v>1044670</v>
      </c>
      <c r="AE43" s="56"/>
      <c r="AF43" s="56" t="s">
        <v>34</v>
      </c>
      <c r="AG43" s="59">
        <v>55919</v>
      </c>
      <c r="AU43" t="s">
        <v>149</v>
      </c>
    </row>
    <row r="44" spans="2:47" x14ac:dyDescent="0.25">
      <c r="P44" s="56"/>
      <c r="Q44" s="56" t="s">
        <v>542</v>
      </c>
      <c r="R44" s="59">
        <v>7</v>
      </c>
      <c r="Z44" s="56" t="s">
        <v>39</v>
      </c>
      <c r="AA44" s="56" t="s">
        <v>75</v>
      </c>
      <c r="AB44" s="59">
        <v>949689</v>
      </c>
      <c r="AE44" s="56"/>
      <c r="AF44" s="56" t="s">
        <v>29</v>
      </c>
      <c r="AG44" s="59">
        <v>691011.5</v>
      </c>
      <c r="AU44" t="s">
        <v>531</v>
      </c>
    </row>
    <row r="45" spans="2:47" x14ac:dyDescent="0.25">
      <c r="P45" s="56"/>
      <c r="Q45" s="56" t="s">
        <v>543</v>
      </c>
      <c r="R45" s="59">
        <v>6</v>
      </c>
      <c r="Z45" s="56"/>
      <c r="AA45" s="56" t="s">
        <v>76</v>
      </c>
      <c r="AB45" s="59">
        <v>1862812</v>
      </c>
      <c r="AE45" s="56"/>
      <c r="AF45" s="56" t="s">
        <v>24</v>
      </c>
      <c r="AG45" s="59">
        <v>99163</v>
      </c>
      <c r="AT45" t="s">
        <v>157</v>
      </c>
      <c r="AU45" t="s">
        <v>530</v>
      </c>
    </row>
    <row r="46" spans="2:47" x14ac:dyDescent="0.25">
      <c r="P46" s="56"/>
      <c r="Q46" s="56" t="s">
        <v>545</v>
      </c>
      <c r="R46" s="59">
        <v>9</v>
      </c>
      <c r="Z46" s="56"/>
      <c r="AA46" s="56" t="s">
        <v>79</v>
      </c>
      <c r="AB46" s="59">
        <v>662083</v>
      </c>
      <c r="AE46" s="56"/>
      <c r="AF46" s="56" t="s">
        <v>32</v>
      </c>
      <c r="AG46" s="59">
        <v>142664</v>
      </c>
      <c r="AU46" t="s">
        <v>151</v>
      </c>
    </row>
    <row r="47" spans="2:47" x14ac:dyDescent="0.25">
      <c r="P47" s="56" t="s">
        <v>26</v>
      </c>
      <c r="Q47" s="56" t="s">
        <v>537</v>
      </c>
      <c r="R47" s="59">
        <v>68</v>
      </c>
      <c r="Z47" s="56"/>
      <c r="AA47" s="56" t="s">
        <v>73</v>
      </c>
      <c r="AB47" s="59">
        <v>1083670</v>
      </c>
      <c r="AE47" s="56"/>
      <c r="AF47" s="56" t="s">
        <v>26</v>
      </c>
      <c r="AG47" s="59">
        <v>328158.5</v>
      </c>
      <c r="AU47" t="s">
        <v>153</v>
      </c>
    </row>
    <row r="48" spans="2:47" x14ac:dyDescent="0.25">
      <c r="P48" s="56"/>
      <c r="Q48" s="56" t="s">
        <v>547</v>
      </c>
      <c r="R48" s="59">
        <v>4</v>
      </c>
      <c r="Z48" s="56"/>
      <c r="AA48" s="56" t="s">
        <v>77</v>
      </c>
      <c r="AB48" s="59">
        <v>1184285</v>
      </c>
      <c r="AE48" s="56"/>
      <c r="AF48" s="56" t="s">
        <v>35</v>
      </c>
      <c r="AG48" s="59">
        <v>76500.429999999993</v>
      </c>
      <c r="AU48" t="s">
        <v>532</v>
      </c>
    </row>
    <row r="49" spans="16:47" x14ac:dyDescent="0.25">
      <c r="P49" s="56"/>
      <c r="Q49" s="56" t="s">
        <v>549</v>
      </c>
      <c r="R49" s="59">
        <v>15</v>
      </c>
      <c r="Z49" s="56"/>
      <c r="AA49" s="56" t="s">
        <v>72</v>
      </c>
      <c r="AB49" s="59">
        <v>135847</v>
      </c>
      <c r="AE49" s="56"/>
      <c r="AF49" s="56" t="s">
        <v>28</v>
      </c>
      <c r="AG49" s="59">
        <v>968581</v>
      </c>
      <c r="AU49" t="s">
        <v>149</v>
      </c>
    </row>
    <row r="50" spans="16:47" x14ac:dyDescent="0.25">
      <c r="P50" s="56"/>
      <c r="Q50" s="56" t="s">
        <v>550</v>
      </c>
      <c r="R50" s="59">
        <v>0</v>
      </c>
      <c r="Z50" s="56"/>
      <c r="AA50" s="56" t="s">
        <v>74</v>
      </c>
      <c r="AB50" s="59">
        <v>850783</v>
      </c>
      <c r="AE50" s="56"/>
      <c r="AF50" s="56" t="s">
        <v>23</v>
      </c>
      <c r="AG50" s="59">
        <v>99496</v>
      </c>
      <c r="AU50" t="s">
        <v>531</v>
      </c>
    </row>
    <row r="51" spans="16:47" x14ac:dyDescent="0.25">
      <c r="P51" s="56"/>
      <c r="Q51" s="56" t="s">
        <v>538</v>
      </c>
      <c r="R51" s="59">
        <v>61</v>
      </c>
      <c r="Z51" s="56"/>
      <c r="AA51" s="56" t="s">
        <v>559</v>
      </c>
      <c r="AB51" s="59">
        <v>761314</v>
      </c>
      <c r="AE51" s="56"/>
      <c r="AF51" s="56" t="s">
        <v>33</v>
      </c>
      <c r="AG51" s="59">
        <v>73028</v>
      </c>
      <c r="AT51" t="s">
        <v>449</v>
      </c>
      <c r="AU51" t="s">
        <v>530</v>
      </c>
    </row>
    <row r="52" spans="16:47" x14ac:dyDescent="0.25">
      <c r="P52" s="56"/>
      <c r="Q52" s="56" t="s">
        <v>540</v>
      </c>
      <c r="R52" s="59">
        <v>38</v>
      </c>
      <c r="Z52" s="56"/>
      <c r="AA52" s="56" t="s">
        <v>81</v>
      </c>
      <c r="AB52" s="59">
        <v>1312230</v>
      </c>
      <c r="AE52" s="56" t="s">
        <v>131</v>
      </c>
      <c r="AF52" s="56" t="s">
        <v>31</v>
      </c>
      <c r="AG52" s="59">
        <v>828194</v>
      </c>
      <c r="AU52" t="s">
        <v>151</v>
      </c>
    </row>
    <row r="53" spans="16:47" x14ac:dyDescent="0.25">
      <c r="P53" s="56"/>
      <c r="Q53" s="56" t="s">
        <v>541</v>
      </c>
      <c r="R53" s="59">
        <v>47</v>
      </c>
      <c r="Z53" s="56"/>
      <c r="AA53" s="56" t="s">
        <v>78</v>
      </c>
      <c r="AB53" s="59">
        <v>132595</v>
      </c>
      <c r="AE53" s="56"/>
      <c r="AF53" s="56" t="s">
        <v>34</v>
      </c>
      <c r="AG53" s="59">
        <v>735695</v>
      </c>
      <c r="AU53" t="s">
        <v>153</v>
      </c>
    </row>
    <row r="54" spans="16:47" x14ac:dyDescent="0.25">
      <c r="P54" s="56"/>
      <c r="Q54" s="56" t="s">
        <v>542</v>
      </c>
      <c r="R54" s="59">
        <v>19</v>
      </c>
      <c r="Z54" s="56" t="s">
        <v>525</v>
      </c>
      <c r="AA54" s="56" t="s">
        <v>75</v>
      </c>
      <c r="AB54" s="59">
        <v>108810</v>
      </c>
      <c r="AE54" s="56"/>
      <c r="AF54" s="56" t="s">
        <v>29</v>
      </c>
      <c r="AG54" s="59">
        <v>101850.25</v>
      </c>
      <c r="AU54" t="s">
        <v>532</v>
      </c>
    </row>
    <row r="55" spans="16:47" x14ac:dyDescent="0.25">
      <c r="P55" s="56"/>
      <c r="Q55" s="56" t="s">
        <v>544</v>
      </c>
      <c r="R55" s="59">
        <v>42</v>
      </c>
      <c r="Z55" s="56"/>
      <c r="AA55" s="56" t="s">
        <v>76</v>
      </c>
      <c r="AB55" s="59">
        <v>827595</v>
      </c>
      <c r="AE55" s="56"/>
      <c r="AF55" s="56" t="s">
        <v>24</v>
      </c>
      <c r="AG55" s="59">
        <v>446051</v>
      </c>
      <c r="AU55" t="s">
        <v>149</v>
      </c>
    </row>
    <row r="56" spans="16:47" x14ac:dyDescent="0.25">
      <c r="P56" s="56"/>
      <c r="Q56" s="56" t="s">
        <v>545</v>
      </c>
      <c r="R56" s="59">
        <v>10</v>
      </c>
      <c r="Z56" s="56"/>
      <c r="AA56" s="56" t="s">
        <v>79</v>
      </c>
      <c r="AB56" s="59">
        <v>761881</v>
      </c>
      <c r="AE56" s="56"/>
      <c r="AF56" s="56" t="s">
        <v>26</v>
      </c>
      <c r="AG56" s="59">
        <v>73193.75</v>
      </c>
      <c r="AU56" t="s">
        <v>531</v>
      </c>
    </row>
    <row r="57" spans="16:47" x14ac:dyDescent="0.25">
      <c r="P57" s="56" t="s">
        <v>35</v>
      </c>
      <c r="Q57" s="56" t="s">
        <v>537</v>
      </c>
      <c r="R57" s="59">
        <v>35</v>
      </c>
      <c r="Z57" s="56"/>
      <c r="AA57" s="56" t="s">
        <v>73</v>
      </c>
      <c r="AB57" s="59">
        <v>792393</v>
      </c>
      <c r="AE57" s="56"/>
      <c r="AF57" s="56" t="s">
        <v>35</v>
      </c>
      <c r="AG57" s="59">
        <v>285383.86</v>
      </c>
      <c r="AS57" t="s">
        <v>24</v>
      </c>
      <c r="AT57" t="s">
        <v>155</v>
      </c>
      <c r="AU57" t="s">
        <v>530</v>
      </c>
    </row>
    <row r="58" spans="16:47" x14ac:dyDescent="0.25">
      <c r="P58" s="56"/>
      <c r="Q58" s="56" t="s">
        <v>546</v>
      </c>
      <c r="R58" s="59">
        <v>30</v>
      </c>
      <c r="Z58" s="56"/>
      <c r="AA58" s="56" t="s">
        <v>77</v>
      </c>
      <c r="AB58" s="59">
        <v>1059483</v>
      </c>
      <c r="AE58" s="56"/>
      <c r="AF58" s="56" t="s">
        <v>23</v>
      </c>
      <c r="AG58" s="59">
        <v>419529.67</v>
      </c>
      <c r="AU58" t="s">
        <v>151</v>
      </c>
    </row>
    <row r="59" spans="16:47" x14ac:dyDescent="0.25">
      <c r="P59" s="56"/>
      <c r="Q59" s="56" t="s">
        <v>547</v>
      </c>
      <c r="R59" s="59">
        <v>25</v>
      </c>
      <c r="Z59" s="56"/>
      <c r="AA59" s="56" t="s">
        <v>72</v>
      </c>
      <c r="AB59" s="59">
        <v>886987</v>
      </c>
      <c r="AE59" s="56"/>
      <c r="AF59" s="56" t="s">
        <v>33</v>
      </c>
      <c r="AG59" s="59">
        <v>90286</v>
      </c>
      <c r="AU59" t="s">
        <v>153</v>
      </c>
    </row>
    <row r="60" spans="16:47" x14ac:dyDescent="0.25">
      <c r="P60" s="56"/>
      <c r="Q60" s="56" t="s">
        <v>548</v>
      </c>
      <c r="R60" s="59">
        <v>5</v>
      </c>
      <c r="Z60" s="56"/>
      <c r="AA60" s="56" t="s">
        <v>74</v>
      </c>
      <c r="AB60" s="59">
        <v>87827</v>
      </c>
      <c r="AE60" s="56" t="s">
        <v>121</v>
      </c>
      <c r="AF60" s="56" t="s">
        <v>31</v>
      </c>
      <c r="AG60" s="59">
        <v>350129</v>
      </c>
      <c r="AU60" t="s">
        <v>532</v>
      </c>
    </row>
    <row r="61" spans="16:47" x14ac:dyDescent="0.25">
      <c r="P61" s="56"/>
      <c r="Q61" s="56" t="s">
        <v>549</v>
      </c>
      <c r="R61" s="59">
        <v>2</v>
      </c>
      <c r="Z61" s="56"/>
      <c r="AA61" s="56" t="s">
        <v>559</v>
      </c>
      <c r="AB61" s="59">
        <v>408650</v>
      </c>
      <c r="AE61" s="56"/>
      <c r="AF61" s="56" t="s">
        <v>34</v>
      </c>
      <c r="AG61" s="59">
        <v>114313.5</v>
      </c>
      <c r="AU61" t="s">
        <v>149</v>
      </c>
    </row>
    <row r="62" spans="16:47" x14ac:dyDescent="0.25">
      <c r="P62" s="56"/>
      <c r="Q62" s="56" t="s">
        <v>551</v>
      </c>
      <c r="R62" s="59">
        <v>6</v>
      </c>
      <c r="Z62" s="56"/>
      <c r="AA62" s="56" t="s">
        <v>81</v>
      </c>
      <c r="AB62" s="59">
        <v>104177</v>
      </c>
      <c r="AE62" s="56"/>
      <c r="AF62" s="56" t="s">
        <v>29</v>
      </c>
      <c r="AG62" s="59">
        <v>647147</v>
      </c>
      <c r="AU62" t="s">
        <v>531</v>
      </c>
    </row>
    <row r="63" spans="16:47" x14ac:dyDescent="0.25">
      <c r="P63" s="56"/>
      <c r="Q63" s="56" t="s">
        <v>552</v>
      </c>
      <c r="R63" s="59">
        <v>32</v>
      </c>
      <c r="Z63" s="56"/>
      <c r="AA63" s="56" t="s">
        <v>78</v>
      </c>
      <c r="AB63" s="59">
        <v>1135139</v>
      </c>
      <c r="AE63" s="56"/>
      <c r="AF63" s="56" t="s">
        <v>24</v>
      </c>
      <c r="AG63" s="59">
        <v>89874.75</v>
      </c>
      <c r="AT63" t="s">
        <v>157</v>
      </c>
      <c r="AU63" t="s">
        <v>530</v>
      </c>
    </row>
    <row r="64" spans="16:47" x14ac:dyDescent="0.25">
      <c r="P64" s="56"/>
      <c r="Q64" s="56" t="s">
        <v>553</v>
      </c>
      <c r="R64" s="59">
        <v>9</v>
      </c>
      <c r="Z64" s="56" t="s">
        <v>52</v>
      </c>
      <c r="AA64" s="56" t="s">
        <v>75</v>
      </c>
      <c r="AB64" s="59">
        <v>905623</v>
      </c>
      <c r="AE64" s="56"/>
      <c r="AF64" s="56" t="s">
        <v>32</v>
      </c>
      <c r="AG64" s="59">
        <v>119583.86</v>
      </c>
      <c r="AU64" t="s">
        <v>151</v>
      </c>
    </row>
    <row r="65" spans="16:47" x14ac:dyDescent="0.25">
      <c r="P65" s="56"/>
      <c r="Q65" s="56" t="s">
        <v>538</v>
      </c>
      <c r="R65" s="59">
        <v>16</v>
      </c>
      <c r="Z65" s="56"/>
      <c r="AA65" s="56" t="s">
        <v>76</v>
      </c>
      <c r="AB65" s="59">
        <v>137640</v>
      </c>
      <c r="AE65" s="56"/>
      <c r="AF65" s="56" t="s">
        <v>26</v>
      </c>
      <c r="AG65" s="59">
        <v>65164</v>
      </c>
      <c r="AU65" t="s">
        <v>153</v>
      </c>
    </row>
    <row r="66" spans="16:47" x14ac:dyDescent="0.25">
      <c r="P66" s="56"/>
      <c r="Q66" s="56" t="s">
        <v>554</v>
      </c>
      <c r="R66" s="59">
        <v>0</v>
      </c>
      <c r="Z66" s="56"/>
      <c r="AA66" s="56" t="s">
        <v>79</v>
      </c>
      <c r="AB66" s="59">
        <v>1034404</v>
      </c>
      <c r="AE66" s="56"/>
      <c r="AF66" s="56" t="s">
        <v>35</v>
      </c>
      <c r="AG66" s="59">
        <v>245521.1</v>
      </c>
      <c r="AU66" t="s">
        <v>532</v>
      </c>
    </row>
    <row r="67" spans="16:47" x14ac:dyDescent="0.25">
      <c r="P67" s="56"/>
      <c r="Q67" s="56" t="s">
        <v>539</v>
      </c>
      <c r="R67" s="59">
        <v>56</v>
      </c>
      <c r="Z67" s="56"/>
      <c r="AA67" s="56" t="s">
        <v>73</v>
      </c>
      <c r="AB67" s="59">
        <v>152389</v>
      </c>
      <c r="AE67" s="56"/>
      <c r="AF67" s="56" t="s">
        <v>28</v>
      </c>
      <c r="AG67" s="59">
        <v>142996</v>
      </c>
      <c r="AU67" t="s">
        <v>149</v>
      </c>
    </row>
    <row r="68" spans="16:47" x14ac:dyDescent="0.25">
      <c r="P68" s="56"/>
      <c r="Q68" s="56" t="s">
        <v>540</v>
      </c>
      <c r="R68" s="59">
        <v>17</v>
      </c>
      <c r="Z68" s="56"/>
      <c r="AA68" s="56" t="s">
        <v>77</v>
      </c>
      <c r="AB68" s="59">
        <v>1605179</v>
      </c>
      <c r="AE68" s="56"/>
      <c r="AF68" s="56" t="s">
        <v>23</v>
      </c>
      <c r="AG68" s="59">
        <v>128969</v>
      </c>
      <c r="AU68" t="s">
        <v>531</v>
      </c>
    </row>
    <row r="69" spans="16:47" x14ac:dyDescent="0.25">
      <c r="P69" s="56"/>
      <c r="Q69" s="56" t="s">
        <v>542</v>
      </c>
      <c r="R69" s="59">
        <v>20</v>
      </c>
      <c r="Z69" s="56"/>
      <c r="AA69" s="56" t="s">
        <v>72</v>
      </c>
      <c r="AB69" s="59">
        <v>44999</v>
      </c>
      <c r="AE69" s="56"/>
      <c r="AF69" s="56" t="s">
        <v>33</v>
      </c>
      <c r="AG69" s="59">
        <v>135049</v>
      </c>
      <c r="AT69" t="s">
        <v>449</v>
      </c>
      <c r="AU69" t="s">
        <v>530</v>
      </c>
    </row>
    <row r="70" spans="16:47" x14ac:dyDescent="0.25">
      <c r="P70" s="56"/>
      <c r="Q70" s="56" t="s">
        <v>543</v>
      </c>
      <c r="R70" s="59">
        <v>8</v>
      </c>
      <c r="Z70" s="56"/>
      <c r="AA70" s="56" t="s">
        <v>74</v>
      </c>
      <c r="AB70" s="59">
        <v>1431545</v>
      </c>
      <c r="AE70" s="56" t="s">
        <v>133</v>
      </c>
      <c r="AF70" s="56" t="s">
        <v>31</v>
      </c>
      <c r="AG70" s="59">
        <v>582032</v>
      </c>
      <c r="AU70" t="s">
        <v>151</v>
      </c>
    </row>
    <row r="71" spans="16:47" x14ac:dyDescent="0.25">
      <c r="P71" s="56"/>
      <c r="Q71" s="56" t="s">
        <v>544</v>
      </c>
      <c r="R71" s="59">
        <v>7</v>
      </c>
      <c r="Z71" s="56"/>
      <c r="AA71" s="56" t="s">
        <v>559</v>
      </c>
      <c r="AB71" s="59">
        <v>1049139</v>
      </c>
      <c r="AE71" s="56"/>
      <c r="AF71" s="56" t="s">
        <v>29</v>
      </c>
      <c r="AG71" s="59">
        <v>635991</v>
      </c>
      <c r="AU71" t="s">
        <v>153</v>
      </c>
    </row>
    <row r="72" spans="16:47" x14ac:dyDescent="0.25">
      <c r="P72" s="56"/>
      <c r="Q72" s="56" t="s">
        <v>545</v>
      </c>
      <c r="R72" s="59">
        <v>1</v>
      </c>
      <c r="Z72" s="56"/>
      <c r="AA72" s="56" t="s">
        <v>81</v>
      </c>
      <c r="AB72" s="59">
        <v>105126</v>
      </c>
      <c r="AE72" s="56"/>
      <c r="AF72" s="56" t="s">
        <v>24</v>
      </c>
      <c r="AG72" s="59">
        <v>70985</v>
      </c>
      <c r="AU72" t="s">
        <v>532</v>
      </c>
    </row>
    <row r="73" spans="16:47" x14ac:dyDescent="0.25">
      <c r="P73" s="56" t="s">
        <v>28</v>
      </c>
      <c r="Q73" s="56" t="s">
        <v>537</v>
      </c>
      <c r="R73" s="59">
        <v>161</v>
      </c>
      <c r="Z73" s="56"/>
      <c r="AA73" s="56" t="s">
        <v>78</v>
      </c>
      <c r="AB73" s="59">
        <v>1758591</v>
      </c>
      <c r="AE73" s="56"/>
      <c r="AF73" s="56" t="s">
        <v>26</v>
      </c>
      <c r="AG73" s="59">
        <v>2807966.33</v>
      </c>
      <c r="AU73" t="s">
        <v>149</v>
      </c>
    </row>
    <row r="74" spans="16:47" x14ac:dyDescent="0.25">
      <c r="P74" s="56"/>
      <c r="Q74" s="56" t="s">
        <v>538</v>
      </c>
      <c r="R74" s="59">
        <v>36</v>
      </c>
      <c r="Z74" s="56" t="s">
        <v>526</v>
      </c>
      <c r="AA74" s="56" t="s">
        <v>75</v>
      </c>
      <c r="AB74" s="59">
        <v>1345015</v>
      </c>
      <c r="AE74" s="56"/>
      <c r="AF74" s="56" t="s">
        <v>35</v>
      </c>
      <c r="AG74" s="59">
        <v>995921.25</v>
      </c>
      <c r="AU74" t="s">
        <v>531</v>
      </c>
    </row>
    <row r="75" spans="16:47" x14ac:dyDescent="0.25">
      <c r="P75" s="56"/>
      <c r="Q75" s="56" t="s">
        <v>539</v>
      </c>
      <c r="R75" s="59">
        <v>59</v>
      </c>
      <c r="Z75" s="56"/>
      <c r="AA75" s="56" t="s">
        <v>76</v>
      </c>
      <c r="AB75" s="59">
        <v>1118846</v>
      </c>
      <c r="AE75" s="56"/>
      <c r="AF75" s="56" t="s">
        <v>23</v>
      </c>
      <c r="AG75" s="59">
        <v>98759.33</v>
      </c>
      <c r="AS75" t="s">
        <v>32</v>
      </c>
      <c r="AT75" t="s">
        <v>155</v>
      </c>
      <c r="AU75" t="s">
        <v>530</v>
      </c>
    </row>
    <row r="76" spans="16:47" x14ac:dyDescent="0.25">
      <c r="P76" s="56"/>
      <c r="Q76" s="56" t="s">
        <v>540</v>
      </c>
      <c r="R76" s="59">
        <v>19</v>
      </c>
      <c r="Z76" s="56"/>
      <c r="AA76" s="56" t="s">
        <v>79</v>
      </c>
      <c r="AB76" s="59">
        <v>921207</v>
      </c>
      <c r="AE76" s="56" t="s">
        <v>127</v>
      </c>
      <c r="AF76" s="56" t="s">
        <v>31</v>
      </c>
      <c r="AG76" s="59">
        <v>89928</v>
      </c>
      <c r="AU76" t="s">
        <v>151</v>
      </c>
    </row>
    <row r="77" spans="16:47" x14ac:dyDescent="0.25">
      <c r="P77" s="56"/>
      <c r="Q77" s="56" t="s">
        <v>541</v>
      </c>
      <c r="R77" s="59">
        <v>5</v>
      </c>
      <c r="Z77" s="56"/>
      <c r="AA77" s="56" t="s">
        <v>73</v>
      </c>
      <c r="AB77" s="59">
        <v>185603</v>
      </c>
      <c r="AE77" s="56"/>
      <c r="AF77" s="56" t="s">
        <v>34</v>
      </c>
      <c r="AG77" s="59">
        <v>88115.75</v>
      </c>
      <c r="AU77" t="s">
        <v>153</v>
      </c>
    </row>
    <row r="78" spans="16:47" x14ac:dyDescent="0.25">
      <c r="P78" s="56"/>
      <c r="Q78" s="56" t="s">
        <v>544</v>
      </c>
      <c r="R78" s="59">
        <v>0</v>
      </c>
      <c r="Z78" s="56"/>
      <c r="AA78" s="56" t="s">
        <v>77</v>
      </c>
      <c r="AB78" s="59">
        <v>103570</v>
      </c>
      <c r="AE78" s="56"/>
      <c r="AF78" s="56" t="s">
        <v>29</v>
      </c>
      <c r="AG78" s="59">
        <v>97274</v>
      </c>
      <c r="AU78" t="s">
        <v>532</v>
      </c>
    </row>
    <row r="79" spans="16:47" x14ac:dyDescent="0.25">
      <c r="P79" s="56" t="s">
        <v>23</v>
      </c>
      <c r="Q79" s="56" t="s">
        <v>537</v>
      </c>
      <c r="R79" s="59">
        <v>55</v>
      </c>
      <c r="Z79" s="56"/>
      <c r="AA79" s="56" t="s">
        <v>72</v>
      </c>
      <c r="AB79" s="59">
        <v>118059</v>
      </c>
      <c r="AE79" s="56"/>
      <c r="AF79" s="56" t="s">
        <v>24</v>
      </c>
      <c r="AG79" s="59">
        <v>127894</v>
      </c>
      <c r="AU79" t="s">
        <v>149</v>
      </c>
    </row>
    <row r="80" spans="16:47" x14ac:dyDescent="0.25">
      <c r="P80" s="56"/>
      <c r="Q80" s="56" t="s">
        <v>538</v>
      </c>
      <c r="R80" s="59">
        <v>35</v>
      </c>
      <c r="Z80" s="56"/>
      <c r="AA80" s="56" t="s">
        <v>74</v>
      </c>
      <c r="AB80" s="59">
        <v>680782</v>
      </c>
      <c r="AE80" s="56"/>
      <c r="AF80" s="56" t="s">
        <v>32</v>
      </c>
      <c r="AG80" s="59">
        <v>68484.67</v>
      </c>
      <c r="AU80" t="s">
        <v>531</v>
      </c>
    </row>
    <row r="81" spans="16:47" x14ac:dyDescent="0.25">
      <c r="P81" s="56"/>
      <c r="Q81" s="56" t="s">
        <v>539</v>
      </c>
      <c r="R81" s="59">
        <v>56</v>
      </c>
      <c r="Z81" s="56"/>
      <c r="AA81" s="56" t="s">
        <v>559</v>
      </c>
      <c r="AB81" s="59">
        <v>91961</v>
      </c>
      <c r="AE81" s="56"/>
      <c r="AF81" s="56" t="s">
        <v>26</v>
      </c>
      <c r="AG81" s="59">
        <v>109406</v>
      </c>
      <c r="AT81" t="s">
        <v>157</v>
      </c>
      <c r="AU81" t="s">
        <v>530</v>
      </c>
    </row>
    <row r="82" spans="16:47" x14ac:dyDescent="0.25">
      <c r="P82" s="56"/>
      <c r="Q82" s="56" t="s">
        <v>540</v>
      </c>
      <c r="R82" s="59">
        <v>6</v>
      </c>
      <c r="Z82" s="56"/>
      <c r="AA82" s="56" t="s">
        <v>81</v>
      </c>
      <c r="AB82" s="59">
        <v>1604314</v>
      </c>
      <c r="AE82" s="56"/>
      <c r="AF82" s="56" t="s">
        <v>35</v>
      </c>
      <c r="AG82" s="59">
        <v>277121.5</v>
      </c>
      <c r="AU82" t="s">
        <v>151</v>
      </c>
    </row>
    <row r="83" spans="16:47" x14ac:dyDescent="0.25">
      <c r="P83" s="56"/>
      <c r="Q83" s="56" t="s">
        <v>541</v>
      </c>
      <c r="R83" s="59">
        <v>6</v>
      </c>
      <c r="Z83" s="56"/>
      <c r="AA83" s="56" t="s">
        <v>78</v>
      </c>
      <c r="AB83" s="59">
        <v>1029393</v>
      </c>
      <c r="AE83" s="56"/>
      <c r="AF83" s="56" t="s">
        <v>28</v>
      </c>
      <c r="AG83" s="59">
        <v>100167</v>
      </c>
      <c r="AU83" t="s">
        <v>153</v>
      </c>
    </row>
    <row r="84" spans="16:47" x14ac:dyDescent="0.25">
      <c r="P84" s="56"/>
      <c r="Q84" s="56" t="s">
        <v>542</v>
      </c>
      <c r="R84" s="59">
        <v>4</v>
      </c>
      <c r="Z84" s="56" t="s">
        <v>48</v>
      </c>
      <c r="AA84" s="56" t="s">
        <v>75</v>
      </c>
      <c r="AB84" s="59">
        <v>115531</v>
      </c>
      <c r="AE84" s="56"/>
      <c r="AF84" s="56" t="s">
        <v>23</v>
      </c>
      <c r="AG84" s="59">
        <v>593703.32999999996</v>
      </c>
      <c r="AU84" t="s">
        <v>532</v>
      </c>
    </row>
    <row r="85" spans="16:47" x14ac:dyDescent="0.25">
      <c r="P85" s="56"/>
      <c r="Q85" s="56" t="s">
        <v>543</v>
      </c>
      <c r="R85" s="59">
        <v>20</v>
      </c>
      <c r="Z85" s="56"/>
      <c r="AA85" s="56" t="s">
        <v>76</v>
      </c>
      <c r="AB85" s="59">
        <v>136845</v>
      </c>
      <c r="AE85" s="56"/>
      <c r="AF85" s="56" t="s">
        <v>33</v>
      </c>
      <c r="AG85" s="59">
        <v>322438</v>
      </c>
      <c r="AU85" t="s">
        <v>149</v>
      </c>
    </row>
    <row r="86" spans="16:47" x14ac:dyDescent="0.25">
      <c r="P86" s="56"/>
      <c r="Q86" s="56" t="s">
        <v>544</v>
      </c>
      <c r="R86" s="59">
        <v>0</v>
      </c>
      <c r="Z86" s="56"/>
      <c r="AA86" s="56" t="s">
        <v>79</v>
      </c>
      <c r="AB86" s="59">
        <v>1129378</v>
      </c>
      <c r="AE86" s="56" t="s">
        <v>116</v>
      </c>
      <c r="AF86" s="56" t="s">
        <v>31</v>
      </c>
      <c r="AG86" s="59">
        <v>40672</v>
      </c>
      <c r="AU86" t="s">
        <v>531</v>
      </c>
    </row>
    <row r="87" spans="16:47" x14ac:dyDescent="0.25">
      <c r="P87" s="56" t="s">
        <v>33</v>
      </c>
      <c r="Q87" s="56" t="s">
        <v>537</v>
      </c>
      <c r="R87" s="59">
        <v>133</v>
      </c>
      <c r="Z87" s="56"/>
      <c r="AA87" s="56" t="s">
        <v>73</v>
      </c>
      <c r="AB87" s="59">
        <v>1293101</v>
      </c>
      <c r="AE87" s="56"/>
      <c r="AF87" s="56" t="s">
        <v>35</v>
      </c>
      <c r="AG87" s="59">
        <v>105321</v>
      </c>
      <c r="AT87" t="s">
        <v>449</v>
      </c>
      <c r="AU87" t="s">
        <v>530</v>
      </c>
    </row>
    <row r="88" spans="16:47" x14ac:dyDescent="0.25">
      <c r="P88" s="56"/>
      <c r="Q88" s="56" t="s">
        <v>538</v>
      </c>
      <c r="R88" s="59">
        <v>25</v>
      </c>
      <c r="Z88" s="56"/>
      <c r="AA88" s="56" t="s">
        <v>77</v>
      </c>
      <c r="AB88" s="59">
        <v>140862</v>
      </c>
      <c r="AE88" s="56" t="s">
        <v>144</v>
      </c>
      <c r="AF88" s="56" t="s">
        <v>34</v>
      </c>
      <c r="AG88" s="59">
        <v>34227</v>
      </c>
      <c r="AU88" t="s">
        <v>151</v>
      </c>
    </row>
    <row r="89" spans="16:47" x14ac:dyDescent="0.25">
      <c r="P89" s="56"/>
      <c r="Q89" s="56" t="s">
        <v>539</v>
      </c>
      <c r="R89" s="59">
        <v>64</v>
      </c>
      <c r="Z89" s="56"/>
      <c r="AA89" s="56" t="s">
        <v>72</v>
      </c>
      <c r="AB89" s="59">
        <v>1228420</v>
      </c>
      <c r="AE89" s="56"/>
      <c r="AF89" s="56" t="s">
        <v>29</v>
      </c>
      <c r="AG89" s="59">
        <v>5100</v>
      </c>
      <c r="AU89" t="s">
        <v>153</v>
      </c>
    </row>
    <row r="90" spans="16:47" x14ac:dyDescent="0.25">
      <c r="P90" s="56"/>
      <c r="Q90" s="56" t="s">
        <v>540</v>
      </c>
      <c r="R90" s="59">
        <v>13</v>
      </c>
      <c r="Z90" s="56"/>
      <c r="AA90" s="56" t="s">
        <v>74</v>
      </c>
      <c r="AB90" s="59">
        <v>857663</v>
      </c>
      <c r="AE90" s="56"/>
      <c r="AF90" s="56" t="s">
        <v>26</v>
      </c>
      <c r="AG90" s="59">
        <v>161534</v>
      </c>
      <c r="AU90" t="s">
        <v>532</v>
      </c>
    </row>
    <row r="91" spans="16:47" x14ac:dyDescent="0.25">
      <c r="P91" s="56"/>
      <c r="Q91" s="56" t="s">
        <v>541</v>
      </c>
      <c r="R91" s="59">
        <v>4</v>
      </c>
      <c r="Z91" s="56"/>
      <c r="AA91" s="56" t="s">
        <v>559</v>
      </c>
      <c r="AB91" s="59">
        <v>679558</v>
      </c>
      <c r="AE91" s="56"/>
      <c r="AF91" s="56" t="s">
        <v>35</v>
      </c>
      <c r="AG91" s="59">
        <v>266695.33</v>
      </c>
      <c r="AU91" t="s">
        <v>149</v>
      </c>
    </row>
    <row r="92" spans="16:47" x14ac:dyDescent="0.25">
      <c r="P92" s="56"/>
      <c r="Q92" s="56" t="s">
        <v>542</v>
      </c>
      <c r="R92" s="59">
        <v>13</v>
      </c>
      <c r="Z92" s="56"/>
      <c r="AA92" s="56" t="s">
        <v>81</v>
      </c>
      <c r="AB92" s="59">
        <v>1242277</v>
      </c>
      <c r="AE92" s="56"/>
      <c r="AF92" s="56" t="s">
        <v>23</v>
      </c>
      <c r="AG92" s="59">
        <v>90289</v>
      </c>
      <c r="AU92" t="s">
        <v>531</v>
      </c>
    </row>
    <row r="93" spans="16:47" x14ac:dyDescent="0.25">
      <c r="P93" s="56" t="s">
        <v>449</v>
      </c>
      <c r="Q93" s="56" t="s">
        <v>537</v>
      </c>
      <c r="R93" s="59">
        <v>107</v>
      </c>
      <c r="Z93" s="56"/>
      <c r="AA93" s="56" t="s">
        <v>78</v>
      </c>
      <c r="AB93" s="59">
        <v>155440</v>
      </c>
      <c r="AE93" s="56" t="s">
        <v>138</v>
      </c>
      <c r="AF93" s="56" t="s">
        <v>31</v>
      </c>
      <c r="AG93" s="59">
        <v>19831</v>
      </c>
      <c r="AS93" t="s">
        <v>26</v>
      </c>
      <c r="AT93" t="s">
        <v>155</v>
      </c>
      <c r="AU93" t="s">
        <v>530</v>
      </c>
    </row>
    <row r="94" spans="16:47" x14ac:dyDescent="0.25">
      <c r="P94" s="56"/>
      <c r="Q94" s="56" t="s">
        <v>538</v>
      </c>
      <c r="R94" s="59">
        <v>32</v>
      </c>
      <c r="Z94" s="56" t="s">
        <v>43</v>
      </c>
      <c r="AA94" s="56" t="s">
        <v>75</v>
      </c>
      <c r="AB94" s="59">
        <v>1433016</v>
      </c>
      <c r="AE94" s="56"/>
      <c r="AF94" s="56" t="s">
        <v>29</v>
      </c>
      <c r="AG94" s="59">
        <v>95016</v>
      </c>
      <c r="AU94" t="s">
        <v>151</v>
      </c>
    </row>
    <row r="95" spans="16:47" x14ac:dyDescent="0.25">
      <c r="P95" s="56"/>
      <c r="Q95" s="56" t="s">
        <v>539</v>
      </c>
      <c r="R95" s="59">
        <v>6</v>
      </c>
      <c r="Z95" s="56"/>
      <c r="AA95" s="56" t="s">
        <v>76</v>
      </c>
      <c r="AB95" s="59">
        <v>89429</v>
      </c>
      <c r="AE95" s="56"/>
      <c r="AF95" s="56" t="s">
        <v>32</v>
      </c>
      <c r="AG95" s="59">
        <v>79242</v>
      </c>
      <c r="AU95" t="s">
        <v>153</v>
      </c>
    </row>
    <row r="96" spans="16:47" x14ac:dyDescent="0.25">
      <c r="P96" s="56"/>
      <c r="Q96" s="56" t="s">
        <v>540</v>
      </c>
      <c r="R96" s="59">
        <v>4</v>
      </c>
      <c r="Z96" s="56"/>
      <c r="AA96" s="56" t="s">
        <v>79</v>
      </c>
      <c r="AB96" s="59">
        <v>1511660</v>
      </c>
      <c r="AE96" s="56"/>
      <c r="AF96" s="56" t="s">
        <v>26</v>
      </c>
      <c r="AG96" s="59">
        <v>113735.5</v>
      </c>
      <c r="AU96" t="s">
        <v>532</v>
      </c>
    </row>
    <row r="97" spans="16:47" x14ac:dyDescent="0.25">
      <c r="P97" s="56"/>
      <c r="Q97" s="56" t="s">
        <v>541</v>
      </c>
      <c r="R97" s="59">
        <v>0</v>
      </c>
      <c r="Z97" s="56"/>
      <c r="AA97" s="56" t="s">
        <v>73</v>
      </c>
      <c r="AB97" s="59">
        <v>141393</v>
      </c>
      <c r="AE97" s="56"/>
      <c r="AF97" s="56" t="s">
        <v>35</v>
      </c>
      <c r="AG97" s="59">
        <v>89103.33</v>
      </c>
      <c r="AU97" t="s">
        <v>149</v>
      </c>
    </row>
    <row r="98" spans="16:47" x14ac:dyDescent="0.25">
      <c r="P98" s="56" t="s">
        <v>565</v>
      </c>
      <c r="Q98" s="56"/>
      <c r="R98" s="59">
        <v>2556</v>
      </c>
      <c r="Z98" s="56"/>
      <c r="AA98" s="56" t="s">
        <v>77</v>
      </c>
      <c r="AB98" s="59">
        <v>1406820</v>
      </c>
      <c r="AE98" s="56"/>
      <c r="AF98" s="56" t="s">
        <v>33</v>
      </c>
      <c r="AG98" s="59">
        <v>91112</v>
      </c>
      <c r="AU98" t="s">
        <v>531</v>
      </c>
    </row>
    <row r="99" spans="16:47" x14ac:dyDescent="0.25">
      <c r="Z99" s="56"/>
      <c r="AA99" s="56" t="s">
        <v>72</v>
      </c>
      <c r="AB99" s="59">
        <v>141847</v>
      </c>
      <c r="AE99" s="56" t="s">
        <v>93</v>
      </c>
      <c r="AF99" s="56" t="s">
        <v>31</v>
      </c>
      <c r="AG99" s="59">
        <v>117838</v>
      </c>
      <c r="AT99" t="s">
        <v>157</v>
      </c>
      <c r="AU99" t="s">
        <v>530</v>
      </c>
    </row>
    <row r="100" spans="16:47" x14ac:dyDescent="0.25">
      <c r="Z100" s="56"/>
      <c r="AA100" s="56" t="s">
        <v>74</v>
      </c>
      <c r="AB100" s="59">
        <v>154109</v>
      </c>
      <c r="AE100" s="56"/>
      <c r="AF100" s="56" t="s">
        <v>34</v>
      </c>
      <c r="AG100" s="59">
        <v>66543.8</v>
      </c>
      <c r="AU100" t="s">
        <v>151</v>
      </c>
    </row>
    <row r="101" spans="16:47" x14ac:dyDescent="0.25">
      <c r="Z101" s="56"/>
      <c r="AA101" s="56" t="s">
        <v>559</v>
      </c>
      <c r="AB101" s="59">
        <v>754105</v>
      </c>
      <c r="AE101" s="56"/>
      <c r="AF101" s="56" t="s">
        <v>29</v>
      </c>
      <c r="AG101" s="59">
        <v>172084.88</v>
      </c>
      <c r="AU101" t="s">
        <v>153</v>
      </c>
    </row>
    <row r="102" spans="16:47" x14ac:dyDescent="0.25">
      <c r="Z102" s="56"/>
      <c r="AA102" s="56" t="s">
        <v>81</v>
      </c>
      <c r="AB102" s="59">
        <v>198105</v>
      </c>
      <c r="AE102" s="56"/>
      <c r="AF102" s="56" t="s">
        <v>24</v>
      </c>
      <c r="AG102" s="59">
        <v>73908.5</v>
      </c>
      <c r="AU102" t="s">
        <v>532</v>
      </c>
    </row>
    <row r="103" spans="16:47" x14ac:dyDescent="0.25">
      <c r="Z103" s="56"/>
      <c r="AA103" s="56" t="s">
        <v>78</v>
      </c>
      <c r="AB103" s="59">
        <v>1848440</v>
      </c>
      <c r="AE103" s="56"/>
      <c r="AF103" s="56" t="s">
        <v>32</v>
      </c>
      <c r="AG103" s="59">
        <v>118243</v>
      </c>
      <c r="AU103" t="s">
        <v>149</v>
      </c>
    </row>
    <row r="104" spans="16:47" x14ac:dyDescent="0.25">
      <c r="Z104" s="56" t="s">
        <v>46</v>
      </c>
      <c r="AA104" s="56" t="s">
        <v>75</v>
      </c>
      <c r="AB104" s="59">
        <v>119946</v>
      </c>
      <c r="AE104" s="56"/>
      <c r="AF104" s="56" t="s">
        <v>26</v>
      </c>
      <c r="AG104" s="59">
        <v>487334.33</v>
      </c>
      <c r="AU104" t="s">
        <v>531</v>
      </c>
    </row>
    <row r="105" spans="16:47" x14ac:dyDescent="0.25">
      <c r="Z105" s="56"/>
      <c r="AA105" s="56" t="s">
        <v>76</v>
      </c>
      <c r="AB105" s="59">
        <v>1284637</v>
      </c>
      <c r="AE105" s="56"/>
      <c r="AF105" s="56" t="s">
        <v>35</v>
      </c>
      <c r="AG105" s="59">
        <v>368377.2</v>
      </c>
      <c r="AT105" t="s">
        <v>449</v>
      </c>
      <c r="AU105" t="s">
        <v>530</v>
      </c>
    </row>
    <row r="106" spans="16:47" x14ac:dyDescent="0.25">
      <c r="Z106" s="56"/>
      <c r="AA106" s="56" t="s">
        <v>79</v>
      </c>
      <c r="AB106" s="59">
        <v>784946</v>
      </c>
      <c r="AE106" s="56"/>
      <c r="AF106" s="56" t="s">
        <v>28</v>
      </c>
      <c r="AG106" s="59">
        <v>270348.83</v>
      </c>
      <c r="AU106" t="s">
        <v>151</v>
      </c>
    </row>
    <row r="107" spans="16:47" x14ac:dyDescent="0.25">
      <c r="Z107" s="56"/>
      <c r="AA107" s="56" t="s">
        <v>73</v>
      </c>
      <c r="AB107" s="59">
        <v>88512</v>
      </c>
      <c r="AE107" s="56"/>
      <c r="AF107" s="56" t="s">
        <v>23</v>
      </c>
      <c r="AG107" s="59">
        <v>64450.5</v>
      </c>
      <c r="AU107" t="s">
        <v>153</v>
      </c>
    </row>
    <row r="108" spans="16:47" x14ac:dyDescent="0.25">
      <c r="Z108" s="56"/>
      <c r="AA108" s="56" t="s">
        <v>77</v>
      </c>
      <c r="AB108" s="59">
        <v>841088</v>
      </c>
      <c r="AE108" s="56"/>
      <c r="AF108" s="56" t="s">
        <v>33</v>
      </c>
      <c r="AG108" s="59">
        <v>57145</v>
      </c>
      <c r="AU108" t="s">
        <v>532</v>
      </c>
    </row>
    <row r="109" spans="16:47" x14ac:dyDescent="0.25">
      <c r="Z109" s="56"/>
      <c r="AA109" s="56" t="s">
        <v>72</v>
      </c>
      <c r="AB109" s="59">
        <v>1391977</v>
      </c>
      <c r="AE109" s="56" t="s">
        <v>129</v>
      </c>
      <c r="AF109" s="56" t="s">
        <v>31</v>
      </c>
      <c r="AG109" s="59">
        <v>46807</v>
      </c>
      <c r="AU109" t="s">
        <v>149</v>
      </c>
    </row>
    <row r="110" spans="16:47" x14ac:dyDescent="0.25">
      <c r="Z110" s="56"/>
      <c r="AA110" s="56" t="s">
        <v>74</v>
      </c>
      <c r="AB110" s="59">
        <v>151403</v>
      </c>
      <c r="AE110" s="56"/>
      <c r="AF110" s="56" t="s">
        <v>34</v>
      </c>
      <c r="AG110" s="59">
        <v>74816</v>
      </c>
      <c r="AU110" t="s">
        <v>531</v>
      </c>
    </row>
    <row r="111" spans="16:47" x14ac:dyDescent="0.25">
      <c r="Z111" s="56"/>
      <c r="AA111" s="56" t="s">
        <v>559</v>
      </c>
      <c r="AB111" s="59">
        <v>662686</v>
      </c>
      <c r="AE111" s="56"/>
      <c r="AF111" s="56" t="s">
        <v>29</v>
      </c>
      <c r="AG111" s="59">
        <v>89960</v>
      </c>
      <c r="AS111" t="s">
        <v>35</v>
      </c>
      <c r="AT111" t="s">
        <v>155</v>
      </c>
      <c r="AU111" t="s">
        <v>530</v>
      </c>
    </row>
    <row r="112" spans="16:47" x14ac:dyDescent="0.25">
      <c r="Z112" s="56"/>
      <c r="AA112" s="56" t="s">
        <v>81</v>
      </c>
      <c r="AB112" s="59">
        <v>109351</v>
      </c>
      <c r="AE112" s="56"/>
      <c r="AF112" s="56" t="s">
        <v>32</v>
      </c>
      <c r="AG112" s="59">
        <v>310637</v>
      </c>
      <c r="AU112" t="s">
        <v>151</v>
      </c>
    </row>
    <row r="113" spans="26:47" x14ac:dyDescent="0.25">
      <c r="Z113" s="56"/>
      <c r="AA113" s="56" t="s">
        <v>78</v>
      </c>
      <c r="AB113" s="59">
        <v>186278</v>
      </c>
      <c r="AE113" s="56"/>
      <c r="AF113" s="56" t="s">
        <v>26</v>
      </c>
      <c r="AG113" s="59">
        <v>137558</v>
      </c>
      <c r="AU113" t="s">
        <v>153</v>
      </c>
    </row>
    <row r="114" spans="26:47" x14ac:dyDescent="0.25">
      <c r="Z114" s="56" t="s">
        <v>47</v>
      </c>
      <c r="AA114" s="56" t="s">
        <v>75</v>
      </c>
      <c r="AB114" s="59">
        <v>1108097</v>
      </c>
      <c r="AE114" s="56"/>
      <c r="AF114" s="56" t="s">
        <v>35</v>
      </c>
      <c r="AG114" s="59">
        <v>79017.83</v>
      </c>
      <c r="AU114" t="s">
        <v>532</v>
      </c>
    </row>
    <row r="115" spans="26:47" x14ac:dyDescent="0.25">
      <c r="Z115" s="56"/>
      <c r="AA115" s="56" t="s">
        <v>76</v>
      </c>
      <c r="AB115" s="59">
        <v>161907</v>
      </c>
      <c r="AE115" s="56"/>
      <c r="AF115" s="56" t="s">
        <v>28</v>
      </c>
      <c r="AG115" s="59">
        <v>468489</v>
      </c>
      <c r="AU115" t="s">
        <v>149</v>
      </c>
    </row>
    <row r="116" spans="26:47" x14ac:dyDescent="0.25">
      <c r="Z116" s="56"/>
      <c r="AA116" s="56" t="s">
        <v>79</v>
      </c>
      <c r="AB116" s="59">
        <v>510250</v>
      </c>
      <c r="AE116" s="56"/>
      <c r="AF116" s="56" t="s">
        <v>23</v>
      </c>
      <c r="AG116" s="59">
        <v>100387</v>
      </c>
      <c r="AU116" t="s">
        <v>531</v>
      </c>
    </row>
    <row r="117" spans="26:47" x14ac:dyDescent="0.25">
      <c r="Z117" s="56"/>
      <c r="AA117" s="56" t="s">
        <v>73</v>
      </c>
      <c r="AB117" s="59">
        <v>1327065</v>
      </c>
      <c r="AE117" s="56"/>
      <c r="AF117" s="56" t="s">
        <v>33</v>
      </c>
      <c r="AG117" s="59">
        <v>86145.5</v>
      </c>
      <c r="AT117" t="s">
        <v>157</v>
      </c>
      <c r="AU117" t="s">
        <v>530</v>
      </c>
    </row>
    <row r="118" spans="26:47" x14ac:dyDescent="0.25">
      <c r="Z118" s="56"/>
      <c r="AA118" s="56" t="s">
        <v>77</v>
      </c>
      <c r="AB118" s="59">
        <v>111580</v>
      </c>
      <c r="AE118" s="56" t="s">
        <v>113</v>
      </c>
      <c r="AF118" s="56" t="s">
        <v>31</v>
      </c>
      <c r="AG118" s="59">
        <v>74429.5</v>
      </c>
      <c r="AU118" t="s">
        <v>151</v>
      </c>
    </row>
    <row r="119" spans="26:47" x14ac:dyDescent="0.25">
      <c r="Z119" s="56"/>
      <c r="AA119" s="56" t="s">
        <v>72</v>
      </c>
      <c r="AB119" s="59">
        <v>144225</v>
      </c>
      <c r="AE119" s="56"/>
      <c r="AF119" s="56" t="s">
        <v>34</v>
      </c>
      <c r="AG119" s="59">
        <v>75358.67</v>
      </c>
      <c r="AU119" t="s">
        <v>153</v>
      </c>
    </row>
    <row r="120" spans="26:47" x14ac:dyDescent="0.25">
      <c r="Z120" s="56"/>
      <c r="AA120" s="56" t="s">
        <v>74</v>
      </c>
      <c r="AB120" s="59">
        <v>1083811</v>
      </c>
      <c r="AE120" s="56"/>
      <c r="AF120" s="56" t="s">
        <v>29</v>
      </c>
      <c r="AG120" s="59">
        <v>28400.25</v>
      </c>
      <c r="AU120" t="s">
        <v>532</v>
      </c>
    </row>
    <row r="121" spans="26:47" x14ac:dyDescent="0.25">
      <c r="Z121" s="56"/>
      <c r="AA121" s="56" t="s">
        <v>559</v>
      </c>
      <c r="AB121" s="59">
        <v>1292279</v>
      </c>
      <c r="AE121" s="56"/>
      <c r="AF121" s="56" t="s">
        <v>24</v>
      </c>
      <c r="AG121" s="59">
        <v>488998</v>
      </c>
      <c r="AU121" t="s">
        <v>149</v>
      </c>
    </row>
    <row r="122" spans="26:47" x14ac:dyDescent="0.25">
      <c r="Z122" s="56"/>
      <c r="AA122" s="56" t="s">
        <v>81</v>
      </c>
      <c r="AB122" s="59">
        <v>114445</v>
      </c>
      <c r="AE122" s="56"/>
      <c r="AF122" s="56" t="s">
        <v>32</v>
      </c>
      <c r="AG122" s="59">
        <v>106678.5</v>
      </c>
      <c r="AU122" t="s">
        <v>531</v>
      </c>
    </row>
    <row r="123" spans="26:47" x14ac:dyDescent="0.25">
      <c r="Z123" s="56"/>
      <c r="AA123" s="56" t="s">
        <v>78</v>
      </c>
      <c r="AB123" s="59">
        <v>7204471</v>
      </c>
      <c r="AE123" s="56"/>
      <c r="AF123" s="56" t="s">
        <v>26</v>
      </c>
      <c r="AG123" s="59">
        <v>74265.8</v>
      </c>
      <c r="AT123" t="s">
        <v>449</v>
      </c>
      <c r="AU123" t="s">
        <v>530</v>
      </c>
    </row>
    <row r="124" spans="26:47" x14ac:dyDescent="0.25">
      <c r="Z124" s="56" t="s">
        <v>527</v>
      </c>
      <c r="AA124" s="56" t="s">
        <v>75</v>
      </c>
      <c r="AB124" s="59">
        <v>1158115</v>
      </c>
      <c r="AE124" s="56"/>
      <c r="AF124" s="56" t="s">
        <v>35</v>
      </c>
      <c r="AG124" s="59">
        <v>105196.67</v>
      </c>
      <c r="AU124" t="s">
        <v>151</v>
      </c>
    </row>
    <row r="125" spans="26:47" x14ac:dyDescent="0.25">
      <c r="Z125" s="56"/>
      <c r="AA125" s="56" t="s">
        <v>76</v>
      </c>
      <c r="AB125" s="59">
        <v>1359515</v>
      </c>
      <c r="AE125" s="56"/>
      <c r="AF125" s="56" t="s">
        <v>28</v>
      </c>
      <c r="AG125" s="59">
        <v>84501</v>
      </c>
      <c r="AU125" t="s">
        <v>153</v>
      </c>
    </row>
    <row r="126" spans="26:47" x14ac:dyDescent="0.25">
      <c r="Z126" s="56"/>
      <c r="AA126" s="56" t="s">
        <v>79</v>
      </c>
      <c r="AB126" s="59">
        <v>103399</v>
      </c>
      <c r="AE126" s="56"/>
      <c r="AF126" s="56" t="s">
        <v>23</v>
      </c>
      <c r="AG126" s="59">
        <v>103374.75</v>
      </c>
      <c r="AU126" t="s">
        <v>532</v>
      </c>
    </row>
    <row r="127" spans="26:47" x14ac:dyDescent="0.25">
      <c r="Z127" s="56"/>
      <c r="AA127" s="56" t="s">
        <v>73</v>
      </c>
      <c r="AB127" s="59">
        <v>151385</v>
      </c>
      <c r="AE127" s="56"/>
      <c r="AF127" s="56" t="s">
        <v>33</v>
      </c>
      <c r="AG127" s="59">
        <v>727194</v>
      </c>
      <c r="AU127" t="s">
        <v>149</v>
      </c>
    </row>
    <row r="128" spans="26:47" x14ac:dyDescent="0.25">
      <c r="Z128" s="56"/>
      <c r="AA128" s="56" t="s">
        <v>77</v>
      </c>
      <c r="AB128" s="59">
        <v>1731882</v>
      </c>
      <c r="AE128" s="56" t="s">
        <v>122</v>
      </c>
      <c r="AF128" s="56" t="s">
        <v>34</v>
      </c>
      <c r="AG128" s="59">
        <v>95033</v>
      </c>
      <c r="AU128" t="s">
        <v>531</v>
      </c>
    </row>
    <row r="129" spans="26:47" x14ac:dyDescent="0.25">
      <c r="Z129" s="56"/>
      <c r="AA129" s="56" t="s">
        <v>72</v>
      </c>
      <c r="AB129" s="59">
        <v>834635</v>
      </c>
      <c r="AE129" s="56"/>
      <c r="AF129" s="56" t="s">
        <v>29</v>
      </c>
      <c r="AG129" s="59">
        <v>98126.5</v>
      </c>
      <c r="AS129" t="s">
        <v>28</v>
      </c>
      <c r="AT129" t="s">
        <v>155</v>
      </c>
      <c r="AU129" t="s">
        <v>530</v>
      </c>
    </row>
    <row r="130" spans="26:47" x14ac:dyDescent="0.25">
      <c r="Z130" s="56"/>
      <c r="AA130" s="56" t="s">
        <v>74</v>
      </c>
      <c r="AB130" s="59">
        <v>631040</v>
      </c>
      <c r="AE130" s="56"/>
      <c r="AF130" s="56" t="s">
        <v>24</v>
      </c>
      <c r="AG130" s="59">
        <v>444054</v>
      </c>
      <c r="AU130" t="s">
        <v>151</v>
      </c>
    </row>
    <row r="131" spans="26:47" x14ac:dyDescent="0.25">
      <c r="Z131" s="56"/>
      <c r="AA131" s="56" t="s">
        <v>559</v>
      </c>
      <c r="AB131" s="59">
        <v>100727</v>
      </c>
      <c r="AE131" s="56"/>
      <c r="AF131" s="56" t="s">
        <v>32</v>
      </c>
      <c r="AG131" s="59">
        <v>427678</v>
      </c>
      <c r="AU131" t="s">
        <v>153</v>
      </c>
    </row>
    <row r="132" spans="26:47" x14ac:dyDescent="0.25">
      <c r="Z132" s="56"/>
      <c r="AA132" s="56" t="s">
        <v>81</v>
      </c>
      <c r="AB132" s="59">
        <v>151798</v>
      </c>
      <c r="AE132" s="56"/>
      <c r="AF132" s="56" t="s">
        <v>26</v>
      </c>
      <c r="AG132" s="59">
        <v>65139</v>
      </c>
      <c r="AU132" t="s">
        <v>532</v>
      </c>
    </row>
    <row r="133" spans="26:47" x14ac:dyDescent="0.25">
      <c r="Z133" s="56"/>
      <c r="AA133" s="56" t="s">
        <v>78</v>
      </c>
      <c r="AB133" s="59">
        <v>1746397</v>
      </c>
      <c r="AE133" s="56"/>
      <c r="AF133" s="56" t="s">
        <v>35</v>
      </c>
      <c r="AG133" s="59">
        <v>76306.600000000006</v>
      </c>
      <c r="AU133" t="s">
        <v>149</v>
      </c>
    </row>
    <row r="134" spans="26:47" x14ac:dyDescent="0.25">
      <c r="Z134" s="56" t="s">
        <v>41</v>
      </c>
      <c r="AA134" s="56" t="s">
        <v>75</v>
      </c>
      <c r="AB134" s="59">
        <v>1193049</v>
      </c>
      <c r="AE134" s="56"/>
      <c r="AF134" s="56" t="s">
        <v>28</v>
      </c>
      <c r="AG134" s="59">
        <v>57226</v>
      </c>
      <c r="AU134" t="s">
        <v>531</v>
      </c>
    </row>
    <row r="135" spans="26:47" x14ac:dyDescent="0.25">
      <c r="Z135" s="56"/>
      <c r="AA135" s="56" t="s">
        <v>76</v>
      </c>
      <c r="AB135" s="59">
        <v>129208</v>
      </c>
      <c r="AE135" s="56"/>
      <c r="AF135" s="56" t="s">
        <v>23</v>
      </c>
      <c r="AG135" s="59">
        <v>72742</v>
      </c>
      <c r="AT135" t="s">
        <v>157</v>
      </c>
      <c r="AU135" t="s">
        <v>530</v>
      </c>
    </row>
    <row r="136" spans="26:47" x14ac:dyDescent="0.25">
      <c r="Z136" s="56"/>
      <c r="AA136" s="56" t="s">
        <v>79</v>
      </c>
      <c r="AB136" s="59">
        <v>202192</v>
      </c>
      <c r="AE136" s="56"/>
      <c r="AF136" s="56" t="s">
        <v>33</v>
      </c>
      <c r="AG136" s="59">
        <v>123988</v>
      </c>
      <c r="AU136" t="s">
        <v>151</v>
      </c>
    </row>
    <row r="137" spans="26:47" x14ac:dyDescent="0.25">
      <c r="Z137" s="56"/>
      <c r="AA137" s="56" t="s">
        <v>73</v>
      </c>
      <c r="AB137" s="59">
        <v>127323</v>
      </c>
      <c r="AE137" s="56" t="s">
        <v>140</v>
      </c>
      <c r="AF137" s="56" t="s">
        <v>31</v>
      </c>
      <c r="AG137" s="59">
        <v>75632</v>
      </c>
      <c r="AU137" t="s">
        <v>153</v>
      </c>
    </row>
    <row r="138" spans="26:47" x14ac:dyDescent="0.25">
      <c r="Z138" s="56"/>
      <c r="AA138" s="56" t="s">
        <v>77</v>
      </c>
      <c r="AB138" s="59">
        <v>147632</v>
      </c>
      <c r="AE138" s="56"/>
      <c r="AF138" s="56" t="s">
        <v>34</v>
      </c>
      <c r="AG138" s="59">
        <v>146675</v>
      </c>
      <c r="AU138" t="s">
        <v>532</v>
      </c>
    </row>
    <row r="139" spans="26:47" x14ac:dyDescent="0.25">
      <c r="Z139" s="56"/>
      <c r="AA139" s="56" t="s">
        <v>72</v>
      </c>
      <c r="AB139" s="59">
        <v>1427390</v>
      </c>
      <c r="AE139" s="56"/>
      <c r="AF139" s="56" t="s">
        <v>29</v>
      </c>
      <c r="AG139" s="59">
        <v>470428</v>
      </c>
      <c r="AU139" t="s">
        <v>149</v>
      </c>
    </row>
    <row r="140" spans="26:47" x14ac:dyDescent="0.25">
      <c r="Z140" s="56"/>
      <c r="AA140" s="56" t="s">
        <v>74</v>
      </c>
      <c r="AB140" s="59">
        <v>72144</v>
      </c>
      <c r="AE140" s="56"/>
      <c r="AF140" s="56" t="s">
        <v>24</v>
      </c>
      <c r="AG140" s="59">
        <v>131148</v>
      </c>
      <c r="AU140" t="s">
        <v>531</v>
      </c>
    </row>
    <row r="141" spans="26:47" x14ac:dyDescent="0.25">
      <c r="Z141" s="56"/>
      <c r="AA141" s="56" t="s">
        <v>559</v>
      </c>
      <c r="AB141" s="59">
        <v>1408560</v>
      </c>
      <c r="AE141" s="56"/>
      <c r="AF141" s="56" t="s">
        <v>26</v>
      </c>
      <c r="AG141" s="59">
        <v>96261</v>
      </c>
      <c r="AT141" t="s">
        <v>449</v>
      </c>
      <c r="AU141" t="s">
        <v>530</v>
      </c>
    </row>
    <row r="142" spans="26:47" x14ac:dyDescent="0.25">
      <c r="Z142" s="56"/>
      <c r="AA142" s="56" t="s">
        <v>81</v>
      </c>
      <c r="AB142" s="59">
        <v>94346</v>
      </c>
      <c r="AE142" s="56"/>
      <c r="AF142" s="56" t="s">
        <v>28</v>
      </c>
      <c r="AG142" s="59">
        <v>44420</v>
      </c>
      <c r="AU142" t="s">
        <v>151</v>
      </c>
    </row>
    <row r="143" spans="26:47" x14ac:dyDescent="0.25">
      <c r="Z143" s="56"/>
      <c r="AA143" s="56" t="s">
        <v>78</v>
      </c>
      <c r="AB143" s="59">
        <v>162868</v>
      </c>
      <c r="AE143" s="56"/>
      <c r="AF143" s="56" t="s">
        <v>33</v>
      </c>
      <c r="AG143" s="59">
        <v>60453</v>
      </c>
      <c r="AU143" t="s">
        <v>153</v>
      </c>
    </row>
    <row r="144" spans="26:47" x14ac:dyDescent="0.25">
      <c r="Z144" s="56" t="s">
        <v>38</v>
      </c>
      <c r="AA144" s="56" t="s">
        <v>75</v>
      </c>
      <c r="AB144" s="59">
        <v>1682198</v>
      </c>
      <c r="AE144" s="56" t="s">
        <v>136</v>
      </c>
      <c r="AF144" s="56" t="s">
        <v>29</v>
      </c>
      <c r="AG144" s="59">
        <v>145315</v>
      </c>
      <c r="AU144" t="s">
        <v>532</v>
      </c>
    </row>
    <row r="145" spans="26:47" x14ac:dyDescent="0.25">
      <c r="Z145" s="56"/>
      <c r="AA145" s="56" t="s">
        <v>76</v>
      </c>
      <c r="AB145" s="59">
        <v>1770308</v>
      </c>
      <c r="AE145" s="56"/>
      <c r="AF145" s="56" t="s">
        <v>32</v>
      </c>
      <c r="AG145" s="59">
        <v>549996</v>
      </c>
      <c r="AU145" t="s">
        <v>149</v>
      </c>
    </row>
    <row r="146" spans="26:47" x14ac:dyDescent="0.25">
      <c r="Z146" s="56"/>
      <c r="AA146" s="56" t="s">
        <v>79</v>
      </c>
      <c r="AB146" s="59">
        <v>1222088</v>
      </c>
      <c r="AE146" s="56"/>
      <c r="AF146" s="56" t="s">
        <v>26</v>
      </c>
      <c r="AG146" s="59">
        <v>1029393</v>
      </c>
      <c r="AU146" t="s">
        <v>531</v>
      </c>
    </row>
    <row r="147" spans="26:47" x14ac:dyDescent="0.25">
      <c r="Z147" s="56"/>
      <c r="AA147" s="56" t="s">
        <v>73</v>
      </c>
      <c r="AB147" s="59">
        <v>1148449</v>
      </c>
      <c r="AE147" s="56"/>
      <c r="AF147" s="56" t="s">
        <v>35</v>
      </c>
      <c r="AG147" s="59">
        <v>91204</v>
      </c>
      <c r="AS147" t="s">
        <v>23</v>
      </c>
      <c r="AT147" t="s">
        <v>155</v>
      </c>
      <c r="AU147" t="s">
        <v>530</v>
      </c>
    </row>
    <row r="148" spans="26:47" x14ac:dyDescent="0.25">
      <c r="Z148" s="56"/>
      <c r="AA148" s="56" t="s">
        <v>77</v>
      </c>
      <c r="AB148" s="59">
        <v>1770290</v>
      </c>
      <c r="AE148" s="56"/>
      <c r="AF148" s="56" t="s">
        <v>28</v>
      </c>
      <c r="AG148" s="59">
        <v>186278</v>
      </c>
      <c r="AU148" t="s">
        <v>151</v>
      </c>
    </row>
    <row r="149" spans="26:47" x14ac:dyDescent="0.25">
      <c r="Z149" s="56"/>
      <c r="AA149" s="56" t="s">
        <v>72</v>
      </c>
      <c r="AB149" s="59">
        <v>508143</v>
      </c>
      <c r="AE149" s="56" t="s">
        <v>143</v>
      </c>
      <c r="AF149" s="56" t="s">
        <v>29</v>
      </c>
      <c r="AG149" s="59">
        <v>101416</v>
      </c>
      <c r="AU149" t="s">
        <v>153</v>
      </c>
    </row>
    <row r="150" spans="26:47" x14ac:dyDescent="0.25">
      <c r="Z150" s="56"/>
      <c r="AA150" s="56" t="s">
        <v>74</v>
      </c>
      <c r="AB150" s="59">
        <v>89122</v>
      </c>
      <c r="AE150" s="56"/>
      <c r="AF150" s="56" t="s">
        <v>24</v>
      </c>
      <c r="AG150" s="59">
        <v>122130</v>
      </c>
      <c r="AU150" t="s">
        <v>532</v>
      </c>
    </row>
    <row r="151" spans="26:47" x14ac:dyDescent="0.25">
      <c r="Z151" s="56"/>
      <c r="AA151" s="56" t="s">
        <v>559</v>
      </c>
      <c r="AB151" s="59">
        <v>1194561</v>
      </c>
      <c r="AE151" s="56"/>
      <c r="AF151" s="56" t="s">
        <v>35</v>
      </c>
      <c r="AG151" s="59">
        <v>55517.5</v>
      </c>
      <c r="AU151" t="s">
        <v>149</v>
      </c>
    </row>
    <row r="152" spans="26:47" x14ac:dyDescent="0.25">
      <c r="Z152" s="56"/>
      <c r="AA152" s="56" t="s">
        <v>81</v>
      </c>
      <c r="AB152" s="59">
        <v>165651</v>
      </c>
      <c r="AE152" s="56"/>
      <c r="AF152" s="56" t="s">
        <v>23</v>
      </c>
      <c r="AG152" s="59">
        <v>89358</v>
      </c>
      <c r="AU152" t="s">
        <v>531</v>
      </c>
    </row>
    <row r="153" spans="26:47" x14ac:dyDescent="0.25">
      <c r="Z153" s="56"/>
      <c r="AA153" s="56" t="s">
        <v>78</v>
      </c>
      <c r="AB153" s="59">
        <v>1204054</v>
      </c>
      <c r="AE153" s="56" t="s">
        <v>130</v>
      </c>
      <c r="AF153" s="56" t="s">
        <v>24</v>
      </c>
      <c r="AG153" s="59">
        <v>229699.5</v>
      </c>
      <c r="AT153" t="s">
        <v>157</v>
      </c>
      <c r="AU153" t="s">
        <v>530</v>
      </c>
    </row>
    <row r="154" spans="26:47" x14ac:dyDescent="0.25">
      <c r="Z154" s="56" t="s">
        <v>53</v>
      </c>
      <c r="AA154" s="56" t="s">
        <v>75</v>
      </c>
      <c r="AB154" s="59">
        <v>616677</v>
      </c>
      <c r="AE154" s="56"/>
      <c r="AF154" s="56" t="s">
        <v>32</v>
      </c>
      <c r="AG154" s="59">
        <v>32971</v>
      </c>
      <c r="AU154" t="s">
        <v>151</v>
      </c>
    </row>
    <row r="155" spans="26:47" x14ac:dyDescent="0.25">
      <c r="Z155" s="56"/>
      <c r="AA155" s="56" t="s">
        <v>79</v>
      </c>
      <c r="AB155" s="59">
        <v>172429</v>
      </c>
      <c r="AE155" s="56"/>
      <c r="AF155" s="56" t="s">
        <v>35</v>
      </c>
      <c r="AG155" s="59">
        <v>366488</v>
      </c>
      <c r="AU155" t="s">
        <v>532</v>
      </c>
    </row>
    <row r="156" spans="26:47" x14ac:dyDescent="0.25">
      <c r="Z156" s="56"/>
      <c r="AA156" s="56" t="s">
        <v>73</v>
      </c>
      <c r="AB156" s="59">
        <v>1724710</v>
      </c>
      <c r="AE156" s="56"/>
      <c r="AF156" s="56" t="s">
        <v>23</v>
      </c>
      <c r="AG156" s="59">
        <v>45819</v>
      </c>
      <c r="AU156" t="s">
        <v>531</v>
      </c>
    </row>
    <row r="157" spans="26:47" x14ac:dyDescent="0.25">
      <c r="Z157" s="56"/>
      <c r="AA157" s="56" t="s">
        <v>77</v>
      </c>
      <c r="AB157" s="59">
        <v>1614940</v>
      </c>
      <c r="AE157" s="56" t="s">
        <v>135</v>
      </c>
      <c r="AF157" s="56" t="s">
        <v>34</v>
      </c>
      <c r="AG157" s="59">
        <v>361187.5</v>
      </c>
      <c r="AT157" t="s">
        <v>449</v>
      </c>
      <c r="AU157" t="s">
        <v>530</v>
      </c>
    </row>
    <row r="158" spans="26:47" x14ac:dyDescent="0.25">
      <c r="Z158" s="56"/>
      <c r="AA158" s="56" t="s">
        <v>72</v>
      </c>
      <c r="AB158" s="59">
        <v>1281442</v>
      </c>
      <c r="AE158" s="56"/>
      <c r="AF158" s="56" t="s">
        <v>29</v>
      </c>
      <c r="AG158" s="59">
        <v>284423.59999999998</v>
      </c>
      <c r="AU158" t="s">
        <v>151</v>
      </c>
    </row>
    <row r="159" spans="26:47" x14ac:dyDescent="0.25">
      <c r="Z159" s="56"/>
      <c r="AA159" s="56" t="s">
        <v>74</v>
      </c>
      <c r="AB159" s="59">
        <v>122459</v>
      </c>
      <c r="AE159" s="56"/>
      <c r="AF159" s="56" t="s">
        <v>24</v>
      </c>
      <c r="AG159" s="59">
        <v>103796</v>
      </c>
      <c r="AU159" t="s">
        <v>153</v>
      </c>
    </row>
    <row r="160" spans="26:47" x14ac:dyDescent="0.25">
      <c r="Z160" s="56"/>
      <c r="AA160" s="56" t="s">
        <v>559</v>
      </c>
      <c r="AB160" s="59">
        <v>102557</v>
      </c>
      <c r="AE160" s="56"/>
      <c r="AF160" s="56" t="s">
        <v>32</v>
      </c>
      <c r="AG160" s="59">
        <v>193491.25</v>
      </c>
      <c r="AU160" t="s">
        <v>532</v>
      </c>
    </row>
    <row r="161" spans="26:47" x14ac:dyDescent="0.25">
      <c r="Z161" s="56"/>
      <c r="AA161" s="56" t="s">
        <v>81</v>
      </c>
      <c r="AB161" s="59">
        <v>667758</v>
      </c>
      <c r="AE161" s="56"/>
      <c r="AF161" s="56" t="s">
        <v>26</v>
      </c>
      <c r="AG161" s="59">
        <v>345645</v>
      </c>
      <c r="AU161" t="s">
        <v>149</v>
      </c>
    </row>
    <row r="162" spans="26:47" x14ac:dyDescent="0.25">
      <c r="Z162" s="56"/>
      <c r="AA162" s="56" t="s">
        <v>78</v>
      </c>
      <c r="AB162" s="59">
        <v>1036801</v>
      </c>
      <c r="AE162" s="56"/>
      <c r="AF162" s="56" t="s">
        <v>35</v>
      </c>
      <c r="AG162" s="59">
        <v>501746.75</v>
      </c>
      <c r="AU162" t="s">
        <v>531</v>
      </c>
    </row>
    <row r="163" spans="26:47" x14ac:dyDescent="0.25">
      <c r="Z163" s="56" t="s">
        <v>42</v>
      </c>
      <c r="AA163" s="56" t="s">
        <v>75</v>
      </c>
      <c r="AB163" s="59">
        <v>874531</v>
      </c>
      <c r="AE163" s="56"/>
      <c r="AF163" s="56" t="s">
        <v>28</v>
      </c>
      <c r="AG163" s="59">
        <v>298403.75</v>
      </c>
      <c r="AS163" t="s">
        <v>33</v>
      </c>
      <c r="AT163" t="s">
        <v>155</v>
      </c>
      <c r="AU163" t="s">
        <v>530</v>
      </c>
    </row>
    <row r="164" spans="26:47" x14ac:dyDescent="0.25">
      <c r="Z164" s="56"/>
      <c r="AA164" s="56" t="s">
        <v>76</v>
      </c>
      <c r="AB164" s="59">
        <v>122833</v>
      </c>
      <c r="AE164" s="56"/>
      <c r="AF164" s="56" t="s">
        <v>23</v>
      </c>
      <c r="AG164" s="59">
        <v>250767</v>
      </c>
      <c r="AU164" t="s">
        <v>151</v>
      </c>
    </row>
    <row r="165" spans="26:47" x14ac:dyDescent="0.25">
      <c r="Z165" s="56"/>
      <c r="AA165" s="56" t="s">
        <v>79</v>
      </c>
      <c r="AB165" s="59">
        <v>1055397</v>
      </c>
      <c r="AE165" s="56"/>
      <c r="AF165" s="56" t="s">
        <v>33</v>
      </c>
      <c r="AG165" s="59">
        <v>621987</v>
      </c>
      <c r="AU165" t="s">
        <v>153</v>
      </c>
    </row>
    <row r="166" spans="26:47" x14ac:dyDescent="0.25">
      <c r="Z166" s="56"/>
      <c r="AA166" s="56" t="s">
        <v>73</v>
      </c>
      <c r="AB166" s="59">
        <v>79969</v>
      </c>
      <c r="AE166" s="56" t="s">
        <v>115</v>
      </c>
      <c r="AF166" s="56" t="s">
        <v>31</v>
      </c>
      <c r="AG166" s="59">
        <v>129208</v>
      </c>
      <c r="AU166" t="s">
        <v>532</v>
      </c>
    </row>
    <row r="167" spans="26:47" x14ac:dyDescent="0.25">
      <c r="Z167" s="56"/>
      <c r="AA167" s="56" t="s">
        <v>77</v>
      </c>
      <c r="AB167" s="59">
        <v>622809</v>
      </c>
      <c r="AE167" s="56"/>
      <c r="AF167" s="56" t="s">
        <v>34</v>
      </c>
      <c r="AG167" s="59">
        <v>115273.5</v>
      </c>
      <c r="AU167" t="s">
        <v>149</v>
      </c>
    </row>
    <row r="168" spans="26:47" x14ac:dyDescent="0.25">
      <c r="Z168" s="56"/>
      <c r="AA168" s="56" t="s">
        <v>72</v>
      </c>
      <c r="AB168" s="59">
        <v>1009631</v>
      </c>
      <c r="AE168" s="56"/>
      <c r="AF168" s="56" t="s">
        <v>29</v>
      </c>
      <c r="AG168" s="59">
        <v>205843.6</v>
      </c>
      <c r="AU168" t="s">
        <v>531</v>
      </c>
    </row>
    <row r="169" spans="26:47" x14ac:dyDescent="0.25">
      <c r="Z169" s="56"/>
      <c r="AA169" s="56" t="s">
        <v>74</v>
      </c>
      <c r="AB169" s="59">
        <v>874835</v>
      </c>
      <c r="AE169" s="56"/>
      <c r="AF169" s="56" t="s">
        <v>24</v>
      </c>
      <c r="AG169" s="59">
        <v>99825</v>
      </c>
      <c r="AT169" t="s">
        <v>157</v>
      </c>
      <c r="AU169" t="s">
        <v>530</v>
      </c>
    </row>
    <row r="170" spans="26:47" x14ac:dyDescent="0.25">
      <c r="Z170" s="56"/>
      <c r="AA170" s="56" t="s">
        <v>559</v>
      </c>
      <c r="AB170" s="59">
        <v>59113</v>
      </c>
      <c r="AE170" s="56"/>
      <c r="AF170" s="56" t="s">
        <v>26</v>
      </c>
      <c r="AG170" s="59">
        <v>291925.59999999998</v>
      </c>
      <c r="AU170" t="s">
        <v>151</v>
      </c>
    </row>
    <row r="171" spans="26:47" x14ac:dyDescent="0.25">
      <c r="Z171" s="56"/>
      <c r="AA171" s="56" t="s">
        <v>81</v>
      </c>
      <c r="AB171" s="59">
        <v>832913</v>
      </c>
      <c r="AE171" s="56"/>
      <c r="AF171" s="56" t="s">
        <v>35</v>
      </c>
      <c r="AG171" s="59">
        <v>86604.38</v>
      </c>
      <c r="AU171" t="s">
        <v>153</v>
      </c>
    </row>
    <row r="172" spans="26:47" x14ac:dyDescent="0.25">
      <c r="Z172" s="56"/>
      <c r="AA172" s="56" t="s">
        <v>78</v>
      </c>
      <c r="AB172" s="59">
        <v>540941</v>
      </c>
      <c r="AE172" s="56"/>
      <c r="AF172" s="56" t="s">
        <v>28</v>
      </c>
      <c r="AG172" s="59">
        <v>65253</v>
      </c>
      <c r="AU172" t="s">
        <v>532</v>
      </c>
    </row>
    <row r="173" spans="26:47" x14ac:dyDescent="0.25">
      <c r="Z173" s="56" t="s">
        <v>449</v>
      </c>
      <c r="AA173" s="56" t="s">
        <v>75</v>
      </c>
      <c r="AB173" s="59">
        <v>0</v>
      </c>
      <c r="AE173" s="56"/>
      <c r="AF173" s="56" t="s">
        <v>23</v>
      </c>
      <c r="AG173" s="59">
        <v>71777</v>
      </c>
      <c r="AU173" t="s">
        <v>149</v>
      </c>
    </row>
    <row r="174" spans="26:47" x14ac:dyDescent="0.25">
      <c r="Z174" s="56"/>
      <c r="AA174" s="56" t="s">
        <v>76</v>
      </c>
      <c r="AB174" s="59">
        <v>14329</v>
      </c>
      <c r="AE174" s="56"/>
      <c r="AF174" s="56" t="s">
        <v>33</v>
      </c>
      <c r="AG174" s="59">
        <v>99098.33</v>
      </c>
      <c r="AU174" t="s">
        <v>531</v>
      </c>
    </row>
    <row r="175" spans="26:47" x14ac:dyDescent="0.25">
      <c r="Z175" s="56"/>
      <c r="AA175" s="56" t="s">
        <v>79</v>
      </c>
      <c r="AB175" s="59">
        <v>15612</v>
      </c>
      <c r="AE175" s="56" t="s">
        <v>139</v>
      </c>
      <c r="AF175" s="56" t="s">
        <v>34</v>
      </c>
      <c r="AG175" s="59">
        <v>87912</v>
      </c>
      <c r="AT175" t="s">
        <v>449</v>
      </c>
      <c r="AU175" t="s">
        <v>530</v>
      </c>
    </row>
    <row r="176" spans="26:47" x14ac:dyDescent="0.25">
      <c r="Z176" s="56"/>
      <c r="AA176" s="56" t="s">
        <v>73</v>
      </c>
      <c r="AB176" s="59">
        <v>14340</v>
      </c>
      <c r="AE176" s="56"/>
      <c r="AF176" s="56" t="s">
        <v>29</v>
      </c>
      <c r="AG176" s="59">
        <v>91974</v>
      </c>
      <c r="AU176" t="s">
        <v>151</v>
      </c>
    </row>
    <row r="177" spans="26:47" x14ac:dyDescent="0.25">
      <c r="Z177" s="56"/>
      <c r="AA177" s="56" t="s">
        <v>77</v>
      </c>
      <c r="AB177" s="59">
        <v>5948</v>
      </c>
      <c r="AE177" s="56"/>
      <c r="AF177" s="56" t="s">
        <v>24</v>
      </c>
      <c r="AG177" s="59">
        <v>95419</v>
      </c>
      <c r="AU177" t="s">
        <v>153</v>
      </c>
    </row>
    <row r="178" spans="26:47" x14ac:dyDescent="0.25">
      <c r="Z178" s="56"/>
      <c r="AA178" s="56" t="s">
        <v>72</v>
      </c>
      <c r="AB178" s="59">
        <v>2286</v>
      </c>
      <c r="AE178" s="56"/>
      <c r="AF178" s="56" t="s">
        <v>26</v>
      </c>
      <c r="AG178" s="59">
        <v>38252.5</v>
      </c>
      <c r="AU178" t="s">
        <v>532</v>
      </c>
    </row>
    <row r="179" spans="26:47" x14ac:dyDescent="0.25">
      <c r="Z179" s="56"/>
      <c r="AA179" s="56" t="s">
        <v>74</v>
      </c>
      <c r="AB179" s="59">
        <v>12992</v>
      </c>
      <c r="AE179" s="56"/>
      <c r="AF179" s="56" t="s">
        <v>35</v>
      </c>
      <c r="AG179" s="59">
        <v>80651</v>
      </c>
      <c r="AU179" t="s">
        <v>149</v>
      </c>
    </row>
    <row r="180" spans="26:47" x14ac:dyDescent="0.25">
      <c r="Z180" s="56"/>
      <c r="AA180" s="56" t="s">
        <v>559</v>
      </c>
      <c r="AB180" s="59">
        <v>165208</v>
      </c>
      <c r="AE180" s="56"/>
      <c r="AF180" s="56" t="s">
        <v>28</v>
      </c>
      <c r="AG180" s="59">
        <v>429876.5</v>
      </c>
      <c r="AU180" t="s">
        <v>531</v>
      </c>
    </row>
    <row r="181" spans="26:47" x14ac:dyDescent="0.25">
      <c r="Z181" s="56"/>
      <c r="AA181" s="56" t="s">
        <v>81</v>
      </c>
      <c r="AB181" s="59">
        <v>32069</v>
      </c>
      <c r="AE181" s="56"/>
      <c r="AF181" s="56" t="s">
        <v>33</v>
      </c>
      <c r="AG181" s="59">
        <v>1614940</v>
      </c>
      <c r="AS181" t="s">
        <v>449</v>
      </c>
      <c r="AT181" t="s">
        <v>449</v>
      </c>
      <c r="AU181" t="s">
        <v>530</v>
      </c>
    </row>
    <row r="182" spans="26:47" x14ac:dyDescent="0.25">
      <c r="Z182" s="56"/>
      <c r="AA182" s="56" t="s">
        <v>78</v>
      </c>
      <c r="AB182" s="59">
        <v>23628</v>
      </c>
      <c r="AE182" s="56" t="s">
        <v>125</v>
      </c>
      <c r="AF182" s="56" t="s">
        <v>31</v>
      </c>
      <c r="AG182" s="59">
        <v>179870.5</v>
      </c>
      <c r="AU182" t="s">
        <v>151</v>
      </c>
    </row>
    <row r="183" spans="26:47" x14ac:dyDescent="0.25">
      <c r="Z183" s="56" t="s">
        <v>565</v>
      </c>
      <c r="AA183" s="56"/>
      <c r="AB183" s="59">
        <v>124140999</v>
      </c>
      <c r="AE183" s="56"/>
      <c r="AF183" s="56" t="s">
        <v>34</v>
      </c>
      <c r="AG183" s="59">
        <v>141393</v>
      </c>
      <c r="AU183" t="s">
        <v>153</v>
      </c>
    </row>
    <row r="184" spans="26:47" x14ac:dyDescent="0.25">
      <c r="AE184" s="56"/>
      <c r="AF184" s="56" t="s">
        <v>29</v>
      </c>
      <c r="AG184" s="59">
        <v>622239.5</v>
      </c>
      <c r="AU184" t="s">
        <v>532</v>
      </c>
    </row>
    <row r="185" spans="26:47" x14ac:dyDescent="0.25">
      <c r="AE185" s="56"/>
      <c r="AF185" s="56" t="s">
        <v>24</v>
      </c>
      <c r="AG185" s="59">
        <v>93134</v>
      </c>
      <c r="AU185" t="s">
        <v>149</v>
      </c>
    </row>
    <row r="186" spans="26:47" x14ac:dyDescent="0.25">
      <c r="AE186" s="56"/>
      <c r="AF186" s="56" t="s">
        <v>32</v>
      </c>
      <c r="AG186" s="59">
        <v>97605.67</v>
      </c>
      <c r="AU186" t="s">
        <v>531</v>
      </c>
    </row>
    <row r="187" spans="26:47" x14ac:dyDescent="0.25">
      <c r="AE187" s="56"/>
      <c r="AF187" s="56" t="s">
        <v>26</v>
      </c>
      <c r="AG187" s="59">
        <v>78530.5</v>
      </c>
      <c r="AS187" t="s">
        <v>565</v>
      </c>
    </row>
    <row r="188" spans="26:47" x14ac:dyDescent="0.25">
      <c r="AE188" s="56"/>
      <c r="AF188" s="56" t="s">
        <v>35</v>
      </c>
      <c r="AG188" s="59">
        <v>78312</v>
      </c>
    </row>
    <row r="189" spans="26:47" x14ac:dyDescent="0.25">
      <c r="AE189" s="56"/>
      <c r="AF189" s="56" t="s">
        <v>28</v>
      </c>
      <c r="AG189" s="59">
        <v>110406</v>
      </c>
    </row>
    <row r="190" spans="26:47" x14ac:dyDescent="0.25">
      <c r="AE190" s="56"/>
      <c r="AF190" s="56" t="s">
        <v>23</v>
      </c>
      <c r="AG190" s="59">
        <v>84359</v>
      </c>
    </row>
    <row r="191" spans="26:47" x14ac:dyDescent="0.25">
      <c r="AE191" s="56" t="s">
        <v>146</v>
      </c>
      <c r="AF191" s="56" t="s">
        <v>31</v>
      </c>
      <c r="AG191" s="59">
        <v>29298</v>
      </c>
    </row>
    <row r="192" spans="26:47" x14ac:dyDescent="0.25">
      <c r="AE192" s="56"/>
      <c r="AF192" s="56" t="s">
        <v>29</v>
      </c>
      <c r="AG192" s="59">
        <v>556869.5</v>
      </c>
    </row>
    <row r="193" spans="31:33" x14ac:dyDescent="0.25">
      <c r="AE193" s="56"/>
      <c r="AF193" s="56" t="s">
        <v>24</v>
      </c>
      <c r="AG193" s="59">
        <v>73978</v>
      </c>
    </row>
    <row r="194" spans="31:33" x14ac:dyDescent="0.25">
      <c r="AE194" s="56"/>
      <c r="AF194" s="56" t="s">
        <v>35</v>
      </c>
      <c r="AG194" s="59">
        <v>750510</v>
      </c>
    </row>
    <row r="195" spans="31:33" x14ac:dyDescent="0.25">
      <c r="AE195" s="56"/>
      <c r="AF195" s="56" t="s">
        <v>23</v>
      </c>
      <c r="AG195" s="59">
        <v>665818</v>
      </c>
    </row>
    <row r="196" spans="31:33" x14ac:dyDescent="0.25">
      <c r="AE196" s="56" t="s">
        <v>124</v>
      </c>
      <c r="AF196" s="56" t="s">
        <v>31</v>
      </c>
      <c r="AG196" s="59">
        <v>85420</v>
      </c>
    </row>
    <row r="197" spans="31:33" x14ac:dyDescent="0.25">
      <c r="AE197" s="56"/>
      <c r="AF197" s="56" t="s">
        <v>29</v>
      </c>
      <c r="AG197" s="59">
        <v>1668530.5</v>
      </c>
    </row>
    <row r="198" spans="31:33" x14ac:dyDescent="0.25">
      <c r="AE198" s="56"/>
      <c r="AF198" s="56" t="s">
        <v>24</v>
      </c>
      <c r="AG198" s="59">
        <v>38703.5</v>
      </c>
    </row>
    <row r="199" spans="31:33" x14ac:dyDescent="0.25">
      <c r="AE199" s="56"/>
      <c r="AF199" s="56" t="s">
        <v>32</v>
      </c>
      <c r="AG199" s="59">
        <v>93484</v>
      </c>
    </row>
    <row r="200" spans="31:33" x14ac:dyDescent="0.25">
      <c r="AE200" s="56"/>
      <c r="AF200" s="56" t="s">
        <v>26</v>
      </c>
      <c r="AG200" s="59">
        <v>99744.5</v>
      </c>
    </row>
    <row r="201" spans="31:33" x14ac:dyDescent="0.25">
      <c r="AE201" s="56"/>
      <c r="AF201" s="56" t="s">
        <v>35</v>
      </c>
      <c r="AG201" s="59">
        <v>492711.75</v>
      </c>
    </row>
    <row r="202" spans="31:33" x14ac:dyDescent="0.25">
      <c r="AE202" s="56"/>
      <c r="AF202" s="56" t="s">
        <v>23</v>
      </c>
      <c r="AG202" s="59">
        <v>61138.5</v>
      </c>
    </row>
    <row r="203" spans="31:33" x14ac:dyDescent="0.25">
      <c r="AE203" s="56"/>
      <c r="AF203" s="56" t="s">
        <v>33</v>
      </c>
      <c r="AG203" s="59">
        <v>645157.67000000004</v>
      </c>
    </row>
    <row r="204" spans="31:33" x14ac:dyDescent="0.25">
      <c r="AE204" s="56" t="s">
        <v>142</v>
      </c>
      <c r="AF204" s="56" t="s">
        <v>29</v>
      </c>
      <c r="AG204" s="59">
        <v>50744</v>
      </c>
    </row>
    <row r="205" spans="31:33" x14ac:dyDescent="0.25">
      <c r="AE205" s="56"/>
      <c r="AF205" s="56" t="s">
        <v>24</v>
      </c>
      <c r="AG205" s="59">
        <v>132595</v>
      </c>
    </row>
    <row r="206" spans="31:33" x14ac:dyDescent="0.25">
      <c r="AE206" s="56"/>
      <c r="AF206" s="56" t="s">
        <v>32</v>
      </c>
      <c r="AG206" s="59">
        <v>116250</v>
      </c>
    </row>
    <row r="207" spans="31:33" x14ac:dyDescent="0.25">
      <c r="AE207" s="56"/>
      <c r="AF207" s="56" t="s">
        <v>26</v>
      </c>
      <c r="AG207" s="59">
        <v>50613</v>
      </c>
    </row>
    <row r="208" spans="31:33" x14ac:dyDescent="0.25">
      <c r="AE208" s="56"/>
      <c r="AF208" s="56" t="s">
        <v>35</v>
      </c>
      <c r="AG208" s="59">
        <v>317002</v>
      </c>
    </row>
    <row r="209" spans="31:33" x14ac:dyDescent="0.25">
      <c r="AE209" s="56"/>
      <c r="AF209" s="56" t="s">
        <v>28</v>
      </c>
      <c r="AG209" s="59">
        <v>73463</v>
      </c>
    </row>
    <row r="210" spans="31:33" x14ac:dyDescent="0.25">
      <c r="AE210" s="56"/>
      <c r="AF210" s="56" t="s">
        <v>23</v>
      </c>
      <c r="AG210" s="59">
        <v>61661</v>
      </c>
    </row>
    <row r="211" spans="31:33" x14ac:dyDescent="0.25">
      <c r="AE211" s="56" t="s">
        <v>118</v>
      </c>
      <c r="AF211" s="56" t="s">
        <v>31</v>
      </c>
      <c r="AG211" s="59">
        <v>89822</v>
      </c>
    </row>
    <row r="212" spans="31:33" x14ac:dyDescent="0.25">
      <c r="AE212" s="56"/>
      <c r="AF212" s="56" t="s">
        <v>34</v>
      </c>
      <c r="AG212" s="59">
        <v>251466</v>
      </c>
    </row>
    <row r="213" spans="31:33" x14ac:dyDescent="0.25">
      <c r="AE213" s="56"/>
      <c r="AF213" s="56" t="s">
        <v>29</v>
      </c>
      <c r="AG213" s="59">
        <v>340936.5</v>
      </c>
    </row>
    <row r="214" spans="31:33" x14ac:dyDescent="0.25">
      <c r="AE214" s="56"/>
      <c r="AF214" s="56" t="s">
        <v>24</v>
      </c>
      <c r="AG214" s="59">
        <v>393026.86</v>
      </c>
    </row>
    <row r="215" spans="31:33" x14ac:dyDescent="0.25">
      <c r="AE215" s="56"/>
      <c r="AF215" s="56" t="s">
        <v>32</v>
      </c>
      <c r="AG215" s="59">
        <v>388787</v>
      </c>
    </row>
    <row r="216" spans="31:33" x14ac:dyDescent="0.25">
      <c r="AE216" s="56"/>
      <c r="AF216" s="56" t="s">
        <v>26</v>
      </c>
      <c r="AG216" s="59">
        <v>303231.40000000002</v>
      </c>
    </row>
    <row r="217" spans="31:33" x14ac:dyDescent="0.25">
      <c r="AE217" s="56"/>
      <c r="AF217" s="56" t="s">
        <v>35</v>
      </c>
      <c r="AG217" s="59">
        <v>136072.4</v>
      </c>
    </row>
    <row r="218" spans="31:33" x14ac:dyDescent="0.25">
      <c r="AE218" s="56"/>
      <c r="AF218" s="56" t="s">
        <v>28</v>
      </c>
      <c r="AG218" s="59">
        <v>103479.5</v>
      </c>
    </row>
    <row r="219" spans="31:33" x14ac:dyDescent="0.25">
      <c r="AE219" s="56"/>
      <c r="AF219" s="56" t="s">
        <v>23</v>
      </c>
      <c r="AG219" s="59">
        <v>95121</v>
      </c>
    </row>
    <row r="220" spans="31:33" x14ac:dyDescent="0.25">
      <c r="AE220" s="56"/>
      <c r="AF220" s="56" t="s">
        <v>33</v>
      </c>
      <c r="AG220" s="59">
        <v>313415.33</v>
      </c>
    </row>
    <row r="221" spans="31:33" x14ac:dyDescent="0.25">
      <c r="AE221" s="56" t="s">
        <v>126</v>
      </c>
      <c r="AF221" s="56" t="s">
        <v>31</v>
      </c>
      <c r="AG221" s="59">
        <v>1770308</v>
      </c>
    </row>
    <row r="222" spans="31:33" x14ac:dyDescent="0.25">
      <c r="AE222" s="56"/>
      <c r="AF222" s="56" t="s">
        <v>34</v>
      </c>
      <c r="AG222" s="59">
        <v>889821</v>
      </c>
    </row>
    <row r="223" spans="31:33" x14ac:dyDescent="0.25">
      <c r="AE223" s="56"/>
      <c r="AF223" s="56" t="s">
        <v>24</v>
      </c>
      <c r="AG223" s="59">
        <v>65874</v>
      </c>
    </row>
    <row r="224" spans="31:33" x14ac:dyDescent="0.25">
      <c r="AE224" s="56"/>
      <c r="AF224" s="56" t="s">
        <v>32</v>
      </c>
      <c r="AG224" s="59">
        <v>63823.5</v>
      </c>
    </row>
    <row r="225" spans="31:33" x14ac:dyDescent="0.25">
      <c r="AE225" s="56"/>
      <c r="AF225" s="56" t="s">
        <v>26</v>
      </c>
      <c r="AG225" s="59">
        <v>96718</v>
      </c>
    </row>
    <row r="226" spans="31:33" x14ac:dyDescent="0.25">
      <c r="AE226" s="56"/>
      <c r="AF226" s="56" t="s">
        <v>35</v>
      </c>
      <c r="AG226" s="59">
        <v>299663.8</v>
      </c>
    </row>
    <row r="227" spans="31:33" x14ac:dyDescent="0.25">
      <c r="AE227" s="56"/>
      <c r="AF227" s="56" t="s">
        <v>33</v>
      </c>
      <c r="AG227" s="59">
        <v>51776.75</v>
      </c>
    </row>
    <row r="228" spans="31:33" x14ac:dyDescent="0.25">
      <c r="AE228" s="56" t="s">
        <v>134</v>
      </c>
      <c r="AF228" s="56" t="s">
        <v>31</v>
      </c>
      <c r="AG228" s="59">
        <v>929705</v>
      </c>
    </row>
    <row r="229" spans="31:33" x14ac:dyDescent="0.25">
      <c r="AE229" s="56"/>
      <c r="AF229" s="56" t="s">
        <v>34</v>
      </c>
      <c r="AG229" s="59">
        <v>264256.5</v>
      </c>
    </row>
    <row r="230" spans="31:33" x14ac:dyDescent="0.25">
      <c r="AE230" s="56"/>
      <c r="AF230" s="56" t="s">
        <v>29</v>
      </c>
      <c r="AG230" s="59">
        <v>80101.67</v>
      </c>
    </row>
    <row r="231" spans="31:33" x14ac:dyDescent="0.25">
      <c r="AE231" s="56"/>
      <c r="AF231" s="56" t="s">
        <v>24</v>
      </c>
      <c r="AG231" s="59">
        <v>257056.8</v>
      </c>
    </row>
    <row r="232" spans="31:33" x14ac:dyDescent="0.25">
      <c r="AE232" s="56"/>
      <c r="AF232" s="56" t="s">
        <v>32</v>
      </c>
      <c r="AG232" s="59">
        <v>101232</v>
      </c>
    </row>
    <row r="233" spans="31:33" x14ac:dyDescent="0.25">
      <c r="AE233" s="56"/>
      <c r="AF233" s="56" t="s">
        <v>26</v>
      </c>
      <c r="AG233" s="59">
        <v>336436.25</v>
      </c>
    </row>
    <row r="234" spans="31:33" x14ac:dyDescent="0.25">
      <c r="AE234" s="56"/>
      <c r="AF234" s="56" t="s">
        <v>35</v>
      </c>
      <c r="AG234" s="59">
        <v>157278</v>
      </c>
    </row>
    <row r="235" spans="31:33" x14ac:dyDescent="0.25">
      <c r="AE235" s="56"/>
      <c r="AF235" s="56" t="s">
        <v>28</v>
      </c>
      <c r="AG235" s="59">
        <v>135784</v>
      </c>
    </row>
    <row r="236" spans="31:33" x14ac:dyDescent="0.25">
      <c r="AE236" s="56"/>
      <c r="AF236" s="56" t="s">
        <v>23</v>
      </c>
      <c r="AG236" s="59">
        <v>136959.32999999999</v>
      </c>
    </row>
    <row r="237" spans="31:33" x14ac:dyDescent="0.25">
      <c r="AE237" s="56"/>
      <c r="AF237" s="56" t="s">
        <v>33</v>
      </c>
      <c r="AG237" s="59">
        <v>458575.25</v>
      </c>
    </row>
    <row r="238" spans="31:33" x14ac:dyDescent="0.25">
      <c r="AE238" s="56" t="s">
        <v>145</v>
      </c>
      <c r="AF238" s="56" t="s">
        <v>34</v>
      </c>
      <c r="AG238" s="59">
        <v>71087</v>
      </c>
    </row>
    <row r="239" spans="31:33" x14ac:dyDescent="0.25">
      <c r="AE239" s="56"/>
      <c r="AF239" s="56" t="s">
        <v>29</v>
      </c>
      <c r="AG239" s="59">
        <v>68276.5</v>
      </c>
    </row>
    <row r="240" spans="31:33" x14ac:dyDescent="0.25">
      <c r="AE240" s="56"/>
      <c r="AF240" s="56" t="s">
        <v>24</v>
      </c>
      <c r="AG240" s="59">
        <v>45870</v>
      </c>
    </row>
    <row r="241" spans="31:33" x14ac:dyDescent="0.25">
      <c r="AE241" s="56"/>
      <c r="AF241" s="56" t="s">
        <v>32</v>
      </c>
      <c r="AG241" s="59">
        <v>105276</v>
      </c>
    </row>
    <row r="242" spans="31:33" x14ac:dyDescent="0.25">
      <c r="AE242" s="56"/>
      <c r="AF242" s="56" t="s">
        <v>26</v>
      </c>
      <c r="AG242" s="59">
        <v>145106</v>
      </c>
    </row>
    <row r="243" spans="31:33" x14ac:dyDescent="0.25">
      <c r="AE243" s="56"/>
      <c r="AF243" s="56" t="s">
        <v>35</v>
      </c>
      <c r="AG243" s="59">
        <v>63851</v>
      </c>
    </row>
    <row r="244" spans="31:33" x14ac:dyDescent="0.25">
      <c r="AE244" s="56"/>
      <c r="AF244" s="56" t="s">
        <v>33</v>
      </c>
      <c r="AG244" s="59">
        <v>65186</v>
      </c>
    </row>
    <row r="245" spans="31:33" x14ac:dyDescent="0.25">
      <c r="AE245" s="56" t="s">
        <v>112</v>
      </c>
      <c r="AF245" s="56" t="s">
        <v>31</v>
      </c>
      <c r="AG245" s="59">
        <v>181705.71</v>
      </c>
    </row>
    <row r="246" spans="31:33" x14ac:dyDescent="0.25">
      <c r="AE246" s="56"/>
      <c r="AF246" s="56" t="s">
        <v>34</v>
      </c>
      <c r="AG246" s="59">
        <v>295810.43</v>
      </c>
    </row>
    <row r="247" spans="31:33" x14ac:dyDescent="0.25">
      <c r="AE247" s="56"/>
      <c r="AF247" s="56" t="s">
        <v>29</v>
      </c>
      <c r="AG247" s="59">
        <v>105796.36</v>
      </c>
    </row>
    <row r="248" spans="31:33" x14ac:dyDescent="0.25">
      <c r="AE248" s="56"/>
      <c r="AF248" s="56" t="s">
        <v>24</v>
      </c>
      <c r="AG248" s="59">
        <v>435444.5</v>
      </c>
    </row>
    <row r="249" spans="31:33" x14ac:dyDescent="0.25">
      <c r="AE249" s="56"/>
      <c r="AF249" s="56" t="s">
        <v>32</v>
      </c>
      <c r="AG249" s="59">
        <v>446838.25</v>
      </c>
    </row>
    <row r="250" spans="31:33" x14ac:dyDescent="0.25">
      <c r="AE250" s="56"/>
      <c r="AF250" s="56" t="s">
        <v>26</v>
      </c>
      <c r="AG250" s="59">
        <v>226385.85</v>
      </c>
    </row>
    <row r="251" spans="31:33" x14ac:dyDescent="0.25">
      <c r="AE251" s="56"/>
      <c r="AF251" s="56" t="s">
        <v>35</v>
      </c>
      <c r="AG251" s="59">
        <v>192552.92</v>
      </c>
    </row>
    <row r="252" spans="31:33" x14ac:dyDescent="0.25">
      <c r="AE252" s="56"/>
      <c r="AF252" s="56" t="s">
        <v>28</v>
      </c>
      <c r="AG252" s="59">
        <v>62316</v>
      </c>
    </row>
    <row r="253" spans="31:33" x14ac:dyDescent="0.25">
      <c r="AE253" s="56"/>
      <c r="AF253" s="56" t="s">
        <v>23</v>
      </c>
      <c r="AG253" s="59">
        <v>1281442</v>
      </c>
    </row>
    <row r="254" spans="31:33" x14ac:dyDescent="0.25">
      <c r="AE254" s="56"/>
      <c r="AF254" s="56" t="s">
        <v>33</v>
      </c>
      <c r="AG254" s="59">
        <v>738972</v>
      </c>
    </row>
    <row r="255" spans="31:33" x14ac:dyDescent="0.25">
      <c r="AE255" s="56" t="s">
        <v>128</v>
      </c>
      <c r="AF255" s="56" t="s">
        <v>31</v>
      </c>
      <c r="AG255" s="59">
        <v>136976</v>
      </c>
    </row>
    <row r="256" spans="31:33" x14ac:dyDescent="0.25">
      <c r="AE256" s="56"/>
      <c r="AF256" s="56" t="s">
        <v>34</v>
      </c>
      <c r="AG256" s="59">
        <v>311990</v>
      </c>
    </row>
    <row r="257" spans="31:33" x14ac:dyDescent="0.25">
      <c r="AE257" s="56"/>
      <c r="AF257" s="56" t="s">
        <v>29</v>
      </c>
      <c r="AG257" s="59">
        <v>54873</v>
      </c>
    </row>
    <row r="258" spans="31:33" x14ac:dyDescent="0.25">
      <c r="AE258" s="56"/>
      <c r="AF258" s="56" t="s">
        <v>24</v>
      </c>
      <c r="AG258" s="59">
        <v>949073</v>
      </c>
    </row>
    <row r="259" spans="31:33" x14ac:dyDescent="0.25">
      <c r="AE259" s="56"/>
      <c r="AF259" s="56" t="s">
        <v>35</v>
      </c>
      <c r="AG259" s="59">
        <v>206022</v>
      </c>
    </row>
    <row r="260" spans="31:33" x14ac:dyDescent="0.25">
      <c r="AE260" s="56"/>
      <c r="AF260" s="56" t="s">
        <v>28</v>
      </c>
      <c r="AG260" s="59">
        <v>890445</v>
      </c>
    </row>
    <row r="261" spans="31:33" x14ac:dyDescent="0.25">
      <c r="AE261" s="56"/>
      <c r="AF261" s="56" t="s">
        <v>33</v>
      </c>
      <c r="AG261" s="59">
        <v>147238</v>
      </c>
    </row>
    <row r="262" spans="31:33" x14ac:dyDescent="0.25">
      <c r="AE262" s="56" t="s">
        <v>117</v>
      </c>
      <c r="AF262" s="56" t="s">
        <v>35</v>
      </c>
      <c r="AG262" s="59">
        <v>101646.5</v>
      </c>
    </row>
    <row r="263" spans="31:33" x14ac:dyDescent="0.25">
      <c r="AE263" s="56"/>
      <c r="AF263" s="56" t="s">
        <v>28</v>
      </c>
      <c r="AG263" s="59">
        <v>31434</v>
      </c>
    </row>
    <row r="264" spans="31:33" x14ac:dyDescent="0.25">
      <c r="AE264" s="56"/>
      <c r="AF264" s="56" t="s">
        <v>23</v>
      </c>
      <c r="AG264" s="59">
        <v>65869</v>
      </c>
    </row>
    <row r="265" spans="31:33" x14ac:dyDescent="0.25">
      <c r="AE265" s="56"/>
      <c r="AF265" s="56" t="s">
        <v>33</v>
      </c>
      <c r="AG265" s="59">
        <v>132659</v>
      </c>
    </row>
    <row r="266" spans="31:33" x14ac:dyDescent="0.25">
      <c r="AE266" s="56" t="s">
        <v>137</v>
      </c>
      <c r="AF266" s="56" t="s">
        <v>31</v>
      </c>
      <c r="AG266" s="59">
        <v>269648</v>
      </c>
    </row>
    <row r="267" spans="31:33" x14ac:dyDescent="0.25">
      <c r="AE267" s="56"/>
      <c r="AF267" s="56" t="s">
        <v>34</v>
      </c>
      <c r="AG267" s="59">
        <v>79278.5</v>
      </c>
    </row>
    <row r="268" spans="31:33" x14ac:dyDescent="0.25">
      <c r="AE268" s="56"/>
      <c r="AF268" s="56" t="s">
        <v>29</v>
      </c>
      <c r="AG268" s="59">
        <v>33269</v>
      </c>
    </row>
    <row r="269" spans="31:33" x14ac:dyDescent="0.25">
      <c r="AE269" s="56"/>
      <c r="AF269" s="56" t="s">
        <v>24</v>
      </c>
      <c r="AG269" s="59">
        <v>72393.600000000006</v>
      </c>
    </row>
    <row r="270" spans="31:33" x14ac:dyDescent="0.25">
      <c r="AE270" s="56"/>
      <c r="AF270" s="56" t="s">
        <v>26</v>
      </c>
      <c r="AG270" s="59">
        <v>376285.6</v>
      </c>
    </row>
    <row r="271" spans="31:33" x14ac:dyDescent="0.25">
      <c r="AE271" s="56"/>
      <c r="AF271" s="56" t="s">
        <v>35</v>
      </c>
      <c r="AG271" s="59">
        <v>45372.5</v>
      </c>
    </row>
    <row r="272" spans="31:33" x14ac:dyDescent="0.25">
      <c r="AE272" s="56"/>
      <c r="AF272" s="56" t="s">
        <v>28</v>
      </c>
      <c r="AG272" s="59">
        <v>94983</v>
      </c>
    </row>
    <row r="273" spans="31:33" x14ac:dyDescent="0.25">
      <c r="AE273" s="56"/>
      <c r="AF273" s="56" t="s">
        <v>33</v>
      </c>
      <c r="AG273" s="59">
        <v>487919.5</v>
      </c>
    </row>
    <row r="274" spans="31:33" x14ac:dyDescent="0.25">
      <c r="AE274" s="56" t="s">
        <v>74</v>
      </c>
      <c r="AF274" s="56" t="s">
        <v>31</v>
      </c>
      <c r="AG274" s="59">
        <v>265900.33</v>
      </c>
    </row>
    <row r="275" spans="31:33" x14ac:dyDescent="0.25">
      <c r="AE275" s="56"/>
      <c r="AF275" s="56" t="s">
        <v>34</v>
      </c>
      <c r="AG275" s="59">
        <v>91145.8</v>
      </c>
    </row>
    <row r="276" spans="31:33" x14ac:dyDescent="0.25">
      <c r="AE276" s="56"/>
      <c r="AF276" s="56" t="s">
        <v>29</v>
      </c>
      <c r="AG276" s="59">
        <v>222176.07</v>
      </c>
    </row>
    <row r="277" spans="31:33" x14ac:dyDescent="0.25">
      <c r="AE277" s="56"/>
      <c r="AF277" s="56" t="s">
        <v>24</v>
      </c>
      <c r="AG277" s="59">
        <v>62121.57</v>
      </c>
    </row>
    <row r="278" spans="31:33" x14ac:dyDescent="0.25">
      <c r="AE278" s="56"/>
      <c r="AF278" s="56" t="s">
        <v>32</v>
      </c>
      <c r="AG278" s="59">
        <v>162362.57</v>
      </c>
    </row>
    <row r="279" spans="31:33" x14ac:dyDescent="0.25">
      <c r="AE279" s="56"/>
      <c r="AF279" s="56" t="s">
        <v>26</v>
      </c>
      <c r="AG279" s="59">
        <v>79088.78</v>
      </c>
    </row>
    <row r="280" spans="31:33" x14ac:dyDescent="0.25">
      <c r="AE280" s="56"/>
      <c r="AF280" s="56" t="s">
        <v>35</v>
      </c>
      <c r="AG280" s="59">
        <v>146343.89000000001</v>
      </c>
    </row>
    <row r="281" spans="31:33" x14ac:dyDescent="0.25">
      <c r="AE281" s="56"/>
      <c r="AF281" s="56" t="s">
        <v>28</v>
      </c>
      <c r="AG281" s="59">
        <v>52802.5</v>
      </c>
    </row>
    <row r="282" spans="31:33" x14ac:dyDescent="0.25">
      <c r="AE282" s="56"/>
      <c r="AF282" s="56" t="s">
        <v>23</v>
      </c>
      <c r="AG282" s="59">
        <v>85219.5</v>
      </c>
    </row>
    <row r="283" spans="31:33" x14ac:dyDescent="0.25">
      <c r="AE283" s="56"/>
      <c r="AF283" s="56" t="s">
        <v>33</v>
      </c>
      <c r="AG283" s="59">
        <v>313587.33</v>
      </c>
    </row>
    <row r="284" spans="31:33" x14ac:dyDescent="0.25">
      <c r="AE284" s="56" t="s">
        <v>114</v>
      </c>
      <c r="AF284" s="56" t="s">
        <v>31</v>
      </c>
      <c r="AG284" s="59">
        <v>526280</v>
      </c>
    </row>
    <row r="285" spans="31:33" x14ac:dyDescent="0.25">
      <c r="AE285" s="56"/>
      <c r="AF285" s="56" t="s">
        <v>34</v>
      </c>
      <c r="AG285" s="59">
        <v>60018.33</v>
      </c>
    </row>
    <row r="286" spans="31:33" x14ac:dyDescent="0.25">
      <c r="AE286" s="56"/>
      <c r="AF286" s="56" t="s">
        <v>29</v>
      </c>
      <c r="AG286" s="59">
        <v>82739</v>
      </c>
    </row>
    <row r="287" spans="31:33" x14ac:dyDescent="0.25">
      <c r="AE287" s="56"/>
      <c r="AF287" s="56" t="s">
        <v>24</v>
      </c>
      <c r="AG287" s="59">
        <v>363014</v>
      </c>
    </row>
    <row r="288" spans="31:33" x14ac:dyDescent="0.25">
      <c r="AE288" s="56"/>
      <c r="AF288" s="56" t="s">
        <v>32</v>
      </c>
      <c r="AG288" s="59">
        <v>441098</v>
      </c>
    </row>
    <row r="289" spans="31:33" x14ac:dyDescent="0.25">
      <c r="AE289" s="56"/>
      <c r="AF289" s="56" t="s">
        <v>26</v>
      </c>
      <c r="AG289" s="59">
        <v>99883.75</v>
      </c>
    </row>
    <row r="290" spans="31:33" x14ac:dyDescent="0.25">
      <c r="AE290" s="56"/>
      <c r="AF290" s="56" t="s">
        <v>35</v>
      </c>
      <c r="AG290" s="59">
        <v>477559.75</v>
      </c>
    </row>
    <row r="291" spans="31:33" x14ac:dyDescent="0.25">
      <c r="AE291" s="56"/>
      <c r="AF291" s="56" t="s">
        <v>28</v>
      </c>
      <c r="AG291" s="59">
        <v>40774</v>
      </c>
    </row>
    <row r="292" spans="31:33" x14ac:dyDescent="0.25">
      <c r="AE292" s="56" t="s">
        <v>132</v>
      </c>
      <c r="AF292" s="56" t="s">
        <v>31</v>
      </c>
      <c r="AG292" s="59">
        <v>70451</v>
      </c>
    </row>
    <row r="293" spans="31:33" x14ac:dyDescent="0.25">
      <c r="AE293" s="56"/>
      <c r="AF293" s="56" t="s">
        <v>29</v>
      </c>
      <c r="AG293" s="59">
        <v>91404.75</v>
      </c>
    </row>
    <row r="294" spans="31:33" x14ac:dyDescent="0.25">
      <c r="AE294" s="56"/>
      <c r="AF294" s="56" t="s">
        <v>24</v>
      </c>
      <c r="AG294" s="59">
        <v>101971</v>
      </c>
    </row>
    <row r="295" spans="31:33" x14ac:dyDescent="0.25">
      <c r="AE295" s="56"/>
      <c r="AF295" s="56" t="s">
        <v>32</v>
      </c>
      <c r="AG295" s="59">
        <v>677552.33</v>
      </c>
    </row>
    <row r="296" spans="31:33" x14ac:dyDescent="0.25">
      <c r="AE296" s="56"/>
      <c r="AF296" s="56" t="s">
        <v>26</v>
      </c>
      <c r="AG296" s="59">
        <v>100390</v>
      </c>
    </row>
    <row r="297" spans="31:33" x14ac:dyDescent="0.25">
      <c r="AE297" s="56"/>
      <c r="AF297" s="56" t="s">
        <v>35</v>
      </c>
      <c r="AG297" s="59">
        <v>102720.33</v>
      </c>
    </row>
    <row r="298" spans="31:33" x14ac:dyDescent="0.25">
      <c r="AE298" s="56"/>
      <c r="AF298" s="56" t="s">
        <v>28</v>
      </c>
      <c r="AG298" s="59">
        <v>69178.5</v>
      </c>
    </row>
    <row r="299" spans="31:33" x14ac:dyDescent="0.25">
      <c r="AE299" s="56"/>
      <c r="AF299" s="56" t="s">
        <v>23</v>
      </c>
      <c r="AG299" s="59">
        <v>54347</v>
      </c>
    </row>
    <row r="300" spans="31:33" x14ac:dyDescent="0.25">
      <c r="AE300" s="56"/>
      <c r="AF300" s="56" t="s">
        <v>33</v>
      </c>
      <c r="AG300" s="59">
        <v>61149</v>
      </c>
    </row>
    <row r="301" spans="31:33" x14ac:dyDescent="0.25">
      <c r="AE301" s="56" t="s">
        <v>449</v>
      </c>
      <c r="AF301" s="56" t="s">
        <v>449</v>
      </c>
      <c r="AG301" s="59">
        <v>11887.63</v>
      </c>
    </row>
    <row r="302" spans="31:33" x14ac:dyDescent="0.25">
      <c r="AE302" s="56" t="s">
        <v>119</v>
      </c>
      <c r="AF302" s="56" t="s">
        <v>31</v>
      </c>
      <c r="AG302" s="59">
        <v>348543</v>
      </c>
    </row>
    <row r="303" spans="31:33" x14ac:dyDescent="0.25">
      <c r="AE303" s="56"/>
      <c r="AF303" s="56" t="s">
        <v>34</v>
      </c>
      <c r="AG303" s="59">
        <v>506123</v>
      </c>
    </row>
    <row r="304" spans="31:33" x14ac:dyDescent="0.25">
      <c r="AE304" s="56"/>
      <c r="AF304" s="56" t="s">
        <v>29</v>
      </c>
      <c r="AG304" s="59">
        <v>58450.2</v>
      </c>
    </row>
    <row r="305" spans="31:33" x14ac:dyDescent="0.25">
      <c r="AE305" s="56"/>
      <c r="AF305" s="56" t="s">
        <v>24</v>
      </c>
      <c r="AG305" s="59">
        <v>113879.5</v>
      </c>
    </row>
    <row r="306" spans="31:33" x14ac:dyDescent="0.25">
      <c r="AE306" s="56"/>
      <c r="AF306" s="56" t="s">
        <v>32</v>
      </c>
      <c r="AG306" s="59">
        <v>103647.5</v>
      </c>
    </row>
    <row r="307" spans="31:33" x14ac:dyDescent="0.25">
      <c r="AE307" s="56"/>
      <c r="AF307" s="56" t="s">
        <v>26</v>
      </c>
      <c r="AG307" s="59">
        <v>95971.5</v>
      </c>
    </row>
    <row r="308" spans="31:33" x14ac:dyDescent="0.25">
      <c r="AE308" s="56"/>
      <c r="AF308" s="56" t="s">
        <v>35</v>
      </c>
      <c r="AG308" s="59">
        <v>304670.63</v>
      </c>
    </row>
    <row r="309" spans="31:33" x14ac:dyDescent="0.25">
      <c r="AE309" s="56"/>
      <c r="AF309" s="56" t="s">
        <v>28</v>
      </c>
      <c r="AG309" s="59">
        <v>827595</v>
      </c>
    </row>
    <row r="310" spans="31:33" x14ac:dyDescent="0.25">
      <c r="AE310" s="56"/>
      <c r="AF310" s="56" t="s">
        <v>23</v>
      </c>
      <c r="AG310" s="59">
        <v>574412.5</v>
      </c>
    </row>
    <row r="311" spans="31:33" x14ac:dyDescent="0.25">
      <c r="AE311" s="56"/>
      <c r="AF311" s="56" t="s">
        <v>33</v>
      </c>
      <c r="AG311" s="59">
        <v>69638</v>
      </c>
    </row>
    <row r="312" spans="31:33" x14ac:dyDescent="0.25">
      <c r="AE312" s="56" t="s">
        <v>565</v>
      </c>
      <c r="AF312" s="56"/>
      <c r="AG312" s="59">
        <v>75432781.159999996</v>
      </c>
    </row>
    <row r="314" spans="31:33" x14ac:dyDescent="0.25">
      <c r="AG314">
        <f>GETPIVOTDATA("[Measures].[Sum of AVG_SALARY 2]",$AE$3)</f>
        <v>75432781.159999996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3AA5A-954C-49E6-ADFC-F9E5A561FAAE}">
  <dimension ref="A1"/>
  <sheetViews>
    <sheetView showGridLines="0" tabSelected="1" zoomScale="101" workbookViewId="0">
      <pane xSplit="22" topLeftCell="W1" activePane="topRight" state="frozen"/>
      <selection pane="topRight" activeCell="X22" sqref="X22"/>
    </sheetView>
  </sheetViews>
  <sheetFormatPr defaultRowHeight="15" x14ac:dyDescent="0.25"/>
  <cols>
    <col min="21" max="21" width="9.140625" customWidth="1"/>
    <col min="22" max="22" width="8.7109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09EA-3224-43BE-9E05-63F20ACE5987}">
  <dimension ref="A1"/>
  <sheetViews>
    <sheetView showGridLines="0" zoomScaleNormal="100" workbookViewId="0">
      <selection activeCell="B7" sqref="B7"/>
    </sheetView>
  </sheetViews>
  <sheetFormatPr defaultRowHeight="15" x14ac:dyDescent="0.25"/>
  <cols>
    <col min="22" max="22" width="9.140625"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812A537A-178D-4C54-8728-86E7CCA317F5}">
  <ds:schemaRefs/>
</ds:datastoreItem>
</file>

<file path=customXml/itemProps2.xml><?xml version="1.0" encoding="utf-8"?>
<ds:datastoreItem xmlns:ds="http://schemas.openxmlformats.org/officeDocument/2006/customXml" ds:itemID="{9072C794-98B8-40F8-AD19-48C12C8F79D8}">
  <ds:schemaRefs/>
</ds:datastoreItem>
</file>

<file path=customXml/itemProps3.xml><?xml version="1.0" encoding="utf-8"?>
<ds:datastoreItem xmlns:ds="http://schemas.openxmlformats.org/officeDocument/2006/customXml" ds:itemID="{089A69C1-601F-4CBF-BCA2-8E4657E9FDF6}">
  <ds:schemaRefs/>
</ds:datastoreItem>
</file>

<file path=customXml/itemProps4.xml><?xml version="1.0" encoding="utf-8"?>
<ds:datastoreItem xmlns:ds="http://schemas.openxmlformats.org/officeDocument/2006/customXml" ds:itemID="{40B27C3F-6718-4508-95D5-B72B863167F8}">
  <ds:schemaRefs/>
</ds:datastoreItem>
</file>

<file path=customXml/itemProps5.xml><?xml version="1.0" encoding="utf-8"?>
<ds:datastoreItem xmlns:ds="http://schemas.openxmlformats.org/officeDocument/2006/customXml" ds:itemID="{C778FC37-CA17-4217-ABF9-73879524C2D6}">
  <ds:schemaRefs/>
</ds:datastoreItem>
</file>

<file path=customXml/itemProps6.xml><?xml version="1.0" encoding="utf-8"?>
<ds:datastoreItem xmlns:ds="http://schemas.openxmlformats.org/officeDocument/2006/customXml" ds:itemID="{92A7F4C9-8C3C-4319-95AA-C849DBE81361}">
  <ds:schemaRefs/>
</ds:datastoreItem>
</file>

<file path=customXml/itemProps7.xml><?xml version="1.0" encoding="utf-8"?>
<ds:datastoreItem xmlns:ds="http://schemas.openxmlformats.org/officeDocument/2006/customXml" ds:itemID="{4CB3147C-BF36-493D-B6AF-A8031787BB62}">
  <ds:schemaRefs/>
</ds:datastoreItem>
</file>

<file path=customXml/itemProps8.xml><?xml version="1.0" encoding="utf-8"?>
<ds:datastoreItem xmlns:ds="http://schemas.openxmlformats.org/officeDocument/2006/customXml" ds:itemID="{913553A6-87B3-4C06-BE9B-FB88EF26B4FB}">
  <ds:schemaRefs/>
</ds:datastoreItem>
</file>

<file path=customXml/itemProps9.xml><?xml version="1.0" encoding="utf-8"?>
<ds:datastoreItem xmlns:ds="http://schemas.openxmlformats.org/officeDocument/2006/customXml" ds:itemID="{3C850297-3F30-44E1-BACA-60460AD7B323}">
  <ds:schemaRefs/>
</ds:datastoreItem>
</file>

<file path=customXml/itemProps10.xml><?xml version="1.0" encoding="utf-8"?>
<ds:datastoreItem xmlns:ds="http://schemas.openxmlformats.org/officeDocument/2006/customXml" ds:itemID="{9DFB52EE-16EE-47DF-9485-8D78D3DC77BA}">
  <ds:schemaRefs/>
</ds:datastoreItem>
</file>

<file path=customXml/itemProps11.xml><?xml version="1.0" encoding="utf-8"?>
<ds:datastoreItem xmlns:ds="http://schemas.openxmlformats.org/officeDocument/2006/customXml" ds:itemID="{8BDBA0BC-4342-40AE-B33B-3526863F1670}">
  <ds:schemaRefs/>
</ds:datastoreItem>
</file>

<file path=customXml/itemProps12.xml><?xml version="1.0" encoding="utf-8"?>
<ds:datastoreItem xmlns:ds="http://schemas.openxmlformats.org/officeDocument/2006/customXml" ds:itemID="{5C27A7E1-FB06-46C5-8946-9164E580D1A0}">
  <ds:schemaRefs/>
</ds:datastoreItem>
</file>

<file path=customXml/itemProps13.xml><?xml version="1.0" encoding="utf-8"?>
<ds:datastoreItem xmlns:ds="http://schemas.openxmlformats.org/officeDocument/2006/customXml" ds:itemID="{6283E760-B88F-4044-966A-E183A4429ACD}">
  <ds:schemaRefs/>
</ds:datastoreItem>
</file>

<file path=customXml/itemProps14.xml><?xml version="1.0" encoding="utf-8"?>
<ds:datastoreItem xmlns:ds="http://schemas.openxmlformats.org/officeDocument/2006/customXml" ds:itemID="{F77C778B-4711-49BB-BFB1-BF828F15982D}">
  <ds:schemaRefs/>
</ds:datastoreItem>
</file>

<file path=customXml/itemProps15.xml><?xml version="1.0" encoding="utf-8"?>
<ds:datastoreItem xmlns:ds="http://schemas.openxmlformats.org/officeDocument/2006/customXml" ds:itemID="{77597B21-C41F-47A8-8A55-A2BBD1B57EF9}">
  <ds:schemaRefs/>
</ds:datastoreItem>
</file>

<file path=customXml/itemProps16.xml><?xml version="1.0" encoding="utf-8"?>
<ds:datastoreItem xmlns:ds="http://schemas.openxmlformats.org/officeDocument/2006/customXml" ds:itemID="{4B6655C7-EBE6-4E42-9CF2-DB2C235CA315}">
  <ds:schemaRefs/>
</ds:datastoreItem>
</file>

<file path=customXml/itemProps17.xml><?xml version="1.0" encoding="utf-8"?>
<ds:datastoreItem xmlns:ds="http://schemas.openxmlformats.org/officeDocument/2006/customXml" ds:itemID="{5A4B2AFC-8627-49EE-8DFE-C45811A219A9}">
  <ds:schemaRefs/>
</ds:datastoreItem>
</file>

<file path=customXml/itemProps18.xml><?xml version="1.0" encoding="utf-8"?>
<ds:datastoreItem xmlns:ds="http://schemas.openxmlformats.org/officeDocument/2006/customXml" ds:itemID="{E8A83456-1324-4DEF-A7B8-5CA4BA446C47}">
  <ds:schemaRefs/>
</ds:datastoreItem>
</file>

<file path=customXml/itemProps19.xml><?xml version="1.0" encoding="utf-8"?>
<ds:datastoreItem xmlns:ds="http://schemas.openxmlformats.org/officeDocument/2006/customXml" ds:itemID="{E639A66C-BE99-4C03-8ECA-E7A9083C0687}">
  <ds:schemaRefs/>
</ds:datastoreItem>
</file>

<file path=customXml/itemProps20.xml><?xml version="1.0" encoding="utf-8"?>
<ds:datastoreItem xmlns:ds="http://schemas.openxmlformats.org/officeDocument/2006/customXml" ds:itemID="{D3539A85-D83A-4B8B-B039-71EC8C6B2D21}">
  <ds:schemaRefs/>
</ds:datastoreItem>
</file>

<file path=customXml/itemProps21.xml><?xml version="1.0" encoding="utf-8"?>
<ds:datastoreItem xmlns:ds="http://schemas.openxmlformats.org/officeDocument/2006/customXml" ds:itemID="{102A2674-EC51-4701-9435-6BD699BD070C}">
  <ds:schemaRefs/>
</ds:datastoreItem>
</file>

<file path=customXml/itemProps22.xml><?xml version="1.0" encoding="utf-8"?>
<ds:datastoreItem xmlns:ds="http://schemas.openxmlformats.org/officeDocument/2006/customXml" ds:itemID="{8DAA3BDB-6F8A-410C-9EFC-9FA5ED0FE576}">
  <ds:schemaRefs/>
</ds:datastoreItem>
</file>

<file path=customXml/itemProps23.xml><?xml version="1.0" encoding="utf-8"?>
<ds:datastoreItem xmlns:ds="http://schemas.openxmlformats.org/officeDocument/2006/customXml" ds:itemID="{6279F66D-1EC5-4827-969E-32B11803906A}">
  <ds:schemaRefs/>
</ds:datastoreItem>
</file>

<file path=customXml/itemProps24.xml><?xml version="1.0" encoding="utf-8"?>
<ds:datastoreItem xmlns:ds="http://schemas.openxmlformats.org/officeDocument/2006/customXml" ds:itemID="{0F2E5D1D-382D-42F6-AD23-7BE681CEF578}">
  <ds:schemaRefs>
    <ds:schemaRef ds:uri="http://schemas.microsoft.com/DataMashup"/>
  </ds:schemaRefs>
</ds:datastoreItem>
</file>

<file path=customXml/itemProps25.xml><?xml version="1.0" encoding="utf-8"?>
<ds:datastoreItem xmlns:ds="http://schemas.openxmlformats.org/officeDocument/2006/customXml" ds:itemID="{DC8A8216-81B9-4532-BAED-8A242458FE6D}">
  <ds:schemaRefs/>
</ds:datastoreItem>
</file>

<file path=customXml/itemProps26.xml><?xml version="1.0" encoding="utf-8"?>
<ds:datastoreItem xmlns:ds="http://schemas.openxmlformats.org/officeDocument/2006/customXml" ds:itemID="{BBBA20CD-4521-459C-A1A4-BB4949FB02FC}">
  <ds:schemaRefs/>
</ds:datastoreItem>
</file>

<file path=customXml/itemProps27.xml><?xml version="1.0" encoding="utf-8"?>
<ds:datastoreItem xmlns:ds="http://schemas.openxmlformats.org/officeDocument/2006/customXml" ds:itemID="{5C7B227D-33BF-4E33-8730-2896AA3B19BA}">
  <ds:schemaRefs/>
</ds:datastoreItem>
</file>

<file path=customXml/itemProps28.xml><?xml version="1.0" encoding="utf-8"?>
<ds:datastoreItem xmlns:ds="http://schemas.openxmlformats.org/officeDocument/2006/customXml" ds:itemID="{34588B4B-F5FF-4822-98FC-DF5BB01FE514}">
  <ds:schemaRefs/>
</ds:datastoreItem>
</file>

<file path=customXml/itemProps29.xml><?xml version="1.0" encoding="utf-8"?>
<ds:datastoreItem xmlns:ds="http://schemas.openxmlformats.org/officeDocument/2006/customXml" ds:itemID="{921F743B-6D97-4399-9733-47507CA8C58D}">
  <ds:schemaRefs/>
</ds:datastoreItem>
</file>

<file path=customXml/itemProps30.xml><?xml version="1.0" encoding="utf-8"?>
<ds:datastoreItem xmlns:ds="http://schemas.openxmlformats.org/officeDocument/2006/customXml" ds:itemID="{1FDED97A-B20B-40D6-A1FC-2A1277D20522}">
  <ds:schemaRefs/>
</ds:datastoreItem>
</file>

<file path=customXml/itemProps31.xml><?xml version="1.0" encoding="utf-8"?>
<ds:datastoreItem xmlns:ds="http://schemas.openxmlformats.org/officeDocument/2006/customXml" ds:itemID="{93863F86-C06E-44E6-91EC-A3381CFC92FA}">
  <ds:schemaRefs/>
</ds:datastoreItem>
</file>

<file path=customXml/itemProps32.xml><?xml version="1.0" encoding="utf-8"?>
<ds:datastoreItem xmlns:ds="http://schemas.openxmlformats.org/officeDocument/2006/customXml" ds:itemID="{127FE31B-EE88-4058-A752-E3401D75E868}">
  <ds:schemaRefs/>
</ds:datastoreItem>
</file>

<file path=customXml/itemProps33.xml><?xml version="1.0" encoding="utf-8"?>
<ds:datastoreItem xmlns:ds="http://schemas.openxmlformats.org/officeDocument/2006/customXml" ds:itemID="{5458A6E0-C0F9-4168-B508-61A39B26DE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dataset</vt:lpstr>
      <vt:lpstr>Cleaned_Salary_data</vt:lpstr>
      <vt:lpstr>Exchange Rate</vt:lpstr>
      <vt:lpstr>Outliers</vt:lpstr>
      <vt:lpstr>PIVOT TABLE</vt:lpstr>
      <vt:lpstr>QUERY 1</vt:lpstr>
      <vt:lpstr>QUERY 2</vt:lpstr>
      <vt:lpstr>QUERY 3</vt:lpstr>
      <vt:lpstr>QUERY 4</vt:lpstr>
      <vt:lpstr>QUERY 5</vt:lpstr>
      <vt:lpstr>QUERY 6</vt:lpstr>
      <vt:lpstr>QUERY 7</vt:lpstr>
      <vt:lpstr>QUERY 8</vt:lpstr>
      <vt:lpstr>QUERY 9</vt:lpstr>
      <vt:lpstr>QUERY 10</vt:lpstr>
      <vt:lpstr>power pivot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Karthik</dc:creator>
  <cp:lastModifiedBy>mk.muthukumaran003@gmail.com</cp:lastModifiedBy>
  <dcterms:created xsi:type="dcterms:W3CDTF">2025-10-25T04:24:52Z</dcterms:created>
  <dcterms:modified xsi:type="dcterms:W3CDTF">2025-11-28T04:41:57Z</dcterms:modified>
</cp:coreProperties>
</file>