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ython Projects\Grindstone\Variance Report Data - Output Example\Example Input Data\"/>
    </mc:Choice>
  </mc:AlternateContent>
  <bookViews>
    <workbookView xWindow="-23145" yWindow="-105" windowWidth="23250" windowHeight="12570"/>
  </bookViews>
  <sheets>
    <sheet name="Profit &amp;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6" i="1" l="1"/>
  <c r="B126" i="1"/>
  <c r="C122" i="1"/>
  <c r="B122" i="1"/>
  <c r="C115" i="1"/>
  <c r="B115" i="1"/>
  <c r="C110" i="1"/>
  <c r="B110" i="1"/>
  <c r="C103" i="1"/>
  <c r="B103" i="1"/>
  <c r="C98" i="1"/>
  <c r="B98" i="1"/>
  <c r="C89" i="1"/>
  <c r="B89" i="1"/>
  <c r="C80" i="1"/>
  <c r="B80" i="1"/>
  <c r="C74" i="1"/>
  <c r="B74" i="1"/>
  <c r="C70" i="1"/>
  <c r="B70" i="1"/>
  <c r="C64" i="1"/>
  <c r="B64" i="1"/>
  <c r="B116" i="1" s="1"/>
  <c r="C58" i="1"/>
  <c r="C116" i="1" s="1"/>
  <c r="B58" i="1"/>
  <c r="B41" i="1"/>
  <c r="C39" i="1"/>
  <c r="B39" i="1"/>
  <c r="C32" i="1"/>
  <c r="B32" i="1"/>
  <c r="B19" i="1"/>
  <c r="C18" i="1"/>
  <c r="C19" i="1" s="1"/>
  <c r="C41" i="1" s="1"/>
  <c r="B18" i="1"/>
  <c r="C10" i="1"/>
  <c r="B10" i="1"/>
  <c r="B42" i="1" s="1"/>
  <c r="B117" i="1" s="1"/>
  <c r="B127" i="1" s="1"/>
  <c r="B129" i="1" s="1"/>
  <c r="B133" i="1" s="1"/>
  <c r="B134" i="1" s="1"/>
  <c r="C42" i="1" l="1"/>
  <c r="C117" i="1" s="1"/>
  <c r="C127" i="1" s="1"/>
  <c r="C129" i="1" s="1"/>
  <c r="C133" i="1" s="1"/>
  <c r="C134" i="1" s="1"/>
</calcChain>
</file>

<file path=xl/sharedStrings.xml><?xml version="1.0" encoding="utf-8"?>
<sst xmlns="http://schemas.openxmlformats.org/spreadsheetml/2006/main" count="137" uniqueCount="137">
  <si>
    <t>Profit &amp; Loss</t>
  </si>
  <si>
    <t>Oct 2020</t>
  </si>
  <si>
    <t>Nov 2020</t>
  </si>
  <si>
    <t>Variance ($)</t>
  </si>
  <si>
    <t>Variance (%)</t>
  </si>
  <si>
    <t>Revenue</t>
  </si>
  <si>
    <t>Gross Sales</t>
  </si>
  <si>
    <t>Refunds</t>
  </si>
  <si>
    <t>Exit Traffic Income</t>
  </si>
  <si>
    <t>Other income</t>
  </si>
  <si>
    <t>Capital Gain on Sale</t>
  </si>
  <si>
    <t>Total Revenue</t>
  </si>
  <si>
    <t>Cost of Sales</t>
  </si>
  <si>
    <t>Content and Usage Costs</t>
  </si>
  <si>
    <t>Content Costs</t>
  </si>
  <si>
    <t>MOVIES</t>
  </si>
  <si>
    <t>MUSIC</t>
  </si>
  <si>
    <t>GAMES</t>
  </si>
  <si>
    <t>CONTENT USAGE</t>
  </si>
  <si>
    <t>Total Content Costs</t>
  </si>
  <si>
    <t>Total Content and Usage Costs</t>
  </si>
  <si>
    <t>Consulting Costs</t>
  </si>
  <si>
    <t>CONSULTING</t>
  </si>
  <si>
    <t>Advertisement Costs</t>
  </si>
  <si>
    <t>Advert.-Amazon (AWS)</t>
  </si>
  <si>
    <t>Software Expenses</t>
  </si>
  <si>
    <t>Software - Fraud Prevention - Alto</t>
  </si>
  <si>
    <t>Software - Fraud Prevention - Ethoca</t>
  </si>
  <si>
    <t>Software - Fraud Prevention - Other</t>
  </si>
  <si>
    <t>Software - General</t>
  </si>
  <si>
    <t>Software - HR</t>
  </si>
  <si>
    <t>Software - Reporting &amp; Analysis</t>
  </si>
  <si>
    <t>Software -Marketing</t>
  </si>
  <si>
    <t>Total Software Expenses</t>
  </si>
  <si>
    <t>Servers Expenses</t>
  </si>
  <si>
    <t>WEBSITES</t>
  </si>
  <si>
    <t>DOMAIN NAMES</t>
  </si>
  <si>
    <t>SERVERS - AMAZON</t>
  </si>
  <si>
    <t>SERVERS - REFLECTED</t>
  </si>
  <si>
    <t>SERVERS - GENERAL</t>
  </si>
  <si>
    <t>Total Servers Expenses</t>
  </si>
  <si>
    <t>Contractor Costs</t>
  </si>
  <si>
    <t>Total Cost of Sales</t>
  </si>
  <si>
    <t>Gross Profit Before Depreciation</t>
  </si>
  <si>
    <t>Expenses</t>
  </si>
  <si>
    <t>Payroll Expenses</t>
  </si>
  <si>
    <t>PAYROLL - BONUS</t>
  </si>
  <si>
    <t>PAYROLL - DOUBLE PAY</t>
  </si>
  <si>
    <t>PAYROLL - EMPLOYEE INSURANCE</t>
  </si>
  <si>
    <t>PAYROLL - EVENING PAY</t>
  </si>
  <si>
    <t>PAYROLL - MONTHLY PAY</t>
  </si>
  <si>
    <t>PAYROLL - OVERTIME</t>
  </si>
  <si>
    <t>PAYROLL - REG PAY</t>
  </si>
  <si>
    <t>PAYROLL - SEVERANCE</t>
  </si>
  <si>
    <t>PAYROLL - SICK PAY</t>
  </si>
  <si>
    <t>PAYROLL - VACATION PAY</t>
  </si>
  <si>
    <t>PAYROLL - EMPLOYERS TAXES</t>
  </si>
  <si>
    <t>TRAINING/FAIRS/SEMINARS/CONFERENCE</t>
  </si>
  <si>
    <t>PAYROLL -EMPLOYEE BENEFITS</t>
  </si>
  <si>
    <t>Total Payroll Expenses</t>
  </si>
  <si>
    <t>Corporate Expenses</t>
  </si>
  <si>
    <t>VIRTUAL OFFICE</t>
  </si>
  <si>
    <t>DIRECTOR FEES</t>
  </si>
  <si>
    <t>Incorporation Fees</t>
  </si>
  <si>
    <t>MAIL FORWARDING</t>
  </si>
  <si>
    <t>Total Corporate Expenses</t>
  </si>
  <si>
    <t>Professional Fees ADMIN</t>
  </si>
  <si>
    <t>PRO FEES - ACCOUNTING and AUDIT</t>
  </si>
  <si>
    <t>PRO FEES - IMMIGRATION WORK PERMIT</t>
  </si>
  <si>
    <t>PRO FEES - JOB POSTING</t>
  </si>
  <si>
    <t>PROFESSIONAL FEES - LEGAL</t>
  </si>
  <si>
    <t>Total Professional Fees ADMIN</t>
  </si>
  <si>
    <t>Financial Expenses</t>
  </si>
  <si>
    <t>BANK SERVICE CHARGE</t>
  </si>
  <si>
    <t>Total Financial Expenses</t>
  </si>
  <si>
    <t>Telecommunications ADMIN</t>
  </si>
  <si>
    <t>INTERNET</t>
  </si>
  <si>
    <t>CELL PHONE</t>
  </si>
  <si>
    <t>TELEPHONE (7402)</t>
  </si>
  <si>
    <t>TELECOMM-CALL CENTER</t>
  </si>
  <si>
    <t>Total Telecommunications ADMIN</t>
  </si>
  <si>
    <t>Office Expenses</t>
  </si>
  <si>
    <t>OFFICE EXP - CLEANING</t>
  </si>
  <si>
    <t>OFFICE EXP - RENT</t>
  </si>
  <si>
    <t>OFFICE EXP - REPAIRS AND MAINTENANCE</t>
  </si>
  <si>
    <t>OFFICE EXP - SECURITY</t>
  </si>
  <si>
    <t>OFFICE EXP - UTILITIES</t>
  </si>
  <si>
    <t>COMPUTER EQUIPMENT EXPENSE (7320)</t>
  </si>
  <si>
    <t>EMPLOYEES EVENTS</t>
  </si>
  <si>
    <t>Total Office Expenses</t>
  </si>
  <si>
    <t>Advertising Expenses</t>
  </si>
  <si>
    <t>CORP - ADVERTISING AND PROMOTION</t>
  </si>
  <si>
    <t>Admin Expenses</t>
  </si>
  <si>
    <t>INSURANCE</t>
  </si>
  <si>
    <t>DUES AND SUBSCRIPTIONS</t>
  </si>
  <si>
    <t>HUMAN RESOURCES</t>
  </si>
  <si>
    <t>OFFICE SUPPLIES</t>
  </si>
  <si>
    <t>COURRIER FEES</t>
  </si>
  <si>
    <t>Total Admin Expenses</t>
  </si>
  <si>
    <t>Meals &amp; Entertainment Expenses</t>
  </si>
  <si>
    <t>MEALS AND ENTERTAINMENT</t>
  </si>
  <si>
    <t>EMPLOYEE GIFTS</t>
  </si>
  <si>
    <t>Total Meals &amp; Entertainment Expenses</t>
  </si>
  <si>
    <t>Travel Expenses</t>
  </si>
  <si>
    <t>RENTED HOUSE</t>
  </si>
  <si>
    <t>Total Travel Expenses</t>
  </si>
  <si>
    <t>Vehicle Expenses</t>
  </si>
  <si>
    <t>VEHICLE - LEASE</t>
  </si>
  <si>
    <t>GAS</t>
  </si>
  <si>
    <t>VEHICLE MAINTENANCE</t>
  </si>
  <si>
    <t>Total Vehicle Expenses</t>
  </si>
  <si>
    <t>Total Expenses</t>
  </si>
  <si>
    <t>Operating Profit Before Depn &amp; Amort.</t>
  </si>
  <si>
    <t>Other Expenses</t>
  </si>
  <si>
    <t>Realized FX (Gains) or Losses</t>
  </si>
  <si>
    <t>Realised Currency Gains</t>
  </si>
  <si>
    <t>REALIZED EXCHANGE GAIN OR LOSS</t>
  </si>
  <si>
    <t>Total Realized FX (Gains) or Losses</t>
  </si>
  <si>
    <t>Unrealized FX (Gains) or Losses</t>
  </si>
  <si>
    <t>Bank Revaluations Forex</t>
  </si>
  <si>
    <t>Unrealised Currency Gains</t>
  </si>
  <si>
    <t>Total Unrealized FX (Gains) or Losses</t>
  </si>
  <si>
    <t>EBITDA</t>
  </si>
  <si>
    <t>Total Depreciation &amp; Amortisation</t>
  </si>
  <si>
    <t>Earnings Before Interest &amp; Tax</t>
  </si>
  <si>
    <t>Tax Expenses</t>
  </si>
  <si>
    <t>Corporate Income Tax</t>
  </si>
  <si>
    <t>INCOMES TAXES</t>
  </si>
  <si>
    <t>Earnings After Tax</t>
  </si>
  <si>
    <t>Net Income</t>
  </si>
  <si>
    <t>Company 1</t>
  </si>
  <si>
    <t>BANK FEE - HY</t>
  </si>
  <si>
    <t>TRAVEL HY - MEALS &amp; ENTERTAINMENT</t>
  </si>
  <si>
    <t>TRAVEL HY - AIRFARE</t>
  </si>
  <si>
    <t>TRAVEL HY - LODGING</t>
  </si>
  <si>
    <t>TRAVEL HY - GENERAL</t>
  </si>
  <si>
    <t>TRAVEL HY - CAR RENTAL 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</si>
</sst>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;&quot;(&quot;&quot;$&quot;#,##0&quot;)&quot;"/>
    <numFmt numFmtId="165" formatCode="#,##0.0#&quot;%&quot;;\-#,##0.0#&quot;%&quot;"/>
  </numFmts>
  <fonts count="10">
    <font>
      <sz val="11"/>
      <name val="Calibri"/>
    </font>
    <font>
      <sz val="2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C21E26"/>
      <name val="Calibri"/>
      <family val="2"/>
    </font>
    <font>
      <sz val="11"/>
      <color rgb="FF51A14F"/>
      <name val="Calibri"/>
      <family val="2"/>
    </font>
    <font>
      <b/>
      <sz val="11"/>
      <color rgb="FFC21E26"/>
      <name val="Calibri"/>
      <family val="2"/>
    </font>
    <font>
      <b/>
      <sz val="11"/>
      <color rgb="FF51A14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9E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2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164" fontId="3" fillId="2" borderId="1">
      <alignment horizontal="right"/>
    </xf>
    <xf numFmtId="164" fontId="5" fillId="0" borderId="1">
      <alignment horizontal="right"/>
    </xf>
    <xf numFmtId="165" fontId="5" fillId="0" borderId="1">
      <alignment horizontal="right"/>
    </xf>
    <xf numFmtId="0" fontId="2" fillId="0" borderId="0">
      <alignment horizontal="left" indent="2"/>
    </xf>
    <xf numFmtId="164" fontId="2" fillId="0" borderId="0">
      <alignment horizontal="right"/>
    </xf>
    <xf numFmtId="164" fontId="2" fillId="2" borderId="0">
      <alignment horizontal="right"/>
    </xf>
    <xf numFmtId="164" fontId="6" fillId="0" borderId="0">
      <alignment horizontal="right"/>
    </xf>
    <xf numFmtId="165" fontId="6" fillId="0" borderId="0">
      <alignment horizontal="right"/>
    </xf>
    <xf numFmtId="164" fontId="7" fillId="0" borderId="0">
      <alignment horizontal="right"/>
    </xf>
    <xf numFmtId="165" fontId="7" fillId="0" borderId="0">
      <alignment horizontal="right"/>
    </xf>
    <xf numFmtId="165" fontId="4" fillId="0" borderId="0">
      <alignment horizontal="right"/>
    </xf>
    <xf numFmtId="164" fontId="8" fillId="0" borderId="1">
      <alignment horizontal="right"/>
    </xf>
    <xf numFmtId="165" fontId="8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164" fontId="3" fillId="2" borderId="0">
      <alignment horizontal="right"/>
    </xf>
    <xf numFmtId="164" fontId="5" fillId="0" borderId="0">
      <alignment horizontal="right"/>
    </xf>
    <xf numFmtId="165" fontId="5" fillId="0" borderId="0">
      <alignment horizontal="right"/>
    </xf>
    <xf numFmtId="0" fontId="3" fillId="0" borderId="0">
      <alignment horizontal="left" indent="4"/>
    </xf>
    <xf numFmtId="0" fontId="2" fillId="0" borderId="0">
      <alignment horizontal="left" indent="6"/>
    </xf>
    <xf numFmtId="164" fontId="4" fillId="0" borderId="0">
      <alignment horizontal="right"/>
    </xf>
    <xf numFmtId="0" fontId="3" fillId="0" borderId="1">
      <alignment horizontal="left" indent="4"/>
    </xf>
    <xf numFmtId="164" fontId="9" fillId="0" borderId="1">
      <alignment horizontal="right"/>
    </xf>
    <xf numFmtId="165" fontId="9" fillId="0" borderId="1">
      <alignment horizontal="right"/>
    </xf>
    <xf numFmtId="0" fontId="3" fillId="0" borderId="1">
      <alignment horizontal="left" indent="2"/>
    </xf>
    <xf numFmtId="0" fontId="2" fillId="0" borderId="0">
      <alignment horizontal="left" indent="4"/>
    </xf>
    <xf numFmtId="0" fontId="2" fillId="0" borderId="0">
      <alignment horizontal="left"/>
    </xf>
  </cellStyleXfs>
  <cellXfs count="35">
    <xf numFmtId="0" fontId="0" fillId="0" borderId="0" xfId="0" applyNumberFormat="1" applyFont="1" applyProtection="1"/>
    <xf numFmtId="0" fontId="3" fillId="0" borderId="1" xfId="1" applyNumberFormat="1" applyFont="1" applyFill="1" applyBorder="1" applyAlignment="1" applyProtection="1">
      <alignment horizontal="right" wrapText="1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left"/>
    </xf>
    <xf numFmtId="164" fontId="3" fillId="0" borderId="1" xfId="4" applyNumberFormat="1" applyFont="1" applyFill="1" applyBorder="1" applyAlignment="1" applyProtection="1">
      <alignment horizontal="right"/>
    </xf>
    <xf numFmtId="164" fontId="3" fillId="2" borderId="1" xfId="5" applyNumberFormat="1" applyFont="1" applyFill="1" applyBorder="1" applyAlignment="1" applyProtection="1">
      <alignment horizontal="right"/>
    </xf>
    <xf numFmtId="164" fontId="5" fillId="0" borderId="1" xfId="6" applyNumberFormat="1" applyFont="1" applyFill="1" applyBorder="1" applyAlignment="1" applyProtection="1">
      <alignment horizontal="right"/>
    </xf>
    <xf numFmtId="165" fontId="5" fillId="0" borderId="1" xfId="7" applyNumberFormat="1" applyFont="1" applyFill="1" applyBorder="1" applyAlignment="1" applyProtection="1">
      <alignment horizontal="right"/>
    </xf>
    <xf numFmtId="0" fontId="2" fillId="0" borderId="0" xfId="8" applyNumberFormat="1" applyFont="1" applyFill="1" applyBorder="1" applyAlignment="1" applyProtection="1">
      <alignment horizontal="left" indent="2"/>
    </xf>
    <xf numFmtId="164" fontId="2" fillId="0" borderId="0" xfId="9" applyNumberFormat="1" applyFont="1" applyFill="1" applyBorder="1" applyAlignment="1" applyProtection="1">
      <alignment horizontal="right"/>
    </xf>
    <xf numFmtId="164" fontId="2" fillId="2" borderId="0" xfId="10" applyNumberFormat="1" applyFont="1" applyFill="1" applyBorder="1" applyAlignment="1" applyProtection="1">
      <alignment horizontal="right"/>
    </xf>
    <xf numFmtId="164" fontId="6" fillId="0" borderId="0" xfId="11" applyNumberFormat="1" applyFont="1" applyFill="1" applyBorder="1" applyAlignment="1" applyProtection="1">
      <alignment horizontal="right"/>
    </xf>
    <xf numFmtId="165" fontId="6" fillId="0" borderId="0" xfId="12" applyNumberFormat="1" applyFont="1" applyFill="1" applyBorder="1" applyAlignment="1" applyProtection="1">
      <alignment horizontal="right"/>
    </xf>
    <xf numFmtId="164" fontId="7" fillId="0" borderId="0" xfId="13" applyNumberFormat="1" applyFont="1" applyFill="1" applyBorder="1" applyAlignment="1" applyProtection="1">
      <alignment horizontal="right"/>
    </xf>
    <xf numFmtId="165" fontId="7" fillId="0" borderId="0" xfId="14" applyNumberFormat="1" applyFont="1" applyFill="1" applyBorder="1" applyAlignment="1" applyProtection="1">
      <alignment horizontal="right"/>
    </xf>
    <xf numFmtId="165" fontId="4" fillId="0" borderId="0" xfId="15" applyNumberFormat="1" applyFont="1" applyFill="1" applyBorder="1" applyAlignment="1" applyProtection="1">
      <alignment horizontal="right"/>
    </xf>
    <xf numFmtId="164" fontId="8" fillId="0" borderId="1" xfId="16" applyNumberFormat="1" applyFont="1" applyFill="1" applyBorder="1" applyAlignment="1" applyProtection="1">
      <alignment horizontal="right"/>
    </xf>
    <xf numFmtId="165" fontId="8" fillId="0" borderId="1" xfId="17" applyNumberFormat="1" applyFont="1" applyFill="1" applyBorder="1" applyAlignment="1" applyProtection="1">
      <alignment horizontal="right"/>
    </xf>
    <xf numFmtId="0" fontId="3" fillId="0" borderId="0" xfId="18" applyNumberFormat="1" applyFont="1" applyFill="1" applyBorder="1" applyAlignment="1" applyProtection="1">
      <alignment horizontal="left" indent="2"/>
    </xf>
    <xf numFmtId="164" fontId="3" fillId="0" borderId="0" xfId="19" applyNumberFormat="1" applyFont="1" applyFill="1" applyBorder="1" applyAlignment="1" applyProtection="1">
      <alignment horizontal="right"/>
    </xf>
    <xf numFmtId="164" fontId="3" fillId="2" borderId="0" xfId="20" applyNumberFormat="1" applyFont="1" applyFill="1" applyBorder="1" applyAlignment="1" applyProtection="1">
      <alignment horizontal="right"/>
    </xf>
    <xf numFmtId="164" fontId="5" fillId="0" borderId="0" xfId="21" applyNumberFormat="1" applyFont="1" applyFill="1" applyBorder="1" applyAlignment="1" applyProtection="1">
      <alignment horizontal="right"/>
    </xf>
    <xf numFmtId="165" fontId="5" fillId="0" borderId="0" xfId="22" applyNumberFormat="1" applyFont="1" applyFill="1" applyBorder="1" applyAlignment="1" applyProtection="1">
      <alignment horizontal="right"/>
    </xf>
    <xf numFmtId="0" fontId="3" fillId="0" borderId="0" xfId="23" applyNumberFormat="1" applyFont="1" applyFill="1" applyBorder="1" applyAlignment="1" applyProtection="1">
      <alignment horizontal="left" indent="4"/>
    </xf>
    <xf numFmtId="0" fontId="2" fillId="0" borderId="0" xfId="24" applyNumberFormat="1" applyFont="1" applyFill="1" applyBorder="1" applyAlignment="1" applyProtection="1">
      <alignment horizontal="left" indent="6"/>
    </xf>
    <xf numFmtId="164" fontId="4" fillId="0" borderId="0" xfId="25" applyNumberFormat="1" applyFont="1" applyFill="1" applyBorder="1" applyAlignment="1" applyProtection="1">
      <alignment horizontal="right"/>
    </xf>
    <xf numFmtId="0" fontId="3" fillId="0" borderId="1" xfId="26" applyNumberFormat="1" applyFont="1" applyFill="1" applyBorder="1" applyAlignment="1" applyProtection="1">
      <alignment horizontal="left" indent="4"/>
    </xf>
    <xf numFmtId="164" fontId="9" fillId="0" borderId="1" xfId="27" applyNumberFormat="1" applyFont="1" applyFill="1" applyBorder="1" applyAlignment="1" applyProtection="1">
      <alignment horizontal="right"/>
    </xf>
    <xf numFmtId="165" fontId="9" fillId="0" borderId="1" xfId="28" applyNumberFormat="1" applyFont="1" applyFill="1" applyBorder="1" applyAlignment="1" applyProtection="1">
      <alignment horizontal="right"/>
    </xf>
    <xf numFmtId="0" fontId="3" fillId="0" borderId="1" xfId="29" applyNumberFormat="1" applyFont="1" applyFill="1" applyBorder="1" applyAlignment="1" applyProtection="1">
      <alignment horizontal="left" indent="2"/>
    </xf>
    <xf numFmtId="0" fontId="2" fillId="0" borderId="0" xfId="30" applyNumberFormat="1" applyFont="1" applyFill="1" applyBorder="1" applyAlignment="1" applyProtection="1">
      <alignment horizontal="left" indent="4"/>
    </xf>
    <xf numFmtId="0" fontId="2" fillId="0" borderId="0" xfId="31" applyNumberFormat="1" applyFont="1" applyFill="1" applyBorder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49" fontId="0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</cellXfs>
  <cellStyles count="32">
    <cellStyle name="$@::#f3f9ed:false:right:false:0:false0" xfId="10"/>
    <cellStyle name="$@::#f3f9ed:true:right:false:0:false0" xfId="5"/>
    <cellStyle name="$@::#f3f9ed:true:right:true:0:false0" xfId="20"/>
    <cellStyle name="$@:::false:right:false:0:false0" xfId="9"/>
    <cellStyle name="$@:::true:right:false:0:false0" xfId="4"/>
    <cellStyle name="$@:::true:right:true:0:false0" xfId="19"/>
    <cellStyle name="$@:0x0::false:right:false:0:false0" xfId="25"/>
    <cellStyle name="$@:0x0::true:right:false:0:false0" xfId="6"/>
    <cellStyle name="$@:0x0::true:right:true:0:false0" xfId="21"/>
    <cellStyle name="$@:0x51a14f::false:right:false:0:false0" xfId="13"/>
    <cellStyle name="$@:0x51a14f::true:right:false:0:false0" xfId="27"/>
    <cellStyle name="$@:0xc21e26::false:right:false:0:false0" xfId="11"/>
    <cellStyle name="$@:0xc21e26::true:right:false:0:false0" xfId="16"/>
    <cellStyle name=":::false:left:false:0:false0" xfId="31"/>
    <cellStyle name=":::false:left:false:2:false0" xfId="8"/>
    <cellStyle name=":::false:left:false:4:false0" xfId="30"/>
    <cellStyle name=":::false:left:false:6:false0" xfId="24"/>
    <cellStyle name=":::true:left:false:0:false0" xfId="3"/>
    <cellStyle name=":::true:left:false:2:false0" xfId="29"/>
    <cellStyle name=":::true:left:false:4:false0" xfId="26"/>
    <cellStyle name=":::true:left:true:0:false0" xfId="2"/>
    <cellStyle name=":::true:left:true:2:false0" xfId="18"/>
    <cellStyle name=":::true:left:true:4:false0" xfId="23"/>
    <cellStyle name=":::true:right:false:0:true0" xfId="1"/>
    <cellStyle name="@%:0x0::false:right:false:0:false0" xfId="15"/>
    <cellStyle name="@%:0x0::true:right:false:0:false0" xfId="7"/>
    <cellStyle name="@%:0x0::true:right:true:0:false0" xfId="22"/>
    <cellStyle name="@%:0x51a14f::false:right:false:0:false0" xfId="14"/>
    <cellStyle name="@%:0x51a14f::true:right:false:0:false0" xfId="28"/>
    <cellStyle name="@%:0xc21e26::false:right:false:0:false0" xfId="12"/>
    <cellStyle name="@%:0xc21e26::true:right:false:0:false0" xf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0" sqref="A110"/>
    </sheetView>
  </sheetViews>
  <sheetFormatPr defaultRowHeight="15"/>
  <cols>
    <col min="1" max="1" width="40.42578125" style="33" customWidth="1"/>
    <col min="2" max="5" width="20" customWidth="1"/>
  </cols>
  <sheetData>
    <row r="1" spans="1:5" s="32" customFormat="1" ht="24" customHeight="1">
      <c r="A1" s="34" t="s">
        <v>0</v>
      </c>
    </row>
    <row r="2" spans="1:5">
      <c r="A2" s="2" t="s">
        <v>130</v>
      </c>
    </row>
    <row r="3" spans="1:5">
      <c r="B3" s="1" t="s">
        <v>1</v>
      </c>
      <c r="C3" s="1" t="s">
        <v>2</v>
      </c>
      <c r="D3" s="1" t="s">
        <v>3</v>
      </c>
      <c r="E3" s="1" t="s">
        <v>4</v>
      </c>
    </row>
    <row r="4" spans="1:5">
      <c r="A4" s="3" t="s">
        <v>5</v>
      </c>
      <c r="B4" s="4"/>
      <c r="C4" s="5"/>
      <c r="D4" s="6"/>
      <c r="E4" s="7"/>
    </row>
    <row r="5" spans="1:5">
      <c r="A5" s="8" t="s">
        <v>6</v>
      </c>
      <c r="B5" s="9">
        <v>2923746.1</v>
      </c>
      <c r="C5" s="10">
        <v>2206817.16</v>
      </c>
      <c r="D5" s="11">
        <v>-716928.94</v>
      </c>
      <c r="E5" s="12">
        <v>-24.520902823949044</v>
      </c>
    </row>
    <row r="6" spans="1:5">
      <c r="A6" s="8" t="s">
        <v>7</v>
      </c>
      <c r="B6" s="9">
        <v>-700.5</v>
      </c>
      <c r="C6" s="10">
        <v>-2348.84</v>
      </c>
      <c r="D6" s="11">
        <v>-1648.34</v>
      </c>
      <c r="E6" s="12">
        <v>-235.30906495360458</v>
      </c>
    </row>
    <row r="7" spans="1:5">
      <c r="A7" s="8" t="s">
        <v>8</v>
      </c>
      <c r="B7" s="9">
        <v>184686.71</v>
      </c>
      <c r="C7" s="10">
        <v>234741.08</v>
      </c>
      <c r="D7" s="13">
        <v>50054.37</v>
      </c>
      <c r="E7" s="14">
        <v>27.102312884343437</v>
      </c>
    </row>
    <row r="8" spans="1:5">
      <c r="A8" s="8" t="s">
        <v>9</v>
      </c>
      <c r="B8" s="9">
        <v>0</v>
      </c>
      <c r="C8" s="10">
        <v>7.5</v>
      </c>
      <c r="D8" s="13">
        <v>7.5</v>
      </c>
      <c r="E8" s="15"/>
    </row>
    <row r="9" spans="1:5">
      <c r="A9" s="8" t="s">
        <v>10</v>
      </c>
      <c r="B9" s="9">
        <v>125</v>
      </c>
      <c r="C9" s="10">
        <v>50</v>
      </c>
      <c r="D9" s="11">
        <v>-75</v>
      </c>
      <c r="E9" s="12">
        <v>-60</v>
      </c>
    </row>
    <row r="10" spans="1:5">
      <c r="A10" s="3" t="s">
        <v>11</v>
      </c>
      <c r="B10" s="4">
        <f>SUM(B5:B9)</f>
        <v>3107857.31</v>
      </c>
      <c r="C10" s="5">
        <f>SUM(C5:C9)</f>
        <v>2439266.9000000004</v>
      </c>
      <c r="D10" s="16">
        <v>-668590.41</v>
      </c>
      <c r="E10" s="17">
        <v>-21.51290562307058</v>
      </c>
    </row>
    <row r="11" spans="1:5">
      <c r="A11" s="3" t="s">
        <v>12</v>
      </c>
      <c r="B11" s="4"/>
      <c r="C11" s="5"/>
      <c r="D11" s="6"/>
      <c r="E11" s="7"/>
    </row>
    <row r="12" spans="1:5">
      <c r="A12" s="18" t="s">
        <v>13</v>
      </c>
      <c r="B12" s="19"/>
      <c r="C12" s="20"/>
      <c r="D12" s="21"/>
      <c r="E12" s="22"/>
    </row>
    <row r="13" spans="1:5">
      <c r="A13" s="23" t="s">
        <v>14</v>
      </c>
      <c r="B13" s="19"/>
      <c r="C13" s="20"/>
      <c r="D13" s="21"/>
      <c r="E13" s="22"/>
    </row>
    <row r="14" spans="1:5">
      <c r="A14" s="24" t="s">
        <v>15</v>
      </c>
      <c r="B14" s="9">
        <v>13333.33</v>
      </c>
      <c r="C14" s="10">
        <v>13333.33</v>
      </c>
      <c r="D14" s="25">
        <v>0</v>
      </c>
      <c r="E14" s="15">
        <v>0</v>
      </c>
    </row>
    <row r="15" spans="1:5">
      <c r="A15" s="24" t="s">
        <v>16</v>
      </c>
      <c r="B15" s="9">
        <v>10333.34</v>
      </c>
      <c r="C15" s="10">
        <v>10333.34</v>
      </c>
      <c r="D15" s="25">
        <v>0</v>
      </c>
      <c r="E15" s="15">
        <v>0</v>
      </c>
    </row>
    <row r="16" spans="1:5">
      <c r="A16" s="24" t="s">
        <v>17</v>
      </c>
      <c r="B16" s="9">
        <v>9189.59</v>
      </c>
      <c r="C16" s="10">
        <v>9189.59</v>
      </c>
      <c r="D16" s="25">
        <v>0</v>
      </c>
      <c r="E16" s="15">
        <v>0</v>
      </c>
    </row>
    <row r="17" spans="1:5">
      <c r="A17" s="24" t="s">
        <v>18</v>
      </c>
      <c r="B17" s="9">
        <v>5150.71</v>
      </c>
      <c r="C17" s="10">
        <v>3093.28</v>
      </c>
      <c r="D17" s="13">
        <v>-2057.4299999999998</v>
      </c>
      <c r="E17" s="14">
        <v>-39.944590163297882</v>
      </c>
    </row>
    <row r="18" spans="1:5">
      <c r="A18" s="26" t="s">
        <v>19</v>
      </c>
      <c r="B18" s="4">
        <f>SUM(B14:B17)</f>
        <v>38006.969999999994</v>
      </c>
      <c r="C18" s="5">
        <f>SUM(C14:C17)</f>
        <v>35949.539999999994</v>
      </c>
      <c r="D18" s="27">
        <v>-2057.4299999999998</v>
      </c>
      <c r="E18" s="28">
        <v>-5.4132965611307613</v>
      </c>
    </row>
    <row r="19" spans="1:5">
      <c r="A19" s="29" t="s">
        <v>20</v>
      </c>
      <c r="B19" s="4">
        <f>SUM(B18)</f>
        <v>38006.969999999994</v>
      </c>
      <c r="C19" s="5">
        <f>SUM(C18)</f>
        <v>35949.539999999994</v>
      </c>
      <c r="D19" s="27">
        <v>-2057.4299999999998</v>
      </c>
      <c r="E19" s="28">
        <v>-5.4132965611307613</v>
      </c>
    </row>
    <row r="20" spans="1:5">
      <c r="A20" s="18" t="s">
        <v>21</v>
      </c>
      <c r="B20" s="19"/>
      <c r="C20" s="20"/>
      <c r="D20" s="21"/>
      <c r="E20" s="22"/>
    </row>
    <row r="21" spans="1:5">
      <c r="A21" s="30" t="s">
        <v>22</v>
      </c>
      <c r="B21" s="9">
        <v>30228.28</v>
      </c>
      <c r="C21" s="10">
        <v>23983.83</v>
      </c>
      <c r="D21" s="13">
        <v>-6244.45</v>
      </c>
      <c r="E21" s="14">
        <v>-20.657642446080292</v>
      </c>
    </row>
    <row r="22" spans="1:5">
      <c r="A22" s="18" t="s">
        <v>23</v>
      </c>
      <c r="B22" s="19"/>
      <c r="C22" s="20"/>
      <c r="D22" s="21"/>
      <c r="E22" s="22"/>
    </row>
    <row r="23" spans="1:5">
      <c r="A23" s="30" t="s">
        <v>24</v>
      </c>
      <c r="B23" s="9">
        <v>1.74</v>
      </c>
      <c r="C23" s="10">
        <v>1.72</v>
      </c>
      <c r="D23" s="13">
        <v>-0.02</v>
      </c>
      <c r="E23" s="14">
        <v>-1.1494252873563218</v>
      </c>
    </row>
    <row r="24" spans="1:5">
      <c r="A24" s="18" t="s">
        <v>25</v>
      </c>
      <c r="B24" s="19"/>
      <c r="C24" s="20"/>
      <c r="D24" s="21"/>
      <c r="E24" s="22"/>
    </row>
    <row r="25" spans="1:5">
      <c r="A25" s="30" t="s">
        <v>26</v>
      </c>
      <c r="B25" s="9">
        <v>66580</v>
      </c>
      <c r="C25" s="10">
        <v>49140</v>
      </c>
      <c r="D25" s="13">
        <v>-17440</v>
      </c>
      <c r="E25" s="14">
        <v>-26.194052267948333</v>
      </c>
    </row>
    <row r="26" spans="1:5">
      <c r="A26" s="30" t="s">
        <v>27</v>
      </c>
      <c r="B26" s="9">
        <v>56317.8</v>
      </c>
      <c r="C26" s="10">
        <v>76650.37</v>
      </c>
      <c r="D26" s="11">
        <v>20332.57</v>
      </c>
      <c r="E26" s="12">
        <v>36.103274630756175</v>
      </c>
    </row>
    <row r="27" spans="1:5">
      <c r="A27" s="30" t="s">
        <v>28</v>
      </c>
      <c r="B27" s="9">
        <v>10928.64</v>
      </c>
      <c r="C27" s="10">
        <v>10598.07</v>
      </c>
      <c r="D27" s="13">
        <v>-330.57</v>
      </c>
      <c r="E27" s="14">
        <v>-3.0248045502459595</v>
      </c>
    </row>
    <row r="28" spans="1:5">
      <c r="A28" s="30" t="s">
        <v>29</v>
      </c>
      <c r="B28" s="9">
        <v>26713.439999999999</v>
      </c>
      <c r="C28" s="10">
        <v>25938.14</v>
      </c>
      <c r="D28" s="13">
        <v>-775.3</v>
      </c>
      <c r="E28" s="14">
        <v>-2.9022843931743725</v>
      </c>
    </row>
    <row r="29" spans="1:5">
      <c r="A29" s="30" t="s">
        <v>30</v>
      </c>
      <c r="B29" s="9">
        <v>1887.84</v>
      </c>
      <c r="C29" s="10">
        <v>1877.25</v>
      </c>
      <c r="D29" s="13">
        <v>-10.59</v>
      </c>
      <c r="E29" s="14">
        <v>-0.56095855580981446</v>
      </c>
    </row>
    <row r="30" spans="1:5">
      <c r="A30" s="30" t="s">
        <v>31</v>
      </c>
      <c r="B30" s="9">
        <v>25435.34</v>
      </c>
      <c r="C30" s="10">
        <v>25524.52</v>
      </c>
      <c r="D30" s="11">
        <v>89.18</v>
      </c>
      <c r="E30" s="12">
        <v>0.3506145386694261</v>
      </c>
    </row>
    <row r="31" spans="1:5">
      <c r="A31" s="30" t="s">
        <v>32</v>
      </c>
      <c r="B31" s="9">
        <v>10680</v>
      </c>
      <c r="C31" s="10">
        <v>10680</v>
      </c>
      <c r="D31" s="25">
        <v>0</v>
      </c>
      <c r="E31" s="15">
        <v>0</v>
      </c>
    </row>
    <row r="32" spans="1:5">
      <c r="A32" s="29" t="s">
        <v>33</v>
      </c>
      <c r="B32" s="4">
        <f>SUM(B25:B31)</f>
        <v>198543.06</v>
      </c>
      <c r="C32" s="5">
        <f>SUM(C25:C31)</f>
        <v>200408.35</v>
      </c>
      <c r="D32" s="16">
        <v>1865.29</v>
      </c>
      <c r="E32" s="17">
        <v>0.93948889475159691</v>
      </c>
    </row>
    <row r="33" spans="1:5">
      <c r="A33" s="18" t="s">
        <v>34</v>
      </c>
      <c r="B33" s="19"/>
      <c r="C33" s="20"/>
      <c r="D33" s="21"/>
      <c r="E33" s="22"/>
    </row>
    <row r="34" spans="1:5">
      <c r="A34" s="30" t="s">
        <v>35</v>
      </c>
      <c r="B34" s="9">
        <v>817.47</v>
      </c>
      <c r="C34" s="10">
        <v>1059.31</v>
      </c>
      <c r="D34" s="11">
        <v>241.84</v>
      </c>
      <c r="E34" s="12">
        <v>29.58396026765508</v>
      </c>
    </row>
    <row r="35" spans="1:5">
      <c r="A35" s="30" t="s">
        <v>36</v>
      </c>
      <c r="B35" s="9">
        <v>29780.29</v>
      </c>
      <c r="C35" s="10">
        <v>33615.370000000003</v>
      </c>
      <c r="D35" s="11">
        <v>3835.08</v>
      </c>
      <c r="E35" s="12">
        <v>12.87791354617433</v>
      </c>
    </row>
    <row r="36" spans="1:5">
      <c r="A36" s="30" t="s">
        <v>37</v>
      </c>
      <c r="B36" s="9">
        <v>204936.01</v>
      </c>
      <c r="C36" s="10">
        <v>199330.67</v>
      </c>
      <c r="D36" s="13">
        <v>-5605.34</v>
      </c>
      <c r="E36" s="14">
        <v>-2.7351659671718993</v>
      </c>
    </row>
    <row r="37" spans="1:5">
      <c r="A37" s="30" t="s">
        <v>38</v>
      </c>
      <c r="B37" s="9">
        <v>33802.449999999997</v>
      </c>
      <c r="C37" s="10">
        <v>33939.9</v>
      </c>
      <c r="D37" s="11">
        <v>137.44999999999999</v>
      </c>
      <c r="E37" s="12">
        <v>0.4066273302674806</v>
      </c>
    </row>
    <row r="38" spans="1:5">
      <c r="A38" s="30" t="s">
        <v>39</v>
      </c>
      <c r="B38" s="9">
        <v>7100.67</v>
      </c>
      <c r="C38" s="10">
        <v>7100.67</v>
      </c>
      <c r="D38" s="25">
        <v>0</v>
      </c>
      <c r="E38" s="15">
        <v>0</v>
      </c>
    </row>
    <row r="39" spans="1:5">
      <c r="A39" s="29" t="s">
        <v>40</v>
      </c>
      <c r="B39" s="4">
        <f>SUM(B34:B38)</f>
        <v>276436.89</v>
      </c>
      <c r="C39" s="5">
        <f>SUM(C34:C38)</f>
        <v>275045.92</v>
      </c>
      <c r="D39" s="27">
        <v>-1390.97</v>
      </c>
      <c r="E39" s="28">
        <v>-0.50317813950229295</v>
      </c>
    </row>
    <row r="40" spans="1:5">
      <c r="A40" s="8" t="s">
        <v>41</v>
      </c>
      <c r="B40" s="9">
        <v>135420.12</v>
      </c>
      <c r="C40" s="10">
        <v>136915.85999999999</v>
      </c>
      <c r="D40" s="11">
        <v>1495.74</v>
      </c>
      <c r="E40" s="12">
        <v>1.1045182946226897</v>
      </c>
    </row>
    <row r="41" spans="1:5">
      <c r="A41" s="3" t="s">
        <v>42</v>
      </c>
      <c r="B41" s="4">
        <f>SUM(B19,B32,B39,B21,B23,B40)</f>
        <v>678637.06</v>
      </c>
      <c r="C41" s="5">
        <f>SUM(C19,C32,C39,C21,C23,C40)</f>
        <v>672305.22</v>
      </c>
      <c r="D41" s="27">
        <v>-6331.84</v>
      </c>
      <c r="E41" s="28">
        <v>-0.9330230211712871</v>
      </c>
    </row>
    <row r="42" spans="1:5">
      <c r="A42" s="3" t="s">
        <v>43</v>
      </c>
      <c r="B42" s="4">
        <f>B10-B41</f>
        <v>2429220.25</v>
      </c>
      <c r="C42" s="5">
        <f>C10-C41</f>
        <v>1766961.6800000004</v>
      </c>
      <c r="D42" s="16">
        <v>-662258.56999999995</v>
      </c>
      <c r="E42" s="17">
        <v>-27.262187115392276</v>
      </c>
    </row>
    <row r="43" spans="1:5">
      <c r="A43" s="3" t="s">
        <v>44</v>
      </c>
      <c r="B43" s="4"/>
      <c r="C43" s="5"/>
      <c r="D43" s="6"/>
      <c r="E43" s="7"/>
    </row>
    <row r="44" spans="1:5">
      <c r="A44" s="18" t="s">
        <v>45</v>
      </c>
      <c r="B44" s="19"/>
      <c r="C44" s="20"/>
      <c r="D44" s="21"/>
      <c r="E44" s="22"/>
    </row>
    <row r="45" spans="1:5">
      <c r="A45" s="30" t="s">
        <v>46</v>
      </c>
      <c r="B45" s="9">
        <v>44647.38</v>
      </c>
      <c r="C45" s="10">
        <v>44647.38</v>
      </c>
      <c r="D45" s="25">
        <v>0</v>
      </c>
      <c r="E45" s="15">
        <v>0</v>
      </c>
    </row>
    <row r="46" spans="1:5">
      <c r="A46" s="30" t="s">
        <v>47</v>
      </c>
      <c r="B46" s="9">
        <v>0</v>
      </c>
      <c r="C46" s="10">
        <v>2460</v>
      </c>
      <c r="D46" s="11">
        <v>2460</v>
      </c>
      <c r="E46" s="15"/>
    </row>
    <row r="47" spans="1:5">
      <c r="A47" s="30" t="s">
        <v>48</v>
      </c>
      <c r="B47" s="9">
        <v>12317.08</v>
      </c>
      <c r="C47" s="10">
        <v>12733.93</v>
      </c>
      <c r="D47" s="11">
        <v>416.85</v>
      </c>
      <c r="E47" s="12">
        <v>3.3843248562159216</v>
      </c>
    </row>
    <row r="48" spans="1:5">
      <c r="A48" s="30" t="s">
        <v>49</v>
      </c>
      <c r="B48" s="9">
        <v>1988</v>
      </c>
      <c r="C48" s="10">
        <v>1964</v>
      </c>
      <c r="D48" s="13">
        <v>-24</v>
      </c>
      <c r="E48" s="14">
        <v>-1.2072434607645877</v>
      </c>
    </row>
    <row r="49" spans="1:5">
      <c r="A49" s="30" t="s">
        <v>50</v>
      </c>
      <c r="B49" s="9">
        <v>230467.22</v>
      </c>
      <c r="C49" s="10">
        <v>233013.77</v>
      </c>
      <c r="D49" s="11">
        <v>2546.5500000000002</v>
      </c>
      <c r="E49" s="12">
        <v>1.104951064190387</v>
      </c>
    </row>
    <row r="50" spans="1:5">
      <c r="A50" s="30" t="s">
        <v>51</v>
      </c>
      <c r="B50" s="9">
        <v>3782.05</v>
      </c>
      <c r="C50" s="10">
        <v>4033.91</v>
      </c>
      <c r="D50" s="11">
        <v>251.86</v>
      </c>
      <c r="E50" s="12">
        <v>6.6593514099496307</v>
      </c>
    </row>
    <row r="51" spans="1:5">
      <c r="A51" s="30" t="s">
        <v>52</v>
      </c>
      <c r="B51" s="9">
        <v>32122.5</v>
      </c>
      <c r="C51" s="10">
        <v>32505.5</v>
      </c>
      <c r="D51" s="11">
        <v>383</v>
      </c>
      <c r="E51" s="12">
        <v>1.1923106856564714</v>
      </c>
    </row>
    <row r="52" spans="1:5">
      <c r="A52" s="30" t="s">
        <v>53</v>
      </c>
      <c r="B52" s="9">
        <v>4518.3999999999996</v>
      </c>
      <c r="C52" s="10">
        <v>14982.35</v>
      </c>
      <c r="D52" s="11">
        <v>10463.950000000001</v>
      </c>
      <c r="E52" s="12">
        <v>231.58529567988668</v>
      </c>
    </row>
    <row r="53" spans="1:5">
      <c r="A53" s="30" t="s">
        <v>54</v>
      </c>
      <c r="B53" s="9">
        <v>0</v>
      </c>
      <c r="C53" s="10">
        <v>48</v>
      </c>
      <c r="D53" s="11">
        <v>48</v>
      </c>
      <c r="E53" s="15"/>
    </row>
    <row r="54" spans="1:5">
      <c r="A54" s="30" t="s">
        <v>55</v>
      </c>
      <c r="B54" s="9">
        <v>5085.8900000000003</v>
      </c>
      <c r="C54" s="10">
        <v>4993.2700000000004</v>
      </c>
      <c r="D54" s="13">
        <v>-92.62</v>
      </c>
      <c r="E54" s="14">
        <v>-1.8211168546704708</v>
      </c>
    </row>
    <row r="55" spans="1:5">
      <c r="A55" s="30" t="s">
        <v>56</v>
      </c>
      <c r="B55" s="9">
        <v>21386.49</v>
      </c>
      <c r="C55" s="10">
        <v>20371.93</v>
      </c>
      <c r="D55" s="13">
        <v>-1014.56</v>
      </c>
      <c r="E55" s="14">
        <v>-4.7439294620108301</v>
      </c>
    </row>
    <row r="56" spans="1:5">
      <c r="A56" s="30" t="s">
        <v>57</v>
      </c>
      <c r="B56" s="9">
        <v>258.08999999999997</v>
      </c>
      <c r="C56" s="10">
        <v>649.29999999999995</v>
      </c>
      <c r="D56" s="11">
        <v>391.21</v>
      </c>
      <c r="E56" s="12">
        <v>151.57890658297492</v>
      </c>
    </row>
    <row r="57" spans="1:5">
      <c r="A57" s="30" t="s">
        <v>58</v>
      </c>
      <c r="B57" s="9">
        <v>-357.47</v>
      </c>
      <c r="C57" s="10">
        <v>-273.12</v>
      </c>
      <c r="D57" s="11">
        <v>84.35</v>
      </c>
      <c r="E57" s="12">
        <v>23.596385710689006</v>
      </c>
    </row>
    <row r="58" spans="1:5">
      <c r="A58" s="29" t="s">
        <v>59</v>
      </c>
      <c r="B58" s="4">
        <f>SUM(B45:B57)</f>
        <v>356215.63000000006</v>
      </c>
      <c r="C58" s="5">
        <f>SUM(C45:C57)</f>
        <v>372130.21999999991</v>
      </c>
      <c r="D58" s="16">
        <v>15914.59</v>
      </c>
      <c r="E58" s="17">
        <v>4.4676843629798055</v>
      </c>
    </row>
    <row r="59" spans="1:5">
      <c r="A59" s="18" t="s">
        <v>60</v>
      </c>
      <c r="B59" s="19"/>
      <c r="C59" s="20"/>
      <c r="D59" s="21"/>
      <c r="E59" s="22"/>
    </row>
    <row r="60" spans="1:5">
      <c r="A60" s="30" t="s">
        <v>61</v>
      </c>
      <c r="B60" s="9">
        <v>331.88</v>
      </c>
      <c r="C60" s="10">
        <v>643</v>
      </c>
      <c r="D60" s="11">
        <v>311.12</v>
      </c>
      <c r="E60" s="12">
        <v>93.744727009762556</v>
      </c>
    </row>
    <row r="61" spans="1:5">
      <c r="A61" s="30" t="s">
        <v>62</v>
      </c>
      <c r="B61" s="9">
        <v>2600</v>
      </c>
      <c r="C61" s="10">
        <v>1000</v>
      </c>
      <c r="D61" s="13">
        <v>-1600</v>
      </c>
      <c r="E61" s="14">
        <v>-61.538461538461533</v>
      </c>
    </row>
    <row r="62" spans="1:5">
      <c r="A62" s="30" t="s">
        <v>63</v>
      </c>
      <c r="B62" s="9">
        <v>0</v>
      </c>
      <c r="C62" s="10">
        <v>390</v>
      </c>
      <c r="D62" s="11">
        <v>390</v>
      </c>
      <c r="E62" s="15"/>
    </row>
    <row r="63" spans="1:5">
      <c r="A63" s="30" t="s">
        <v>64</v>
      </c>
      <c r="B63" s="9">
        <v>75.3</v>
      </c>
      <c r="C63" s="10">
        <v>0</v>
      </c>
      <c r="D63" s="13">
        <v>-75.3</v>
      </c>
      <c r="E63" s="14">
        <v>-100</v>
      </c>
    </row>
    <row r="64" spans="1:5">
      <c r="A64" s="29" t="s">
        <v>65</v>
      </c>
      <c r="B64" s="4">
        <f>SUM(B60:B63)</f>
        <v>3007.1800000000003</v>
      </c>
      <c r="C64" s="5">
        <f>SUM(C60:C63)</f>
        <v>2033</v>
      </c>
      <c r="D64" s="27">
        <v>-974.18</v>
      </c>
      <c r="E64" s="28">
        <v>-32.395134311880234</v>
      </c>
    </row>
    <row r="65" spans="1:5">
      <c r="A65" s="18" t="s">
        <v>66</v>
      </c>
      <c r="B65" s="19"/>
      <c r="C65" s="20"/>
      <c r="D65" s="21"/>
      <c r="E65" s="22"/>
    </row>
    <row r="66" spans="1:5">
      <c r="A66" s="30" t="s">
        <v>67</v>
      </c>
      <c r="B66" s="9">
        <v>15207.15</v>
      </c>
      <c r="C66" s="10">
        <v>12957.15</v>
      </c>
      <c r="D66" s="13">
        <v>-2250</v>
      </c>
      <c r="E66" s="14">
        <v>-14.795671772817391</v>
      </c>
    </row>
    <row r="67" spans="1:5">
      <c r="A67" s="30" t="s">
        <v>68</v>
      </c>
      <c r="B67" s="9">
        <v>-100</v>
      </c>
      <c r="C67" s="10">
        <v>0</v>
      </c>
      <c r="D67" s="11">
        <v>100</v>
      </c>
      <c r="E67" s="12">
        <v>100</v>
      </c>
    </row>
    <row r="68" spans="1:5">
      <c r="A68" s="30" t="s">
        <v>69</v>
      </c>
      <c r="B68" s="9">
        <v>0</v>
      </c>
      <c r="C68" s="10">
        <v>1042.5</v>
      </c>
      <c r="D68" s="11">
        <v>1042.5</v>
      </c>
      <c r="E68" s="15"/>
    </row>
    <row r="69" spans="1:5">
      <c r="A69" s="30" t="s">
        <v>70</v>
      </c>
      <c r="B69" s="9">
        <v>2362.5</v>
      </c>
      <c r="C69" s="10">
        <v>691.38</v>
      </c>
      <c r="D69" s="13">
        <v>-1671.12</v>
      </c>
      <c r="E69" s="14">
        <v>-70.735238095238088</v>
      </c>
    </row>
    <row r="70" spans="1:5">
      <c r="A70" s="29" t="s">
        <v>71</v>
      </c>
      <c r="B70" s="4">
        <f>SUM(B66:B69)</f>
        <v>17469.650000000001</v>
      </c>
      <c r="C70" s="5">
        <f>SUM(C66:C69)</f>
        <v>14691.029999999999</v>
      </c>
      <c r="D70" s="27">
        <v>-2778.62</v>
      </c>
      <c r="E70" s="28">
        <v>-15.905413102151446</v>
      </c>
    </row>
    <row r="71" spans="1:5">
      <c r="A71" s="18" t="s">
        <v>72</v>
      </c>
      <c r="B71" s="19"/>
      <c r="C71" s="20"/>
      <c r="D71" s="21"/>
      <c r="E71" s="22"/>
    </row>
    <row r="72" spans="1:5">
      <c r="A72" s="30" t="s">
        <v>73</v>
      </c>
      <c r="B72" s="9">
        <v>71</v>
      </c>
      <c r="C72" s="10">
        <v>56</v>
      </c>
      <c r="D72" s="13">
        <v>-15</v>
      </c>
      <c r="E72" s="14">
        <v>-21.126760563380284</v>
      </c>
    </row>
    <row r="73" spans="1:5">
      <c r="A73" s="30" t="s">
        <v>131</v>
      </c>
      <c r="B73" s="9">
        <v>5772.83</v>
      </c>
      <c r="C73" s="10">
        <v>8029.81</v>
      </c>
      <c r="D73" s="11">
        <v>2256.98</v>
      </c>
      <c r="E73" s="12">
        <v>39.096595603889249</v>
      </c>
    </row>
    <row r="74" spans="1:5">
      <c r="A74" s="29" t="s">
        <v>74</v>
      </c>
      <c r="B74" s="4">
        <f>SUM(B72:B73)</f>
        <v>5843.83</v>
      </c>
      <c r="C74" s="5">
        <f>SUM(C72:C73)</f>
        <v>8085.81</v>
      </c>
      <c r="D74" s="16">
        <v>2241.98</v>
      </c>
      <c r="E74" s="17">
        <v>38.364907945645236</v>
      </c>
    </row>
    <row r="75" spans="1:5">
      <c r="A75" s="18" t="s">
        <v>75</v>
      </c>
      <c r="B75" s="19"/>
      <c r="C75" s="20"/>
      <c r="D75" s="21"/>
      <c r="E75" s="22"/>
    </row>
    <row r="76" spans="1:5">
      <c r="A76" s="30" t="s">
        <v>76</v>
      </c>
      <c r="B76" s="9">
        <v>5943.62</v>
      </c>
      <c r="C76" s="10">
        <v>5943.62</v>
      </c>
      <c r="D76" s="25">
        <v>0</v>
      </c>
      <c r="E76" s="15">
        <v>0</v>
      </c>
    </row>
    <row r="77" spans="1:5">
      <c r="A77" s="30" t="s">
        <v>77</v>
      </c>
      <c r="B77" s="9">
        <v>1512.52</v>
      </c>
      <c r="C77" s="10">
        <v>1236.17</v>
      </c>
      <c r="D77" s="13">
        <v>-276.35000000000002</v>
      </c>
      <c r="E77" s="14">
        <v>-18.270832782376431</v>
      </c>
    </row>
    <row r="78" spans="1:5">
      <c r="A78" s="30" t="s">
        <v>78</v>
      </c>
      <c r="B78" s="9">
        <v>592.16999999999996</v>
      </c>
      <c r="C78" s="10">
        <v>590.54999999999995</v>
      </c>
      <c r="D78" s="13">
        <v>-1.62</v>
      </c>
      <c r="E78" s="14">
        <v>-0.27357008967019608</v>
      </c>
    </row>
    <row r="79" spans="1:5">
      <c r="A79" s="30" t="s">
        <v>79</v>
      </c>
      <c r="B79" s="9">
        <v>45189.72</v>
      </c>
      <c r="C79" s="10">
        <v>41678.400000000001</v>
      </c>
      <c r="D79" s="13">
        <v>-3511.32</v>
      </c>
      <c r="E79" s="14">
        <v>-7.7701742785748618</v>
      </c>
    </row>
    <row r="80" spans="1:5">
      <c r="A80" s="29" t="s">
        <v>80</v>
      </c>
      <c r="B80" s="4">
        <f>SUM(B76:B79)</f>
        <v>53238.03</v>
      </c>
      <c r="C80" s="5">
        <f>SUM(C76:C79)</f>
        <v>49448.740000000005</v>
      </c>
      <c r="D80" s="27">
        <v>-3789.29</v>
      </c>
      <c r="E80" s="28">
        <v>-7.1176375234019744</v>
      </c>
    </row>
    <row r="81" spans="1:5">
      <c r="A81" s="18" t="s">
        <v>81</v>
      </c>
      <c r="B81" s="19"/>
      <c r="C81" s="20"/>
      <c r="D81" s="21"/>
      <c r="E81" s="22"/>
    </row>
    <row r="82" spans="1:5">
      <c r="A82" s="30" t="s">
        <v>82</v>
      </c>
      <c r="B82" s="9">
        <v>3243.94</v>
      </c>
      <c r="C82" s="10">
        <v>3243.94</v>
      </c>
      <c r="D82" s="25">
        <v>0</v>
      </c>
      <c r="E82" s="15">
        <v>0</v>
      </c>
    </row>
    <row r="83" spans="1:5">
      <c r="A83" s="30" t="s">
        <v>83</v>
      </c>
      <c r="B83" s="9">
        <v>7651.87</v>
      </c>
      <c r="C83" s="10">
        <v>15151.87</v>
      </c>
      <c r="D83" s="11">
        <v>7500</v>
      </c>
      <c r="E83" s="12">
        <v>98.015256401376391</v>
      </c>
    </row>
    <row r="84" spans="1:5">
      <c r="A84" s="30" t="s">
        <v>84</v>
      </c>
      <c r="B84" s="9">
        <v>0</v>
      </c>
      <c r="C84" s="10">
        <v>343.4</v>
      </c>
      <c r="D84" s="11">
        <v>343.4</v>
      </c>
      <c r="E84" s="15"/>
    </row>
    <row r="85" spans="1:5">
      <c r="A85" s="30" t="s">
        <v>85</v>
      </c>
      <c r="B85" s="9">
        <v>4044</v>
      </c>
      <c r="C85" s="10">
        <v>3968</v>
      </c>
      <c r="D85" s="13">
        <v>-76</v>
      </c>
      <c r="E85" s="14">
        <v>-1.8793273986152323</v>
      </c>
    </row>
    <row r="86" spans="1:5">
      <c r="A86" s="30" t="s">
        <v>86</v>
      </c>
      <c r="B86" s="9">
        <v>2302.4899999999998</v>
      </c>
      <c r="C86" s="10">
        <v>2346.91</v>
      </c>
      <c r="D86" s="11">
        <v>44.42</v>
      </c>
      <c r="E86" s="12">
        <v>1.9292157620662849</v>
      </c>
    </row>
    <row r="87" spans="1:5">
      <c r="A87" s="30" t="s">
        <v>87</v>
      </c>
      <c r="B87" s="9">
        <v>2510.62</v>
      </c>
      <c r="C87" s="10">
        <v>307.58999999999997</v>
      </c>
      <c r="D87" s="13">
        <v>-2203.0300000000002</v>
      </c>
      <c r="E87" s="14">
        <v>-87.748444607308144</v>
      </c>
    </row>
    <row r="88" spans="1:5">
      <c r="A88" s="30" t="s">
        <v>88</v>
      </c>
      <c r="B88" s="9">
        <v>2049.58</v>
      </c>
      <c r="C88" s="10">
        <v>21776.75</v>
      </c>
      <c r="D88" s="11">
        <v>19727.169999999998</v>
      </c>
      <c r="E88" s="12">
        <v>962.49817035685351</v>
      </c>
    </row>
    <row r="89" spans="1:5">
      <c r="A89" s="29" t="s">
        <v>89</v>
      </c>
      <c r="B89" s="4">
        <f>SUM(B82:B88)</f>
        <v>21802.5</v>
      </c>
      <c r="C89" s="5">
        <f>SUM(C82:C88)</f>
        <v>47138.460000000006</v>
      </c>
      <c r="D89" s="16">
        <v>25335.96</v>
      </c>
      <c r="E89" s="17">
        <v>116.20667354661163</v>
      </c>
    </row>
    <row r="90" spans="1:5">
      <c r="A90" s="18" t="s">
        <v>90</v>
      </c>
      <c r="B90" s="19"/>
      <c r="C90" s="20"/>
      <c r="D90" s="21"/>
      <c r="E90" s="22"/>
    </row>
    <row r="91" spans="1:5">
      <c r="A91" s="30" t="s">
        <v>91</v>
      </c>
      <c r="B91" s="9">
        <v>56279.94</v>
      </c>
      <c r="C91" s="10">
        <v>34279.69</v>
      </c>
      <c r="D91" s="13">
        <v>-22000.25</v>
      </c>
      <c r="E91" s="14">
        <v>-39.09074885296608</v>
      </c>
    </row>
    <row r="92" spans="1:5">
      <c r="A92" s="18" t="s">
        <v>92</v>
      </c>
      <c r="B92" s="19"/>
      <c r="C92" s="20"/>
      <c r="D92" s="21"/>
      <c r="E92" s="22"/>
    </row>
    <row r="93" spans="1:5">
      <c r="A93" s="30" t="s">
        <v>93</v>
      </c>
      <c r="B93" s="9">
        <v>9333.34</v>
      </c>
      <c r="C93" s="10">
        <v>9333.34</v>
      </c>
      <c r="D93" s="25">
        <v>0</v>
      </c>
      <c r="E93" s="15">
        <v>0</v>
      </c>
    </row>
    <row r="94" spans="1:5">
      <c r="A94" s="30" t="s">
        <v>94</v>
      </c>
      <c r="B94" s="9">
        <v>1955.32</v>
      </c>
      <c r="C94" s="10">
        <v>926.25</v>
      </c>
      <c r="D94" s="13">
        <v>-1029.07</v>
      </c>
      <c r="E94" s="14">
        <v>-52.629237158112225</v>
      </c>
    </row>
    <row r="95" spans="1:5">
      <c r="A95" s="30" t="s">
        <v>95</v>
      </c>
      <c r="B95" s="9">
        <v>9017.8799999999992</v>
      </c>
      <c r="C95" s="10">
        <v>0</v>
      </c>
      <c r="D95" s="13">
        <v>-9017.8799999999992</v>
      </c>
      <c r="E95" s="14">
        <v>-100</v>
      </c>
    </row>
    <row r="96" spans="1:5">
      <c r="A96" s="30" t="s">
        <v>96</v>
      </c>
      <c r="B96" s="9">
        <v>4819.66</v>
      </c>
      <c r="C96" s="10">
        <v>3646.65</v>
      </c>
      <c r="D96" s="13">
        <v>-1173.01</v>
      </c>
      <c r="E96" s="14">
        <v>-24.338023844005594</v>
      </c>
    </row>
    <row r="97" spans="1:5">
      <c r="A97" s="30" t="s">
        <v>97</v>
      </c>
      <c r="B97" s="9">
        <v>81.2</v>
      </c>
      <c r="C97" s="10">
        <v>340.77</v>
      </c>
      <c r="D97" s="11">
        <v>259.57</v>
      </c>
      <c r="E97" s="12">
        <v>319.66748768472905</v>
      </c>
    </row>
    <row r="98" spans="1:5">
      <c r="A98" s="29" t="s">
        <v>98</v>
      </c>
      <c r="B98" s="4">
        <f>SUM(B93:B97)</f>
        <v>25207.4</v>
      </c>
      <c r="C98" s="5">
        <f>SUM(C93:C97)</f>
        <v>14247.01</v>
      </c>
      <c r="D98" s="27">
        <v>-10960.39</v>
      </c>
      <c r="E98" s="28">
        <v>-43.480842927076971</v>
      </c>
    </row>
    <row r="99" spans="1:5">
      <c r="A99" s="18" t="s">
        <v>99</v>
      </c>
      <c r="B99" s="19"/>
      <c r="C99" s="20"/>
      <c r="D99" s="21"/>
      <c r="E99" s="22"/>
    </row>
    <row r="100" spans="1:5">
      <c r="A100" s="30" t="s">
        <v>100</v>
      </c>
      <c r="B100" s="9">
        <v>6308.21</v>
      </c>
      <c r="C100" s="10">
        <v>2607.23</v>
      </c>
      <c r="D100" s="13">
        <v>-3700.98</v>
      </c>
      <c r="E100" s="14">
        <v>-58.66925799870328</v>
      </c>
    </row>
    <row r="101" spans="1:5">
      <c r="A101" s="30" t="s">
        <v>101</v>
      </c>
      <c r="B101" s="9">
        <v>77.540000000000006</v>
      </c>
      <c r="C101" s="10">
        <v>37.5</v>
      </c>
      <c r="D101" s="13">
        <v>-40.04</v>
      </c>
      <c r="E101" s="14">
        <v>-51.637864328088725</v>
      </c>
    </row>
    <row r="102" spans="1:5">
      <c r="A102" s="30" t="s">
        <v>132</v>
      </c>
      <c r="B102" s="9">
        <v>13797.27</v>
      </c>
      <c r="C102" s="10">
        <v>3823.8</v>
      </c>
      <c r="D102" s="13">
        <v>-9973.4699999999993</v>
      </c>
      <c r="E102" s="14">
        <v>-72.285821760391727</v>
      </c>
    </row>
    <row r="103" spans="1:5">
      <c r="A103" s="29" t="s">
        <v>102</v>
      </c>
      <c r="B103" s="4">
        <f>SUM(B100:B102)</f>
        <v>20183.02</v>
      </c>
      <c r="C103" s="5">
        <f>SUM(C100:C102)</f>
        <v>6468.5300000000007</v>
      </c>
      <c r="D103" s="27">
        <v>-13714.49</v>
      </c>
      <c r="E103" s="28">
        <v>-67.950633750548732</v>
      </c>
    </row>
    <row r="104" spans="1:5">
      <c r="A104" s="18" t="s">
        <v>103</v>
      </c>
      <c r="B104" s="19"/>
      <c r="C104" s="20"/>
      <c r="D104" s="21"/>
      <c r="E104" s="22"/>
    </row>
    <row r="105" spans="1:5">
      <c r="A105" s="30" t="s">
        <v>104</v>
      </c>
      <c r="B105" s="9">
        <v>6289.91</v>
      </c>
      <c r="C105" s="10">
        <v>6375.67</v>
      </c>
      <c r="D105" s="11">
        <v>85.76</v>
      </c>
      <c r="E105" s="12">
        <v>1.3634535311316061</v>
      </c>
    </row>
    <row r="106" spans="1:5">
      <c r="A106" s="30" t="s">
        <v>133</v>
      </c>
      <c r="B106" s="9">
        <v>0</v>
      </c>
      <c r="C106" s="10">
        <v>1496.26</v>
      </c>
      <c r="D106" s="11">
        <v>1496.26</v>
      </c>
      <c r="E106" s="15"/>
    </row>
    <row r="107" spans="1:5">
      <c r="A107" s="30" t="s">
        <v>134</v>
      </c>
      <c r="B107" s="9">
        <v>3923.64</v>
      </c>
      <c r="C107" s="10">
        <v>0</v>
      </c>
      <c r="D107" s="13">
        <v>-3923.64</v>
      </c>
      <c r="E107" s="14">
        <v>-100</v>
      </c>
    </row>
    <row r="108" spans="1:5">
      <c r="A108" s="30" t="s">
        <v>135</v>
      </c>
      <c r="B108" s="9">
        <v>84199.09</v>
      </c>
      <c r="C108" s="10">
        <v>0</v>
      </c>
      <c r="D108" s="13">
        <v>-84199.09</v>
      </c>
      <c r="E108" s="14">
        <v>-100</v>
      </c>
    </row>
    <row r="109" spans="1:5">
      <c r="A109" s="30" t="s">
        <v>136</v>
      </c>
      <c r="B109" s="9">
        <v>1391.41</v>
      </c>
      <c r="C109" s="10">
        <v>808.51</v>
      </c>
      <c r="D109" s="13">
        <v>-582.9</v>
      </c>
      <c r="E109" s="14">
        <v>-41.892756268820833</v>
      </c>
    </row>
    <row r="110" spans="1:5">
      <c r="A110" s="29" t="s">
        <v>105</v>
      </c>
      <c r="B110" s="4">
        <f>SUM(B105:B109)</f>
        <v>95804.05</v>
      </c>
      <c r="C110" s="5">
        <f>SUM(C105:C109)</f>
        <v>8680.44</v>
      </c>
      <c r="D110" s="27">
        <v>-87123.61</v>
      </c>
      <c r="E110" s="28">
        <v>-90.939380955189264</v>
      </c>
    </row>
    <row r="111" spans="1:5">
      <c r="A111" s="18" t="s">
        <v>106</v>
      </c>
      <c r="B111" s="19"/>
      <c r="C111" s="20"/>
      <c r="D111" s="21"/>
      <c r="E111" s="22"/>
    </row>
    <row r="112" spans="1:5">
      <c r="A112" s="30" t="s">
        <v>107</v>
      </c>
      <c r="B112" s="9">
        <v>765.5</v>
      </c>
      <c r="C112" s="10">
        <v>765.5</v>
      </c>
      <c r="D112" s="25">
        <v>0</v>
      </c>
      <c r="E112" s="15">
        <v>0</v>
      </c>
    </row>
    <row r="113" spans="1:5">
      <c r="A113" s="30" t="s">
        <v>108</v>
      </c>
      <c r="B113" s="9">
        <v>717.16</v>
      </c>
      <c r="C113" s="10">
        <v>669.59</v>
      </c>
      <c r="D113" s="13">
        <v>-47.57</v>
      </c>
      <c r="E113" s="14">
        <v>-6.6331083719114288</v>
      </c>
    </row>
    <row r="114" spans="1:5">
      <c r="A114" s="30" t="s">
        <v>109</v>
      </c>
      <c r="B114" s="9">
        <v>0</v>
      </c>
      <c r="C114" s="10">
        <v>485.74</v>
      </c>
      <c r="D114" s="11">
        <v>485.74</v>
      </c>
      <c r="E114" s="15"/>
    </row>
    <row r="115" spans="1:5">
      <c r="A115" s="29" t="s">
        <v>110</v>
      </c>
      <c r="B115" s="4">
        <f>SUM(B112:B114)</f>
        <v>1482.6599999999999</v>
      </c>
      <c r="C115" s="5">
        <f>SUM(C112:C114)</f>
        <v>1920.8300000000002</v>
      </c>
      <c r="D115" s="16">
        <v>438.17</v>
      </c>
      <c r="E115" s="17">
        <v>29.552965615852589</v>
      </c>
    </row>
    <row r="116" spans="1:5">
      <c r="A116" s="3" t="s">
        <v>111</v>
      </c>
      <c r="B116" s="4">
        <f>SUM(B58,B64,B70,B74,B80,B89,B98,B103,B110,B115,B91)</f>
        <v>656533.89000000013</v>
      </c>
      <c r="C116" s="5">
        <f>SUM(C58,C64,C70,C74,C80,C89,C98,C103,C110,C115,C91)</f>
        <v>559123.76</v>
      </c>
      <c r="D116" s="27">
        <v>-97410.13</v>
      </c>
      <c r="E116" s="28">
        <v>-14.837029966571869</v>
      </c>
    </row>
    <row r="117" spans="1:5">
      <c r="A117" s="3" t="s">
        <v>112</v>
      </c>
      <c r="B117" s="4">
        <f>B42-B116</f>
        <v>1772686.3599999999</v>
      </c>
      <c r="C117" s="5">
        <f>C42-C116</f>
        <v>1207837.9200000004</v>
      </c>
      <c r="D117" s="16">
        <v>-564848.43999999994</v>
      </c>
      <c r="E117" s="17">
        <v>-31.863980721327376</v>
      </c>
    </row>
    <row r="118" spans="1:5">
      <c r="A118" s="3" t="s">
        <v>113</v>
      </c>
      <c r="B118" s="4"/>
      <c r="C118" s="5"/>
      <c r="D118" s="6"/>
      <c r="E118" s="7"/>
    </row>
    <row r="119" spans="1:5">
      <c r="A119" s="18" t="s">
        <v>114</v>
      </c>
      <c r="B119" s="19"/>
      <c r="C119" s="20"/>
      <c r="D119" s="21"/>
      <c r="E119" s="22"/>
    </row>
    <row r="120" spans="1:5">
      <c r="A120" s="30" t="s">
        <v>115</v>
      </c>
      <c r="B120" s="9">
        <v>-37118.839999999997</v>
      </c>
      <c r="C120" s="10">
        <v>1305.8900000000001</v>
      </c>
      <c r="D120" s="11">
        <v>38424.730000000003</v>
      </c>
      <c r="E120" s="12">
        <v>103.51813257095318</v>
      </c>
    </row>
    <row r="121" spans="1:5">
      <c r="A121" s="30" t="s">
        <v>116</v>
      </c>
      <c r="B121" s="9">
        <v>3180.2</v>
      </c>
      <c r="C121" s="10">
        <v>1026.8699999999999</v>
      </c>
      <c r="D121" s="13">
        <v>-2153.33</v>
      </c>
      <c r="E121" s="14">
        <v>-67.710521350858428</v>
      </c>
    </row>
    <row r="122" spans="1:5">
      <c r="A122" s="29" t="s">
        <v>117</v>
      </c>
      <c r="B122" s="4">
        <f>SUM(B120:B121)</f>
        <v>-33938.639999999999</v>
      </c>
      <c r="C122" s="5">
        <f>SUM(C120:C121)</f>
        <v>2332.7600000000002</v>
      </c>
      <c r="D122" s="16">
        <v>36271.4</v>
      </c>
      <c r="E122" s="17">
        <v>106.87346340336561</v>
      </c>
    </row>
    <row r="123" spans="1:5">
      <c r="A123" s="18" t="s">
        <v>118</v>
      </c>
      <c r="B123" s="19"/>
      <c r="C123" s="20"/>
      <c r="D123" s="21"/>
      <c r="E123" s="22"/>
    </row>
    <row r="124" spans="1:5">
      <c r="A124" s="30" t="s">
        <v>119</v>
      </c>
      <c r="B124" s="9">
        <v>36388.53</v>
      </c>
      <c r="C124" s="10">
        <v>-124935.84</v>
      </c>
      <c r="D124" s="13">
        <v>-161324.37</v>
      </c>
      <c r="E124" s="14">
        <v>-443.33851903333272</v>
      </c>
    </row>
    <row r="125" spans="1:5">
      <c r="A125" s="30" t="s">
        <v>120</v>
      </c>
      <c r="B125" s="9">
        <v>40441.97</v>
      </c>
      <c r="C125" s="10">
        <v>-49909.15</v>
      </c>
      <c r="D125" s="13">
        <v>-90351.12</v>
      </c>
      <c r="E125" s="14">
        <v>-223.40929484889085</v>
      </c>
    </row>
    <row r="126" spans="1:5">
      <c r="A126" s="29" t="s">
        <v>121</v>
      </c>
      <c r="B126" s="4">
        <f>SUM(B124:B125)</f>
        <v>76830.5</v>
      </c>
      <c r="C126" s="5">
        <f>SUM(C124:C125)</f>
        <v>-174844.99</v>
      </c>
      <c r="D126" s="27">
        <v>-251675.49</v>
      </c>
      <c r="E126" s="28">
        <v>-327.57237034771344</v>
      </c>
    </row>
    <row r="127" spans="1:5">
      <c r="A127" s="3" t="s">
        <v>122</v>
      </c>
      <c r="B127" s="4">
        <f>B117-SUM(B122,B126)</f>
        <v>1729794.4999999998</v>
      </c>
      <c r="C127" s="5">
        <f>C117-SUM(C122,C126)</f>
        <v>1380350.1500000004</v>
      </c>
      <c r="D127" s="16">
        <v>-349444.35</v>
      </c>
      <c r="E127" s="17">
        <v>-20.201495033080516</v>
      </c>
    </row>
    <row r="128" spans="1:5">
      <c r="A128" s="31" t="s">
        <v>123</v>
      </c>
      <c r="B128" s="9">
        <v>16223.97</v>
      </c>
      <c r="C128" s="10">
        <v>15648.49</v>
      </c>
      <c r="D128" s="13">
        <v>-575.48</v>
      </c>
      <c r="E128" s="14">
        <v>-3.5470972887647103</v>
      </c>
    </row>
    <row r="129" spans="1:5">
      <c r="A129" s="3" t="s">
        <v>124</v>
      </c>
      <c r="B129" s="4">
        <f>B127-B128</f>
        <v>1713570.5299999998</v>
      </c>
      <c r="C129" s="5">
        <f>C127-C128</f>
        <v>1364701.6600000004</v>
      </c>
      <c r="D129" s="16">
        <v>-348868.87</v>
      </c>
      <c r="E129" s="17">
        <v>-20.359177745663025</v>
      </c>
    </row>
    <row r="130" spans="1:5">
      <c r="A130" s="3" t="s">
        <v>125</v>
      </c>
      <c r="B130" s="4"/>
      <c r="C130" s="5"/>
      <c r="D130" s="6"/>
      <c r="E130" s="7"/>
    </row>
    <row r="131" spans="1:5">
      <c r="A131" s="18" t="s">
        <v>126</v>
      </c>
      <c r="B131" s="19"/>
      <c r="C131" s="20"/>
      <c r="D131" s="21"/>
      <c r="E131" s="22"/>
    </row>
    <row r="132" spans="1:5">
      <c r="A132" s="30" t="s">
        <v>127</v>
      </c>
      <c r="B132" s="9">
        <v>4073.5</v>
      </c>
      <c r="C132" s="10">
        <v>3496.5</v>
      </c>
      <c r="D132" s="13">
        <v>-577</v>
      </c>
      <c r="E132" s="14">
        <v>-14.164723210997913</v>
      </c>
    </row>
    <row r="133" spans="1:5">
      <c r="A133" s="3" t="s">
        <v>128</v>
      </c>
      <c r="B133" s="4">
        <f>B129-SUM(B132)</f>
        <v>1709497.0299999998</v>
      </c>
      <c r="C133" s="5">
        <f>C129-SUM(C132)</f>
        <v>1361205.1600000004</v>
      </c>
      <c r="D133" s="16">
        <v>-348291.87</v>
      </c>
      <c r="E133" s="17">
        <v>-20.373938292247281</v>
      </c>
    </row>
    <row r="134" spans="1:5">
      <c r="A134" s="3" t="s">
        <v>129</v>
      </c>
      <c r="B134" s="4">
        <f>B133</f>
        <v>1709497.0299999998</v>
      </c>
      <c r="C134" s="5">
        <f>C133</f>
        <v>1361205.1600000004</v>
      </c>
      <c r="D134" s="16">
        <v>-348291.87</v>
      </c>
      <c r="E134" s="17">
        <v>-20.373938292247281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2021-02-08T22:38:16Z</dcterms:created>
  <dcterms:modified xsi:type="dcterms:W3CDTF">2021-02-08T22:38:16Z</dcterms:modified>
</cp:coreProperties>
</file>