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Grindstone - Corp. Finance (Working Folder)\Admin\Hiring\Interview Case Studies\Python\Variance Report\Input Data\"/>
    </mc:Choice>
  </mc:AlternateContent>
  <xr:revisionPtr revIDLastSave="0" documentId="13_ncr:1_{5FAB6814-259E-4FF4-B405-14F9D5286322}" xr6:coauthVersionLast="46" xr6:coauthVersionMax="46" xr10:uidLastSave="{00000000-0000-0000-0000-000000000000}"/>
  <bookViews>
    <workbookView xWindow="-23148" yWindow="-108" windowWidth="23256" windowHeight="12576" xr2:uid="{00000000-000D-0000-FFFF-FFFF00000000}"/>
  </bookViews>
  <sheets>
    <sheet name="Profit &amp;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1" l="1"/>
  <c r="B59" i="1"/>
  <c r="C48" i="1"/>
  <c r="B48" i="1"/>
  <c r="C36" i="1"/>
  <c r="B36" i="1"/>
  <c r="C24" i="1"/>
  <c r="C49" i="1" s="1"/>
  <c r="B24" i="1"/>
  <c r="B49" i="1" s="1"/>
  <c r="C19" i="1"/>
  <c r="B19" i="1"/>
  <c r="C11" i="1"/>
  <c r="B11" i="1"/>
  <c r="C7" i="1"/>
  <c r="C12" i="1" s="1"/>
  <c r="B7" i="1"/>
  <c r="B12" i="1" s="1"/>
  <c r="B50" i="1" l="1"/>
  <c r="B60" i="1" s="1"/>
  <c r="B62" i="1" s="1"/>
  <c r="B65" i="1" s="1"/>
  <c r="B66" i="1" s="1"/>
  <c r="C50" i="1"/>
  <c r="C60" i="1" s="1"/>
  <c r="C62" i="1" s="1"/>
  <c r="C65" i="1" s="1"/>
  <c r="C66" i="1" s="1"/>
</calcChain>
</file>

<file path=xl/sharedStrings.xml><?xml version="1.0" encoding="utf-8"?>
<sst xmlns="http://schemas.openxmlformats.org/spreadsheetml/2006/main" count="69" uniqueCount="67">
  <si>
    <t>Profit &amp; Loss</t>
  </si>
  <si>
    <t>Oct 2020</t>
  </si>
  <si>
    <t>Nov 2020</t>
  </si>
  <si>
    <t>Variance ($)</t>
  </si>
  <si>
    <t>Variance (%)</t>
  </si>
  <si>
    <t>Revenue</t>
  </si>
  <si>
    <t>Processing Fee Revenue</t>
  </si>
  <si>
    <t>Funnel Builder revenue</t>
  </si>
  <si>
    <t>Total Revenue</t>
  </si>
  <si>
    <t>Cost of Sales</t>
  </si>
  <si>
    <t>Cost of Goods Sold</t>
  </si>
  <si>
    <t>Contractor Costs</t>
  </si>
  <si>
    <t>Total Cost of Sales</t>
  </si>
  <si>
    <t>Gross Profit Before Depreciation</t>
  </si>
  <si>
    <t>Expenses</t>
  </si>
  <si>
    <t>Payroll</t>
  </si>
  <si>
    <t>Payroll Expenses: Monthly Pay</t>
  </si>
  <si>
    <t>Payroll Expenses: Bonus</t>
  </si>
  <si>
    <t>GROUP HEALTH INSURANCE</t>
  </si>
  <si>
    <t>Payroll Expenses: Employers Tax - NIS</t>
  </si>
  <si>
    <t>Total Payroll</t>
  </si>
  <si>
    <t>Professional Fees</t>
  </si>
  <si>
    <t>Professional Fees: Legal</t>
  </si>
  <si>
    <t>Professional Fees: Audit Fees</t>
  </si>
  <si>
    <t>Professional Fees- Other</t>
  </si>
  <si>
    <t>Total Professional Fees</t>
  </si>
  <si>
    <t>Office Expenses</t>
  </si>
  <si>
    <t>Office Expenses: Rent Expense</t>
  </si>
  <si>
    <t>Office Expenses: Office Supplies/stationery</t>
  </si>
  <si>
    <t>Utilities Expenses- Water Usuage</t>
  </si>
  <si>
    <t>Utilities Expenses-Electricity Usage</t>
  </si>
  <si>
    <t>Utilities Expense-AC Rental</t>
  </si>
  <si>
    <t>Office Expenses: Postage and Delivery</t>
  </si>
  <si>
    <t>Office Expenses: Computer and Internet Expenses</t>
  </si>
  <si>
    <t>Office Expenses- Other</t>
  </si>
  <si>
    <t>Cleaning / Janitorial</t>
  </si>
  <si>
    <t>Office Expense - Meals &amp; Entertainment</t>
  </si>
  <si>
    <t>Total Office Expenses</t>
  </si>
  <si>
    <t>Financial Expenses</t>
  </si>
  <si>
    <t>Bank Fees</t>
  </si>
  <si>
    <t>Other Expenses</t>
  </si>
  <si>
    <t>Subscriptions/Dues</t>
  </si>
  <si>
    <t>Travel Expenses</t>
  </si>
  <si>
    <t>Travel Expense</t>
  </si>
  <si>
    <t>IT Expenses</t>
  </si>
  <si>
    <t>Software</t>
  </si>
  <si>
    <t>Servers</t>
  </si>
  <si>
    <t>Domains</t>
  </si>
  <si>
    <t>WEBSITES</t>
  </si>
  <si>
    <t>Total IT Expenses</t>
  </si>
  <si>
    <t>Total Expenses</t>
  </si>
  <si>
    <t>Operating Profit Before Depn &amp; Amort.</t>
  </si>
  <si>
    <t>Other Income</t>
  </si>
  <si>
    <t>Realized FX (Gains) or Losses</t>
  </si>
  <si>
    <t>Realised Currency Gains</t>
  </si>
  <si>
    <t>Unrealized FX (Gains) or Losses</t>
  </si>
  <si>
    <t>Bank Revaluations</t>
  </si>
  <si>
    <t>Unrealised Currency Gains</t>
  </si>
  <si>
    <t>Total Unrealized FX (Gains) or Losses</t>
  </si>
  <si>
    <t>EBITDA</t>
  </si>
  <si>
    <t>Total Depreciation &amp; Amortisation</t>
  </si>
  <si>
    <t>Earnings Before Interest &amp; Tax</t>
  </si>
  <si>
    <t>Tax Expenses</t>
  </si>
  <si>
    <t>Corporate Taxes</t>
  </si>
  <si>
    <t>Earnings After Tax</t>
  </si>
  <si>
    <t>Net Income</t>
  </si>
  <si>
    <t>Company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</si>
</sst>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&quot;(&quot;&quot;$&quot;#,##0&quot;)&quot;"/>
    <numFmt numFmtId="165" formatCode="#,##0.0#&quot;%&quot;;\-#,##0.0#&quot;%&quot;"/>
  </numFmts>
  <fonts count="10" x14ac:knownFonts="1">
    <font>
      <sz val="11"/>
      <name val="Calibri"/>
    </font>
    <font>
      <sz val="2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C21E26"/>
      <name val="Calibri"/>
      <family val="2"/>
    </font>
    <font>
      <b/>
      <sz val="11"/>
      <color rgb="FFC21E26"/>
      <name val="Calibri"/>
      <family val="2"/>
    </font>
    <font>
      <sz val="11"/>
      <color rgb="FF51A14F"/>
      <name val="Calibri"/>
      <family val="2"/>
    </font>
    <font>
      <b/>
      <sz val="11"/>
      <color rgb="FF51A14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3F9ED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8">
    <xf numFmtId="0" fontId="0" fillId="0" borderId="0"/>
    <xf numFmtId="0" fontId="3" fillId="0" borderId="1">
      <alignment horizontal="right" wrapText="1"/>
    </xf>
    <xf numFmtId="0" fontId="3" fillId="0" borderId="0">
      <alignment horizontal="left"/>
    </xf>
    <xf numFmtId="0" fontId="3" fillId="0" borderId="1">
      <alignment horizontal="left"/>
    </xf>
    <xf numFmtId="164" fontId="3" fillId="0" borderId="1">
      <alignment horizontal="right"/>
    </xf>
    <xf numFmtId="164" fontId="3" fillId="2" borderId="1">
      <alignment horizontal="right"/>
    </xf>
    <xf numFmtId="164" fontId="5" fillId="0" borderId="1">
      <alignment horizontal="right"/>
    </xf>
    <xf numFmtId="165" fontId="5" fillId="0" borderId="1">
      <alignment horizontal="right"/>
    </xf>
    <xf numFmtId="0" fontId="2" fillId="0" borderId="0">
      <alignment horizontal="left" indent="2"/>
    </xf>
    <xf numFmtId="164" fontId="2" fillId="0" borderId="0">
      <alignment horizontal="right"/>
    </xf>
    <xf numFmtId="164" fontId="2" fillId="2" borderId="0">
      <alignment horizontal="right"/>
    </xf>
    <xf numFmtId="164" fontId="6" fillId="0" borderId="0">
      <alignment horizontal="right"/>
    </xf>
    <xf numFmtId="165" fontId="6" fillId="0" borderId="0">
      <alignment horizontal="right"/>
    </xf>
    <xf numFmtId="164" fontId="7" fillId="0" borderId="1">
      <alignment horizontal="right"/>
    </xf>
    <xf numFmtId="165" fontId="7" fillId="0" borderId="1">
      <alignment horizontal="right"/>
    </xf>
    <xf numFmtId="164" fontId="8" fillId="0" borderId="0">
      <alignment horizontal="right"/>
    </xf>
    <xf numFmtId="165" fontId="8" fillId="0" borderId="0">
      <alignment horizontal="right"/>
    </xf>
    <xf numFmtId="164" fontId="9" fillId="0" borderId="1">
      <alignment horizontal="right"/>
    </xf>
    <xf numFmtId="165" fontId="9" fillId="0" borderId="1">
      <alignment horizontal="right"/>
    </xf>
    <xf numFmtId="0" fontId="3" fillId="0" borderId="0">
      <alignment horizontal="left" indent="2"/>
    </xf>
    <xf numFmtId="164" fontId="3" fillId="0" borderId="0">
      <alignment horizontal="right"/>
    </xf>
    <xf numFmtId="164" fontId="3" fillId="2" borderId="0">
      <alignment horizontal="right"/>
    </xf>
    <xf numFmtId="164" fontId="5" fillId="0" borderId="0">
      <alignment horizontal="right"/>
    </xf>
    <xf numFmtId="165" fontId="5" fillId="0" borderId="0">
      <alignment horizontal="right"/>
    </xf>
    <xf numFmtId="0" fontId="2" fillId="0" borderId="0">
      <alignment horizontal="left" indent="4"/>
    </xf>
    <xf numFmtId="0" fontId="3" fillId="0" borderId="1">
      <alignment horizontal="left" indent="2"/>
    </xf>
    <xf numFmtId="165" fontId="4" fillId="0" borderId="0">
      <alignment horizontal="right"/>
    </xf>
    <xf numFmtId="0" fontId="2" fillId="0" borderId="0">
      <alignment horizontal="left"/>
    </xf>
  </cellStyleXfs>
  <cellXfs count="31">
    <xf numFmtId="0" fontId="0" fillId="0" borderId="0" xfId="0" applyNumberFormat="1" applyFont="1" applyProtection="1"/>
    <xf numFmtId="0" fontId="3" fillId="0" borderId="1" xfId="1" applyNumberFormat="1" applyFont="1" applyFill="1" applyBorder="1" applyAlignment="1" applyProtection="1">
      <alignment horizontal="right" wrapText="1"/>
    </xf>
    <xf numFmtId="0" fontId="3" fillId="0" borderId="0" xfId="2" applyNumberFormat="1" applyFont="1" applyFill="1" applyBorder="1" applyAlignment="1" applyProtection="1">
      <alignment horizontal="left"/>
    </xf>
    <xf numFmtId="0" fontId="3" fillId="0" borderId="1" xfId="3" applyNumberFormat="1" applyFont="1" applyFill="1" applyBorder="1" applyAlignment="1" applyProtection="1">
      <alignment horizontal="left"/>
    </xf>
    <xf numFmtId="164" fontId="3" fillId="0" borderId="1" xfId="4" applyNumberFormat="1" applyFont="1" applyFill="1" applyBorder="1" applyAlignment="1" applyProtection="1">
      <alignment horizontal="right"/>
    </xf>
    <xf numFmtId="164" fontId="3" fillId="2" borderId="1" xfId="5" applyNumberFormat="1" applyFont="1" applyFill="1" applyBorder="1" applyAlignment="1" applyProtection="1">
      <alignment horizontal="right"/>
    </xf>
    <xf numFmtId="164" fontId="5" fillId="0" borderId="1" xfId="6" applyNumberFormat="1" applyFont="1" applyFill="1" applyBorder="1" applyAlignment="1" applyProtection="1">
      <alignment horizontal="right"/>
    </xf>
    <xf numFmtId="165" fontId="5" fillId="0" borderId="1" xfId="7" applyNumberFormat="1" applyFont="1" applyFill="1" applyBorder="1" applyAlignment="1" applyProtection="1">
      <alignment horizontal="right"/>
    </xf>
    <xf numFmtId="0" fontId="2" fillId="0" borderId="0" xfId="8" applyNumberFormat="1" applyFont="1" applyFill="1" applyBorder="1" applyAlignment="1" applyProtection="1">
      <alignment horizontal="left" indent="2"/>
    </xf>
    <xf numFmtId="164" fontId="2" fillId="0" borderId="0" xfId="9" applyNumberFormat="1" applyFont="1" applyFill="1" applyBorder="1" applyAlignment="1" applyProtection="1">
      <alignment horizontal="right"/>
    </xf>
    <xf numFmtId="164" fontId="2" fillId="2" borderId="0" xfId="10" applyNumberFormat="1" applyFont="1" applyFill="1" applyBorder="1" applyAlignment="1" applyProtection="1">
      <alignment horizontal="right"/>
    </xf>
    <xf numFmtId="164" fontId="6" fillId="0" borderId="0" xfId="11" applyNumberFormat="1" applyFont="1" applyFill="1" applyBorder="1" applyAlignment="1" applyProtection="1">
      <alignment horizontal="right"/>
    </xf>
    <xf numFmtId="165" fontId="6" fillId="0" borderId="0" xfId="12" applyNumberFormat="1" applyFont="1" applyFill="1" applyBorder="1" applyAlignment="1" applyProtection="1">
      <alignment horizontal="right"/>
    </xf>
    <xf numFmtId="164" fontId="7" fillId="0" borderId="1" xfId="13" applyNumberFormat="1" applyFont="1" applyFill="1" applyBorder="1" applyAlignment="1" applyProtection="1">
      <alignment horizontal="right"/>
    </xf>
    <xf numFmtId="165" fontId="7" fillId="0" borderId="1" xfId="14" applyNumberFormat="1" applyFont="1" applyFill="1" applyBorder="1" applyAlignment="1" applyProtection="1">
      <alignment horizontal="right"/>
    </xf>
    <xf numFmtId="164" fontId="8" fillId="0" borderId="0" xfId="15" applyNumberFormat="1" applyFont="1" applyFill="1" applyBorder="1" applyAlignment="1" applyProtection="1">
      <alignment horizontal="right"/>
    </xf>
    <xf numFmtId="165" fontId="8" fillId="0" borderId="0" xfId="16" applyNumberFormat="1" applyFont="1" applyFill="1" applyBorder="1" applyAlignment="1" applyProtection="1">
      <alignment horizontal="right"/>
    </xf>
    <xf numFmtId="164" fontId="9" fillId="0" borderId="1" xfId="17" applyNumberFormat="1" applyFont="1" applyFill="1" applyBorder="1" applyAlignment="1" applyProtection="1">
      <alignment horizontal="right"/>
    </xf>
    <xf numFmtId="165" fontId="9" fillId="0" borderId="1" xfId="18" applyNumberFormat="1" applyFont="1" applyFill="1" applyBorder="1" applyAlignment="1" applyProtection="1">
      <alignment horizontal="right"/>
    </xf>
    <xf numFmtId="0" fontId="3" fillId="0" borderId="0" xfId="19" applyNumberFormat="1" applyFont="1" applyFill="1" applyBorder="1" applyAlignment="1" applyProtection="1">
      <alignment horizontal="left" indent="2"/>
    </xf>
    <xf numFmtId="164" fontId="3" fillId="0" borderId="0" xfId="20" applyNumberFormat="1" applyFont="1" applyFill="1" applyBorder="1" applyAlignment="1" applyProtection="1">
      <alignment horizontal="right"/>
    </xf>
    <xf numFmtId="164" fontId="3" fillId="2" borderId="0" xfId="21" applyNumberFormat="1" applyFont="1" applyFill="1" applyBorder="1" applyAlignment="1" applyProtection="1">
      <alignment horizontal="right"/>
    </xf>
    <xf numFmtId="164" fontId="5" fillId="0" borderId="0" xfId="22" applyNumberFormat="1" applyFont="1" applyFill="1" applyBorder="1" applyAlignment="1" applyProtection="1">
      <alignment horizontal="right"/>
    </xf>
    <xf numFmtId="165" fontId="5" fillId="0" borderId="0" xfId="23" applyNumberFormat="1" applyFont="1" applyFill="1" applyBorder="1" applyAlignment="1" applyProtection="1">
      <alignment horizontal="right"/>
    </xf>
    <xf numFmtId="0" fontId="2" fillId="0" borderId="0" xfId="24" applyNumberFormat="1" applyFont="1" applyFill="1" applyBorder="1" applyAlignment="1" applyProtection="1">
      <alignment horizontal="left" indent="4"/>
    </xf>
    <xf numFmtId="0" fontId="3" fillId="0" borderId="1" xfId="25" applyNumberFormat="1" applyFont="1" applyFill="1" applyBorder="1" applyAlignment="1" applyProtection="1">
      <alignment horizontal="left" indent="2"/>
    </xf>
    <xf numFmtId="165" fontId="4" fillId="0" borderId="0" xfId="26" applyNumberFormat="1" applyFont="1" applyFill="1" applyBorder="1" applyAlignment="1" applyProtection="1">
      <alignment horizontal="right"/>
    </xf>
    <xf numFmtId="0" fontId="2" fillId="0" borderId="0" xfId="27" applyNumberFormat="1" applyFont="1" applyFill="1" applyBorder="1" applyAlignment="1" applyProtection="1">
      <alignment horizontal="left"/>
    </xf>
    <xf numFmtId="0" fontId="1" fillId="0" borderId="0" xfId="0" applyNumberFormat="1" applyFont="1" applyAlignment="1" applyProtection="1">
      <alignment horizontal="left"/>
    </xf>
    <xf numFmtId="49" fontId="0" fillId="0" borderId="0" xfId="0" applyNumberFormat="1" applyFont="1" applyFill="1" applyAlignment="1" applyProtection="1">
      <alignment horizontal="left"/>
    </xf>
    <xf numFmtId="49" fontId="1" fillId="0" borderId="0" xfId="0" applyNumberFormat="1" applyFont="1" applyFill="1" applyAlignment="1" applyProtection="1">
      <alignment horizontal="left"/>
    </xf>
  </cellXfs>
  <cellStyles count="28">
    <cellStyle name="$@::#f3f9ed:false:right:false:0:false0" xfId="10" xr:uid="{00000000-0005-0000-0000-00000A000000}"/>
    <cellStyle name="$@::#f3f9ed:true:right:false:0:false0" xfId="5" xr:uid="{00000000-0005-0000-0000-000005000000}"/>
    <cellStyle name="$@::#f3f9ed:true:right:true:0:false0" xfId="21" xr:uid="{00000000-0005-0000-0000-000015000000}"/>
    <cellStyle name="$@:::false:right:false:0:false0" xfId="9" xr:uid="{00000000-0005-0000-0000-000009000000}"/>
    <cellStyle name="$@:::true:right:false:0:false0" xfId="4" xr:uid="{00000000-0005-0000-0000-000004000000}"/>
    <cellStyle name="$@:::true:right:true:0:false0" xfId="20" xr:uid="{00000000-0005-0000-0000-000014000000}"/>
    <cellStyle name="$@:0x0::true:right:false:0:false0" xfId="6" xr:uid="{00000000-0005-0000-0000-000006000000}"/>
    <cellStyle name="$@:0x0::true:right:true:0:false0" xfId="22" xr:uid="{00000000-0005-0000-0000-000016000000}"/>
    <cellStyle name="$@:0x51a14f::false:right:false:0:false0" xfId="15" xr:uid="{00000000-0005-0000-0000-00000F000000}"/>
    <cellStyle name="$@:0x51a14f::true:right:false:0:false0" xfId="17" xr:uid="{00000000-0005-0000-0000-000011000000}"/>
    <cellStyle name="$@:0xc21e26::false:right:false:0:false0" xfId="11" xr:uid="{00000000-0005-0000-0000-00000B000000}"/>
    <cellStyle name="$@:0xc21e26::true:right:false:0:false0" xfId="13" xr:uid="{00000000-0005-0000-0000-00000D000000}"/>
    <cellStyle name=":::false:left:false:0:false0" xfId="27" xr:uid="{00000000-0005-0000-0000-00001B000000}"/>
    <cellStyle name=":::false:left:false:2:false0" xfId="8" xr:uid="{00000000-0005-0000-0000-000008000000}"/>
    <cellStyle name=":::false:left:false:4:false0" xfId="24" xr:uid="{00000000-0005-0000-0000-000018000000}"/>
    <cellStyle name=":::true:left:false:0:false0" xfId="3" xr:uid="{00000000-0005-0000-0000-000003000000}"/>
    <cellStyle name=":::true:left:false:2:false0" xfId="25" xr:uid="{00000000-0005-0000-0000-000019000000}"/>
    <cellStyle name=":::true:left:true:0:false0" xfId="2" xr:uid="{00000000-0005-0000-0000-000002000000}"/>
    <cellStyle name=":::true:left:true:2:false0" xfId="19" xr:uid="{00000000-0005-0000-0000-000013000000}"/>
    <cellStyle name=":::true:right:false:0:true0" xfId="1" xr:uid="{00000000-0005-0000-0000-000001000000}"/>
    <cellStyle name="@%:0x0::false:right:false:0:false0" xfId="26" xr:uid="{00000000-0005-0000-0000-00001A000000}"/>
    <cellStyle name="@%:0x0::true:right:false:0:false0" xfId="7" xr:uid="{00000000-0005-0000-0000-000007000000}"/>
    <cellStyle name="@%:0x0::true:right:true:0:false0" xfId="23" xr:uid="{00000000-0005-0000-0000-000017000000}"/>
    <cellStyle name="@%:0x51a14f::false:right:false:0:false0" xfId="16" xr:uid="{00000000-0005-0000-0000-000010000000}"/>
    <cellStyle name="@%:0x51a14f::true:right:false:0:false0" xfId="18" xr:uid="{00000000-0005-0000-0000-000012000000}"/>
    <cellStyle name="@%:0xc21e26::false:right:false:0:false0" xfId="12" xr:uid="{00000000-0005-0000-0000-00000C000000}"/>
    <cellStyle name="@%:0xc21e26::true:right:false:0:false0" xfId="14" xr:uid="{00000000-0005-0000-0000-00000E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defaultRowHeight="14.5" x14ac:dyDescent="0.35"/>
  <cols>
    <col min="1" max="1" width="45.08984375" style="29" customWidth="1"/>
    <col min="2" max="5" width="20" customWidth="1"/>
  </cols>
  <sheetData>
    <row r="1" spans="1:5" s="28" customFormat="1" ht="24" customHeight="1" x14ac:dyDescent="0.6">
      <c r="A1" s="30" t="s">
        <v>0</v>
      </c>
    </row>
    <row r="2" spans="1:5" x14ac:dyDescent="0.35">
      <c r="A2" s="2" t="s">
        <v>66</v>
      </c>
    </row>
    <row r="3" spans="1:5" x14ac:dyDescent="0.35"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35">
      <c r="A4" s="3" t="s">
        <v>5</v>
      </c>
      <c r="B4" s="4"/>
      <c r="C4" s="5"/>
      <c r="D4" s="6"/>
      <c r="E4" s="7"/>
    </row>
    <row r="5" spans="1:5" x14ac:dyDescent="0.35">
      <c r="A5" s="8" t="s">
        <v>6</v>
      </c>
      <c r="B5" s="9">
        <v>3259298.12</v>
      </c>
      <c r="C5" s="10">
        <v>2911465.83</v>
      </c>
      <c r="D5" s="11">
        <v>-347832.29</v>
      </c>
      <c r="E5" s="12">
        <v>-10.671999835351054</v>
      </c>
    </row>
    <row r="6" spans="1:5" x14ac:dyDescent="0.35">
      <c r="A6" s="8" t="s">
        <v>7</v>
      </c>
      <c r="B6" s="9">
        <v>23977.91</v>
      </c>
      <c r="C6" s="10">
        <v>20905.740000000002</v>
      </c>
      <c r="D6" s="11">
        <v>-3072.17</v>
      </c>
      <c r="E6" s="12">
        <v>-12.812501172954608</v>
      </c>
    </row>
    <row r="7" spans="1:5" x14ac:dyDescent="0.35">
      <c r="A7" s="3" t="s">
        <v>8</v>
      </c>
      <c r="B7" s="4">
        <f>SUM(B5:B6)</f>
        <v>3283276.0300000003</v>
      </c>
      <c r="C7" s="5">
        <f>SUM(C5:C6)</f>
        <v>2932371.5700000003</v>
      </c>
      <c r="D7" s="13">
        <v>-350904.46</v>
      </c>
      <c r="E7" s="14">
        <v>-10.687632011250667</v>
      </c>
    </row>
    <row r="8" spans="1:5" x14ac:dyDescent="0.35">
      <c r="A8" s="3" t="s">
        <v>9</v>
      </c>
      <c r="B8" s="4"/>
      <c r="C8" s="5"/>
      <c r="D8" s="6"/>
      <c r="E8" s="7"/>
    </row>
    <row r="9" spans="1:5" x14ac:dyDescent="0.35">
      <c r="A9" s="8" t="s">
        <v>10</v>
      </c>
      <c r="B9" s="9">
        <v>2933378.16</v>
      </c>
      <c r="C9" s="10">
        <v>2196089.0699999998</v>
      </c>
      <c r="D9" s="15">
        <v>-737289.09</v>
      </c>
      <c r="E9" s="16">
        <v>-25.134471240489496</v>
      </c>
    </row>
    <row r="10" spans="1:5" x14ac:dyDescent="0.35">
      <c r="A10" s="8" t="s">
        <v>11</v>
      </c>
      <c r="B10" s="9">
        <v>52900.2</v>
      </c>
      <c r="C10" s="10">
        <v>43915.27</v>
      </c>
      <c r="D10" s="15">
        <v>-8984.93</v>
      </c>
      <c r="E10" s="16">
        <v>-16.98468058721895</v>
      </c>
    </row>
    <row r="11" spans="1:5" x14ac:dyDescent="0.35">
      <c r="A11" s="3" t="s">
        <v>12</v>
      </c>
      <c r="B11" s="4">
        <f>SUM(B9:B10)</f>
        <v>2986278.3600000003</v>
      </c>
      <c r="C11" s="5">
        <f>SUM(C9:C10)</f>
        <v>2240004.34</v>
      </c>
      <c r="D11" s="17">
        <v>-746274.02</v>
      </c>
      <c r="E11" s="18">
        <v>-24.990102396214663</v>
      </c>
    </row>
    <row r="12" spans="1:5" x14ac:dyDescent="0.35">
      <c r="A12" s="3" t="s">
        <v>13</v>
      </c>
      <c r="B12" s="4">
        <f>B7-B11</f>
        <v>296997.66999999993</v>
      </c>
      <c r="C12" s="5">
        <f>C7-C11</f>
        <v>692367.23000000045</v>
      </c>
      <c r="D12" s="17">
        <v>395369.56</v>
      </c>
      <c r="E12" s="18">
        <v>133.12210833169161</v>
      </c>
    </row>
    <row r="13" spans="1:5" x14ac:dyDescent="0.35">
      <c r="A13" s="3" t="s">
        <v>14</v>
      </c>
      <c r="B13" s="4"/>
      <c r="C13" s="5"/>
      <c r="D13" s="6"/>
      <c r="E13" s="7"/>
    </row>
    <row r="14" spans="1:5" x14ac:dyDescent="0.35">
      <c r="A14" s="19" t="s">
        <v>15</v>
      </c>
      <c r="B14" s="20"/>
      <c r="C14" s="21"/>
      <c r="D14" s="22"/>
      <c r="E14" s="23"/>
    </row>
    <row r="15" spans="1:5" x14ac:dyDescent="0.35">
      <c r="A15" s="24" t="s">
        <v>16</v>
      </c>
      <c r="B15" s="9">
        <v>70878.649999999994</v>
      </c>
      <c r="C15" s="10">
        <v>79903.350000000006</v>
      </c>
      <c r="D15" s="11">
        <v>9024.7000000000007</v>
      </c>
      <c r="E15" s="12">
        <v>12.732607068560137</v>
      </c>
    </row>
    <row r="16" spans="1:5" x14ac:dyDescent="0.35">
      <c r="A16" s="24" t="s">
        <v>17</v>
      </c>
      <c r="B16" s="9">
        <v>4118.67</v>
      </c>
      <c r="C16" s="10">
        <v>4145.38</v>
      </c>
      <c r="D16" s="11">
        <v>26.71</v>
      </c>
      <c r="E16" s="12">
        <v>0.64851032007905463</v>
      </c>
    </row>
    <row r="17" spans="1:5" x14ac:dyDescent="0.35">
      <c r="A17" s="24" t="s">
        <v>18</v>
      </c>
      <c r="B17" s="9">
        <v>1309.42</v>
      </c>
      <c r="C17" s="10">
        <v>1137.47</v>
      </c>
      <c r="D17" s="15">
        <v>-171.95</v>
      </c>
      <c r="E17" s="16">
        <v>-13.131768263811459</v>
      </c>
    </row>
    <row r="18" spans="1:5" x14ac:dyDescent="0.35">
      <c r="A18" s="24" t="s">
        <v>19</v>
      </c>
      <c r="B18" s="9">
        <v>2433.88</v>
      </c>
      <c r="C18" s="10">
        <v>3346.62</v>
      </c>
      <c r="D18" s="11">
        <v>912.74</v>
      </c>
      <c r="E18" s="12">
        <v>37.501438033099411</v>
      </c>
    </row>
    <row r="19" spans="1:5" x14ac:dyDescent="0.35">
      <c r="A19" s="25" t="s">
        <v>20</v>
      </c>
      <c r="B19" s="4">
        <f>SUM(B15:B18)</f>
        <v>78740.62</v>
      </c>
      <c r="C19" s="5">
        <f>SUM(C15:C18)</f>
        <v>88532.82</v>
      </c>
      <c r="D19" s="13">
        <v>9792.2000000000007</v>
      </c>
      <c r="E19" s="14">
        <v>12.436020950812935</v>
      </c>
    </row>
    <row r="20" spans="1:5" x14ac:dyDescent="0.35">
      <c r="A20" s="19" t="s">
        <v>21</v>
      </c>
      <c r="B20" s="20"/>
      <c r="C20" s="21"/>
      <c r="D20" s="22"/>
      <c r="E20" s="23"/>
    </row>
    <row r="21" spans="1:5" x14ac:dyDescent="0.35">
      <c r="A21" s="24" t="s">
        <v>22</v>
      </c>
      <c r="B21" s="9">
        <v>330.08</v>
      </c>
      <c r="C21" s="10">
        <v>1094.3800000000001</v>
      </c>
      <c r="D21" s="11">
        <v>764.3</v>
      </c>
      <c r="E21" s="12">
        <v>231.54992729035385</v>
      </c>
    </row>
    <row r="22" spans="1:5" x14ac:dyDescent="0.35">
      <c r="A22" s="24" t="s">
        <v>23</v>
      </c>
      <c r="B22" s="9">
        <v>2941.91</v>
      </c>
      <c r="C22" s="10">
        <v>2960.99</v>
      </c>
      <c r="D22" s="11">
        <v>19.079999999999998</v>
      </c>
      <c r="E22" s="12">
        <v>0.64855824957255659</v>
      </c>
    </row>
    <row r="23" spans="1:5" x14ac:dyDescent="0.35">
      <c r="A23" s="24" t="s">
        <v>24</v>
      </c>
      <c r="B23" s="9">
        <v>9370.67</v>
      </c>
      <c r="C23" s="10">
        <v>6149.05</v>
      </c>
      <c r="D23" s="15">
        <v>-3221.62</v>
      </c>
      <c r="E23" s="16">
        <v>-34.379825562099612</v>
      </c>
    </row>
    <row r="24" spans="1:5" x14ac:dyDescent="0.35">
      <c r="A24" s="25" t="s">
        <v>25</v>
      </c>
      <c r="B24" s="4">
        <f>SUM(B21:B23)</f>
        <v>12642.66</v>
      </c>
      <c r="C24" s="5">
        <f>SUM(C21:C23)</f>
        <v>10204.42</v>
      </c>
      <c r="D24" s="17">
        <v>-2438.2399999999998</v>
      </c>
      <c r="E24" s="18">
        <v>-19.285814852254195</v>
      </c>
    </row>
    <row r="25" spans="1:5" x14ac:dyDescent="0.35">
      <c r="A25" s="19" t="s">
        <v>26</v>
      </c>
      <c r="B25" s="20"/>
      <c r="C25" s="21"/>
      <c r="D25" s="22"/>
      <c r="E25" s="23"/>
    </row>
    <row r="26" spans="1:5" x14ac:dyDescent="0.35">
      <c r="A26" s="24" t="s">
        <v>27</v>
      </c>
      <c r="B26" s="9">
        <v>13538.66</v>
      </c>
      <c r="C26" s="10">
        <v>13626.45</v>
      </c>
      <c r="D26" s="11">
        <v>87.79</v>
      </c>
      <c r="E26" s="12">
        <v>0.64843935810486408</v>
      </c>
    </row>
    <row r="27" spans="1:5" x14ac:dyDescent="0.35">
      <c r="A27" s="24" t="s">
        <v>28</v>
      </c>
      <c r="B27" s="9">
        <v>210.69</v>
      </c>
      <c r="C27" s="10">
        <v>55.28</v>
      </c>
      <c r="D27" s="15">
        <v>-155.41</v>
      </c>
      <c r="E27" s="16">
        <v>-73.762399734206653</v>
      </c>
    </row>
    <row r="28" spans="1:5" x14ac:dyDescent="0.35">
      <c r="A28" s="24" t="s">
        <v>29</v>
      </c>
      <c r="B28" s="9">
        <v>1335.91</v>
      </c>
      <c r="C28" s="10">
        <v>1344.57</v>
      </c>
      <c r="D28" s="11">
        <v>8.66</v>
      </c>
      <c r="E28" s="12">
        <v>0.64824726216586448</v>
      </c>
    </row>
    <row r="29" spans="1:5" x14ac:dyDescent="0.35">
      <c r="A29" s="24" t="s">
        <v>30</v>
      </c>
      <c r="B29" s="9">
        <v>28.6</v>
      </c>
      <c r="C29" s="10">
        <v>28.78</v>
      </c>
      <c r="D29" s="11">
        <v>0.18</v>
      </c>
      <c r="E29" s="12">
        <v>0.62937062937062938</v>
      </c>
    </row>
    <row r="30" spans="1:5" x14ac:dyDescent="0.35">
      <c r="A30" s="24" t="s">
        <v>31</v>
      </c>
      <c r="B30" s="9">
        <v>470.71</v>
      </c>
      <c r="C30" s="10">
        <v>473.76</v>
      </c>
      <c r="D30" s="11">
        <v>3.05</v>
      </c>
      <c r="E30" s="12">
        <v>0.6479573410380064</v>
      </c>
    </row>
    <row r="31" spans="1:5" x14ac:dyDescent="0.35">
      <c r="A31" s="24" t="s">
        <v>32</v>
      </c>
      <c r="B31" s="9">
        <v>6.58</v>
      </c>
      <c r="C31" s="10">
        <v>72.84</v>
      </c>
      <c r="D31" s="11">
        <v>66.260000000000005</v>
      </c>
      <c r="E31" s="12">
        <v>1006.9908814589666</v>
      </c>
    </row>
    <row r="32" spans="1:5" x14ac:dyDescent="0.35">
      <c r="A32" s="24" t="s">
        <v>33</v>
      </c>
      <c r="B32" s="9">
        <v>595.27</v>
      </c>
      <c r="C32" s="10">
        <v>231.13</v>
      </c>
      <c r="D32" s="15">
        <v>-364.14</v>
      </c>
      <c r="E32" s="16">
        <v>-61.172241167873402</v>
      </c>
    </row>
    <row r="33" spans="1:5" x14ac:dyDescent="0.35">
      <c r="A33" s="24" t="s">
        <v>34</v>
      </c>
      <c r="B33" s="9">
        <v>3754</v>
      </c>
      <c r="C33" s="10">
        <v>1904.14</v>
      </c>
      <c r="D33" s="15">
        <v>-1849.86</v>
      </c>
      <c r="E33" s="16">
        <v>-49.277037826318598</v>
      </c>
    </row>
    <row r="34" spans="1:5" x14ac:dyDescent="0.35">
      <c r="A34" s="24" t="s">
        <v>35</v>
      </c>
      <c r="B34" s="9">
        <v>2150.75</v>
      </c>
      <c r="C34" s="10">
        <v>1233.49</v>
      </c>
      <c r="D34" s="15">
        <v>-917.26</v>
      </c>
      <c r="E34" s="16">
        <v>-42.648378472625829</v>
      </c>
    </row>
    <row r="35" spans="1:5" x14ac:dyDescent="0.35">
      <c r="A35" s="24" t="s">
        <v>36</v>
      </c>
      <c r="B35" s="9">
        <v>2320.9899999999998</v>
      </c>
      <c r="C35" s="10">
        <v>2620.2199999999998</v>
      </c>
      <c r="D35" s="11">
        <v>299.23</v>
      </c>
      <c r="E35" s="12">
        <v>12.892343353482781</v>
      </c>
    </row>
    <row r="36" spans="1:5" x14ac:dyDescent="0.35">
      <c r="A36" s="25" t="s">
        <v>37</v>
      </c>
      <c r="B36" s="4">
        <f>SUM(B26:B35)</f>
        <v>24412.159999999996</v>
      </c>
      <c r="C36" s="5">
        <f>SUM(C26:C35)</f>
        <v>21590.660000000003</v>
      </c>
      <c r="D36" s="17">
        <v>-2821.5</v>
      </c>
      <c r="E36" s="18">
        <v>-11.55776465499161</v>
      </c>
    </row>
    <row r="37" spans="1:5" x14ac:dyDescent="0.35">
      <c r="A37" s="19" t="s">
        <v>38</v>
      </c>
      <c r="B37" s="20"/>
      <c r="C37" s="21"/>
      <c r="D37" s="22"/>
      <c r="E37" s="23"/>
    </row>
    <row r="38" spans="1:5" x14ac:dyDescent="0.35">
      <c r="A38" s="24" t="s">
        <v>39</v>
      </c>
      <c r="B38" s="9">
        <v>1793.72</v>
      </c>
      <c r="C38" s="10">
        <v>802.51</v>
      </c>
      <c r="D38" s="15">
        <v>-991.21</v>
      </c>
      <c r="E38" s="16">
        <v>-55.260018286020113</v>
      </c>
    </row>
    <row r="39" spans="1:5" x14ac:dyDescent="0.35">
      <c r="A39" s="19" t="s">
        <v>40</v>
      </c>
      <c r="B39" s="20"/>
      <c r="C39" s="21"/>
      <c r="D39" s="22"/>
      <c r="E39" s="23"/>
    </row>
    <row r="40" spans="1:5" x14ac:dyDescent="0.35">
      <c r="A40" s="24" t="s">
        <v>41</v>
      </c>
      <c r="B40" s="9">
        <v>100.32</v>
      </c>
      <c r="C40" s="10">
        <v>0</v>
      </c>
      <c r="D40" s="15">
        <v>-100.32</v>
      </c>
      <c r="E40" s="16">
        <v>-100</v>
      </c>
    </row>
    <row r="41" spans="1:5" x14ac:dyDescent="0.35">
      <c r="A41" s="19" t="s">
        <v>42</v>
      </c>
      <c r="B41" s="20"/>
      <c r="C41" s="21"/>
      <c r="D41" s="22"/>
      <c r="E41" s="23"/>
    </row>
    <row r="42" spans="1:5" x14ac:dyDescent="0.35">
      <c r="A42" s="24" t="s">
        <v>43</v>
      </c>
      <c r="B42" s="9">
        <v>7377.6</v>
      </c>
      <c r="C42" s="10">
        <v>0</v>
      </c>
      <c r="D42" s="15">
        <v>-7377.6</v>
      </c>
      <c r="E42" s="16">
        <v>-100</v>
      </c>
    </row>
    <row r="43" spans="1:5" x14ac:dyDescent="0.35">
      <c r="A43" s="19" t="s">
        <v>44</v>
      </c>
      <c r="B43" s="20"/>
      <c r="C43" s="21"/>
      <c r="D43" s="22"/>
      <c r="E43" s="23"/>
    </row>
    <row r="44" spans="1:5" x14ac:dyDescent="0.35">
      <c r="A44" s="24" t="s">
        <v>45</v>
      </c>
      <c r="B44" s="9">
        <v>9224.83</v>
      </c>
      <c r="C44" s="10">
        <v>9670.39</v>
      </c>
      <c r="D44" s="11">
        <v>445.56</v>
      </c>
      <c r="E44" s="12">
        <v>4.8300077074591075</v>
      </c>
    </row>
    <row r="45" spans="1:5" x14ac:dyDescent="0.35">
      <c r="A45" s="24" t="s">
        <v>46</v>
      </c>
      <c r="B45" s="9">
        <v>2563.5500000000002</v>
      </c>
      <c r="C45" s="10">
        <v>3183.54</v>
      </c>
      <c r="D45" s="11">
        <v>619.99</v>
      </c>
      <c r="E45" s="12">
        <v>24.184821829104173</v>
      </c>
    </row>
    <row r="46" spans="1:5" x14ac:dyDescent="0.35">
      <c r="A46" s="24" t="s">
        <v>47</v>
      </c>
      <c r="B46" s="9">
        <v>4598.46</v>
      </c>
      <c r="C46" s="10">
        <v>130.72999999999999</v>
      </c>
      <c r="D46" s="15">
        <v>-4467.7299999999996</v>
      </c>
      <c r="E46" s="16">
        <v>-97.157091722011288</v>
      </c>
    </row>
    <row r="47" spans="1:5" x14ac:dyDescent="0.35">
      <c r="A47" s="24" t="s">
        <v>48</v>
      </c>
      <c r="B47" s="9">
        <v>1575.3</v>
      </c>
      <c r="C47" s="10">
        <v>3349.09</v>
      </c>
      <c r="D47" s="11">
        <v>1773.79</v>
      </c>
      <c r="E47" s="12">
        <v>112.60013965593855</v>
      </c>
    </row>
    <row r="48" spans="1:5" x14ac:dyDescent="0.35">
      <c r="A48" s="25" t="s">
        <v>49</v>
      </c>
      <c r="B48" s="4">
        <f>SUM(B44:B47)</f>
        <v>17962.14</v>
      </c>
      <c r="C48" s="5">
        <f>SUM(C44:C47)</f>
        <v>16333.75</v>
      </c>
      <c r="D48" s="17">
        <v>-1628.39</v>
      </c>
      <c r="E48" s="18">
        <v>-9.0656792564805748</v>
      </c>
    </row>
    <row r="49" spans="1:5" x14ac:dyDescent="0.35">
      <c r="A49" s="3" t="s">
        <v>50</v>
      </c>
      <c r="B49" s="4">
        <f>SUM(B19,B24,B36,B48,B38,B40,B42)</f>
        <v>143029.22000000003</v>
      </c>
      <c r="C49" s="5">
        <f>SUM(C19,C24,C36,C48,C38,C40,C42)</f>
        <v>137464.16000000003</v>
      </c>
      <c r="D49" s="17">
        <v>-5565.06</v>
      </c>
      <c r="E49" s="18">
        <v>-3.8908553091459215</v>
      </c>
    </row>
    <row r="50" spans="1:5" x14ac:dyDescent="0.35">
      <c r="A50" s="3" t="s">
        <v>51</v>
      </c>
      <c r="B50" s="4">
        <f>B12-B49</f>
        <v>153968.4499999999</v>
      </c>
      <c r="C50" s="5">
        <f>C12-C49</f>
        <v>554903.07000000041</v>
      </c>
      <c r="D50" s="17">
        <v>400934.62</v>
      </c>
      <c r="E50" s="18">
        <v>260.40050412925507</v>
      </c>
    </row>
    <row r="51" spans="1:5" x14ac:dyDescent="0.35">
      <c r="A51" s="3" t="s">
        <v>52</v>
      </c>
      <c r="B51" s="4"/>
      <c r="C51" s="5"/>
      <c r="D51" s="6"/>
      <c r="E51" s="7"/>
    </row>
    <row r="52" spans="1:5" x14ac:dyDescent="0.35">
      <c r="A52" s="8" t="s">
        <v>52</v>
      </c>
      <c r="B52" s="9">
        <v>0</v>
      </c>
      <c r="C52" s="10">
        <v>94.09</v>
      </c>
      <c r="D52" s="15">
        <v>94.09</v>
      </c>
      <c r="E52" s="26"/>
    </row>
    <row r="53" spans="1:5" x14ac:dyDescent="0.35">
      <c r="A53" s="3" t="s">
        <v>40</v>
      </c>
      <c r="B53" s="4"/>
      <c r="C53" s="5"/>
      <c r="D53" s="6"/>
      <c r="E53" s="7"/>
    </row>
    <row r="54" spans="1:5" x14ac:dyDescent="0.35">
      <c r="A54" s="19" t="s">
        <v>53</v>
      </c>
      <c r="B54" s="20"/>
      <c r="C54" s="21"/>
      <c r="D54" s="22"/>
      <c r="E54" s="23"/>
    </row>
    <row r="55" spans="1:5" x14ac:dyDescent="0.35">
      <c r="A55" s="24" t="s">
        <v>54</v>
      </c>
      <c r="B55" s="9">
        <v>-7752.82</v>
      </c>
      <c r="C55" s="10">
        <v>23548.35</v>
      </c>
      <c r="D55" s="11">
        <v>31301.17</v>
      </c>
      <c r="E55" s="12">
        <v>403.7391555588805</v>
      </c>
    </row>
    <row r="56" spans="1:5" x14ac:dyDescent="0.35">
      <c r="A56" s="19" t="s">
        <v>55</v>
      </c>
      <c r="B56" s="20"/>
      <c r="C56" s="21"/>
      <c r="D56" s="22"/>
      <c r="E56" s="23"/>
    </row>
    <row r="57" spans="1:5" x14ac:dyDescent="0.35">
      <c r="A57" s="24" t="s">
        <v>56</v>
      </c>
      <c r="B57" s="9">
        <v>-6310.44</v>
      </c>
      <c r="C57" s="10">
        <v>19342.82</v>
      </c>
      <c r="D57" s="11">
        <v>25653.26</v>
      </c>
      <c r="E57" s="12">
        <v>406.52093990276433</v>
      </c>
    </row>
    <row r="58" spans="1:5" x14ac:dyDescent="0.35">
      <c r="A58" s="24" t="s">
        <v>57</v>
      </c>
      <c r="B58" s="9">
        <v>6136.74</v>
      </c>
      <c r="C58" s="10">
        <v>13470.81</v>
      </c>
      <c r="D58" s="11">
        <v>7334.07</v>
      </c>
      <c r="E58" s="12">
        <v>119.51084777911399</v>
      </c>
    </row>
    <row r="59" spans="1:5" x14ac:dyDescent="0.35">
      <c r="A59" s="25" t="s">
        <v>58</v>
      </c>
      <c r="B59" s="4">
        <f>SUM(B57:B58)</f>
        <v>-173.69999999999982</v>
      </c>
      <c r="C59" s="5">
        <f>SUM(C57:C58)</f>
        <v>32813.629999999997</v>
      </c>
      <c r="D59" s="13">
        <v>32987.33</v>
      </c>
      <c r="E59" s="14">
        <v>18990.978698906161</v>
      </c>
    </row>
    <row r="60" spans="1:5" x14ac:dyDescent="0.35">
      <c r="A60" s="3" t="s">
        <v>59</v>
      </c>
      <c r="B60" s="4">
        <f>B50+SUM(B52)-SUM(B59,B55)</f>
        <v>161894.96999999988</v>
      </c>
      <c r="C60" s="5">
        <f>C50+SUM(C52)-SUM(C59,C55)</f>
        <v>498635.1800000004</v>
      </c>
      <c r="D60" s="17">
        <v>336740.21</v>
      </c>
      <c r="E60" s="18">
        <v>207.99917996216928</v>
      </c>
    </row>
    <row r="61" spans="1:5" x14ac:dyDescent="0.35">
      <c r="A61" s="27" t="s">
        <v>60</v>
      </c>
      <c r="B61" s="9">
        <v>1878.56</v>
      </c>
      <c r="C61" s="10">
        <v>1865.56</v>
      </c>
      <c r="D61" s="15">
        <v>-13</v>
      </c>
      <c r="E61" s="16">
        <v>-0.69201941912954601</v>
      </c>
    </row>
    <row r="62" spans="1:5" x14ac:dyDescent="0.35">
      <c r="A62" s="3" t="s">
        <v>61</v>
      </c>
      <c r="B62" s="4">
        <f>B60-B61</f>
        <v>160016.40999999989</v>
      </c>
      <c r="C62" s="5">
        <f>C60-C61</f>
        <v>496769.6200000004</v>
      </c>
      <c r="D62" s="17">
        <v>336753.21</v>
      </c>
      <c r="E62" s="18">
        <v>210.4491720567909</v>
      </c>
    </row>
    <row r="63" spans="1:5" x14ac:dyDescent="0.35">
      <c r="A63" s="3" t="s">
        <v>62</v>
      </c>
      <c r="B63" s="4"/>
      <c r="C63" s="5"/>
      <c r="D63" s="6"/>
      <c r="E63" s="7"/>
    </row>
    <row r="64" spans="1:5" x14ac:dyDescent="0.35">
      <c r="A64" s="8" t="s">
        <v>63</v>
      </c>
      <c r="B64" s="9">
        <v>95460.14</v>
      </c>
      <c r="C64" s="10">
        <v>-6802.61</v>
      </c>
      <c r="D64" s="15">
        <v>-102262.75</v>
      </c>
      <c r="E64" s="16">
        <v>-107.12612615066351</v>
      </c>
    </row>
    <row r="65" spans="1:5" x14ac:dyDescent="0.35">
      <c r="A65" s="3" t="s">
        <v>64</v>
      </c>
      <c r="B65" s="4">
        <f>B62-SUM(B64)</f>
        <v>64556.269999999888</v>
      </c>
      <c r="C65" s="5">
        <f>C62-SUM(C64)</f>
        <v>503572.23000000039</v>
      </c>
      <c r="D65" s="17">
        <v>439015.96</v>
      </c>
      <c r="E65" s="18">
        <v>680.05162008275875</v>
      </c>
    </row>
    <row r="66" spans="1:5" x14ac:dyDescent="0.35">
      <c r="A66" s="3" t="s">
        <v>65</v>
      </c>
      <c r="B66" s="4">
        <f>B65</f>
        <v>64556.269999999888</v>
      </c>
      <c r="C66" s="5">
        <f>C65</f>
        <v>503572.23000000039</v>
      </c>
      <c r="D66" s="17">
        <v>439015.96</v>
      </c>
      <c r="E66" s="18">
        <v>680.05162008275875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&amp;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Nemanja Zarkovic</cp:lastModifiedBy>
  <dcterms:modified xsi:type="dcterms:W3CDTF">2021-02-04T21:03:00Z</dcterms:modified>
</cp:coreProperties>
</file>