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Grindstone - Corp. Finance (Working Folder)\Admin\Hiring\Interview Case Studies\Python\Variance Report\Input Data\"/>
    </mc:Choice>
  </mc:AlternateContent>
  <xr:revisionPtr revIDLastSave="0" documentId="13_ncr:1_{DEB72D8C-CF49-410E-917E-38682A9E8C42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Profit &amp;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1" l="1"/>
  <c r="B96" i="1"/>
  <c r="C95" i="1"/>
  <c r="B95" i="1"/>
  <c r="C91" i="1"/>
  <c r="B91" i="1"/>
  <c r="C86" i="1"/>
  <c r="B86" i="1"/>
  <c r="C78" i="1"/>
  <c r="B78" i="1"/>
  <c r="C71" i="1"/>
  <c r="B71" i="1"/>
  <c r="C66" i="1"/>
  <c r="B66" i="1"/>
  <c r="C58" i="1"/>
  <c r="B58" i="1"/>
  <c r="C54" i="1"/>
  <c r="B54" i="1"/>
  <c r="C47" i="1"/>
  <c r="B47" i="1"/>
  <c r="C38" i="1"/>
  <c r="B38" i="1"/>
  <c r="C31" i="1"/>
  <c r="B31" i="1"/>
  <c r="C20" i="1"/>
  <c r="B20" i="1"/>
  <c r="C17" i="1"/>
  <c r="B17" i="1"/>
  <c r="C9" i="1"/>
  <c r="C12" i="1" s="1"/>
  <c r="C21" i="1" s="1"/>
  <c r="C97" i="1" s="1"/>
  <c r="C105" i="1" s="1"/>
  <c r="C107" i="1" s="1"/>
  <c r="C108" i="1" s="1"/>
  <c r="B9" i="1"/>
  <c r="B12" i="1" s="1"/>
  <c r="B21" i="1" s="1"/>
  <c r="B97" i="1" s="1"/>
  <c r="B105" i="1" s="1"/>
  <c r="B107" i="1" s="1"/>
  <c r="B108" i="1" s="1"/>
</calcChain>
</file>

<file path=xl/sharedStrings.xml><?xml version="1.0" encoding="utf-8"?>
<sst xmlns="http://schemas.openxmlformats.org/spreadsheetml/2006/main" count="111" uniqueCount="110">
  <si>
    <t>Profit &amp; Loss</t>
  </si>
  <si>
    <t>Oct 2020</t>
  </si>
  <si>
    <t>Nov 2020</t>
  </si>
  <si>
    <t>Variance ($)</t>
  </si>
  <si>
    <t>Variance (%)</t>
  </si>
  <si>
    <t>Revenue</t>
  </si>
  <si>
    <t>Commission Markup - Affiliate Sales (AC)</t>
  </si>
  <si>
    <t>Distributor Income - Affiliate Sales (AC)</t>
  </si>
  <si>
    <t>Partner Sales (AC)</t>
  </si>
  <si>
    <t>AdSurge Revenue</t>
  </si>
  <si>
    <t>Adsurge Revenue</t>
  </si>
  <si>
    <t>Total Revenue</t>
  </si>
  <si>
    <t>Cost of Sales</t>
  </si>
  <si>
    <t>AdCenter Costs</t>
  </si>
  <si>
    <t>AFFILIATES COSTS</t>
  </si>
  <si>
    <t>Total AdCenter Costs</t>
  </si>
  <si>
    <t>AdSurge Costs</t>
  </si>
  <si>
    <t>Total Cost of Sales</t>
  </si>
  <si>
    <t>Gross Profit Before Depreciation</t>
  </si>
  <si>
    <t>Expenses</t>
  </si>
  <si>
    <t>Admin Expenses</t>
  </si>
  <si>
    <t>JOB POSTING</t>
  </si>
  <si>
    <t>INSURANCE</t>
  </si>
  <si>
    <t>ADP ADMIN FEE</t>
  </si>
  <si>
    <t>TRAINING</t>
  </si>
  <si>
    <t>Collective Service Re-Distribution</t>
  </si>
  <si>
    <t>LEGAL</t>
  </si>
  <si>
    <t>PSB BOISJOLI</t>
  </si>
  <si>
    <t>Total Admin Expenses</t>
  </si>
  <si>
    <t>Employee Compensation</t>
  </si>
  <si>
    <t>NET SALARY</t>
  </si>
  <si>
    <t>CONTRACTOR</t>
  </si>
  <si>
    <t>BONUS</t>
  </si>
  <si>
    <t>VACATION</t>
  </si>
  <si>
    <t>GROUP INSURANCE - EE</t>
  </si>
  <si>
    <t>Total Employee Compensation</t>
  </si>
  <si>
    <t>Employer Contribution</t>
  </si>
  <si>
    <t>GROUP INSURANCE -ER</t>
  </si>
  <si>
    <t>CNT EXPENSE</t>
  </si>
  <si>
    <t>CSST EXPENSE</t>
  </si>
  <si>
    <t>QHSF EXPENSE</t>
  </si>
  <si>
    <t>EI - ER</t>
  </si>
  <si>
    <t>QPIP -ER</t>
  </si>
  <si>
    <t>QPP - ER</t>
  </si>
  <si>
    <t>Total Employer Contribution</t>
  </si>
  <si>
    <t>Professional Fees</t>
  </si>
  <si>
    <t>PRO FEES - IT</t>
  </si>
  <si>
    <t>Office Expenses</t>
  </si>
  <si>
    <t>RENT - MONTREAL</t>
  </si>
  <si>
    <t>OFFICE EQUIPMENT</t>
  </si>
  <si>
    <t>TELEPHONE</t>
  </si>
  <si>
    <t>Total Office Expenses</t>
  </si>
  <si>
    <t>Marketing Expenses</t>
  </si>
  <si>
    <t>SOCIAL MEDIA (MARKETING)</t>
  </si>
  <si>
    <t>MARKETING - OTHER</t>
  </si>
  <si>
    <t>Total Marketing Expenses</t>
  </si>
  <si>
    <t>IT Expenses</t>
  </si>
  <si>
    <t>CONTRACTOR - ENGINEERING</t>
  </si>
  <si>
    <t>DOMAIN NAMES</t>
  </si>
  <si>
    <t>SOFTWARE - SUPPORT</t>
  </si>
  <si>
    <t>SERVERS - AMAZON</t>
  </si>
  <si>
    <t>SOFTWARE (7115)</t>
  </si>
  <si>
    <t>SERVERS - OTHER</t>
  </si>
  <si>
    <t>Total IT Expenses</t>
  </si>
  <si>
    <t>GE Projects</t>
  </si>
  <si>
    <t>GE PROJECT (INDONESIA)</t>
  </si>
  <si>
    <t>GE PROJECT (LATVIA)</t>
  </si>
  <si>
    <t>GE PROJECT (PERU)</t>
  </si>
  <si>
    <t>Total GE Projects</t>
  </si>
  <si>
    <t>Meals and Entertainement</t>
  </si>
  <si>
    <t>BREAKFAST</t>
  </si>
  <si>
    <t>DECORATION</t>
  </si>
  <si>
    <t>EMPLOYEE GIFTS</t>
  </si>
  <si>
    <t>MEALS &amp; ENT.</t>
  </si>
  <si>
    <t>SPECIAL EVENT</t>
  </si>
  <si>
    <t>Total Meals and Entertainement</t>
  </si>
  <si>
    <t>Travel Expenses</t>
  </si>
  <si>
    <t>CONFERENCE</t>
  </si>
  <si>
    <t>Financial Expenses</t>
  </si>
  <si>
    <t>BANK SERVICE CHARGE</t>
  </si>
  <si>
    <t>PAXUM FEES</t>
  </si>
  <si>
    <t>PAYPAL FEES</t>
  </si>
  <si>
    <t>WIRE FEES</t>
  </si>
  <si>
    <t>Total Financial Expenses</t>
  </si>
  <si>
    <t>Other Expenses</t>
  </si>
  <si>
    <t>DUES AND SUBSCRIPTIONS</t>
  </si>
  <si>
    <t>TELECOMMUNICATION RECHARGE</t>
  </si>
  <si>
    <t>ROUNDING</t>
  </si>
  <si>
    <t>Total Other Expenses</t>
  </si>
  <si>
    <t>Car Expenses</t>
  </si>
  <si>
    <t>CAR LEASE</t>
  </si>
  <si>
    <t>PARKING</t>
  </si>
  <si>
    <t>Total Car Expenses</t>
  </si>
  <si>
    <t>Total Expenses</t>
  </si>
  <si>
    <t>Operating Profit Before Depn &amp; Amort.</t>
  </si>
  <si>
    <t>Other Income</t>
  </si>
  <si>
    <t>OTHER INCOME (8111)</t>
  </si>
  <si>
    <t>Bank Revaluations</t>
  </si>
  <si>
    <t>Realised Currency Gains</t>
  </si>
  <si>
    <t>Unrealised Currency Gains</t>
  </si>
  <si>
    <t>Unrealized exchange Gain or Loss</t>
  </si>
  <si>
    <t>EBITDA</t>
  </si>
  <si>
    <t>Total Depreciation &amp; Amortisation</t>
  </si>
  <si>
    <t>Earnings Before Interest &amp; Tax</t>
  </si>
  <si>
    <t>Net Income</t>
  </si>
  <si>
    <t>Company 3</t>
  </si>
  <si>
    <t>AdC Revenue</t>
  </si>
  <si>
    <t>Total AdC Revenue</t>
  </si>
  <si>
    <t>ADC MEDIA BUY</t>
  </si>
  <si>
    <t>ADSUR MEDIA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</si>
</sst>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&quot;(&quot;&quot;$&quot;#,##0&quot;)&quot;"/>
    <numFmt numFmtId="165" formatCode="#,##0.0#&quot;%&quot;;\-#,##0.0#&quot;%&quot;"/>
  </numFmts>
  <fonts count="10" x14ac:knownFonts="1">
    <font>
      <sz val="11"/>
      <name val="Calibri"/>
    </font>
    <font>
      <sz val="2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C21E26"/>
      <name val="Calibri"/>
      <family val="2"/>
    </font>
    <font>
      <sz val="11"/>
      <color rgb="FF51A14F"/>
      <name val="Calibri"/>
      <family val="2"/>
    </font>
    <font>
      <b/>
      <sz val="11"/>
      <color rgb="FFC21E26"/>
      <name val="Calibri"/>
      <family val="2"/>
    </font>
    <font>
      <b/>
      <sz val="11"/>
      <color rgb="FF51A14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9ED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164" fontId="3" fillId="2" borderId="1">
      <alignment horizontal="right"/>
    </xf>
    <xf numFmtId="164" fontId="5" fillId="0" borderId="1">
      <alignment horizontal="right"/>
    </xf>
    <xf numFmtId="165" fontId="5" fillId="0" borderId="1">
      <alignment horizontal="right"/>
    </xf>
    <xf numFmtId="0" fontId="3" fillId="0" borderId="0">
      <alignment horizontal="left" indent="2"/>
    </xf>
    <xf numFmtId="164" fontId="3" fillId="0" borderId="0">
      <alignment horizontal="right"/>
    </xf>
    <xf numFmtId="164" fontId="3" fillId="2" borderId="0">
      <alignment horizontal="right"/>
    </xf>
    <xf numFmtId="164" fontId="5" fillId="0" borderId="0">
      <alignment horizontal="right"/>
    </xf>
    <xf numFmtId="165" fontId="5" fillId="0" borderId="0">
      <alignment horizontal="right"/>
    </xf>
    <xf numFmtId="0" fontId="2" fillId="0" borderId="0">
      <alignment horizontal="left" indent="4"/>
    </xf>
    <xf numFmtId="164" fontId="2" fillId="0" borderId="0">
      <alignment horizontal="right"/>
    </xf>
    <xf numFmtId="164" fontId="2" fillId="2" borderId="0">
      <alignment horizontal="right"/>
    </xf>
    <xf numFmtId="164" fontId="6" fillId="0" borderId="0">
      <alignment horizontal="right"/>
    </xf>
    <xf numFmtId="165" fontId="6" fillId="0" borderId="0">
      <alignment horizontal="right"/>
    </xf>
    <xf numFmtId="164" fontId="7" fillId="0" borderId="0">
      <alignment horizontal="right"/>
    </xf>
    <xf numFmtId="165" fontId="7" fillId="0" borderId="0">
      <alignment horizontal="right"/>
    </xf>
    <xf numFmtId="0" fontId="3" fillId="0" borderId="1">
      <alignment horizontal="left" indent="2"/>
    </xf>
    <xf numFmtId="164" fontId="8" fillId="0" borderId="1">
      <alignment horizontal="right"/>
    </xf>
    <xf numFmtId="165" fontId="8" fillId="0" borderId="1">
      <alignment horizontal="right"/>
    </xf>
    <xf numFmtId="164" fontId="9" fillId="0" borderId="1">
      <alignment horizontal="right"/>
    </xf>
    <xf numFmtId="165" fontId="9" fillId="0" borderId="1">
      <alignment horizontal="right"/>
    </xf>
    <xf numFmtId="165" fontId="4" fillId="0" borderId="0">
      <alignment horizontal="right"/>
    </xf>
    <xf numFmtId="0" fontId="2" fillId="0" borderId="0">
      <alignment horizontal="left" indent="2"/>
    </xf>
    <xf numFmtId="0" fontId="2" fillId="0" borderId="0">
      <alignment horizontal="left"/>
    </xf>
  </cellStyleXfs>
  <cellXfs count="32">
    <xf numFmtId="0" fontId="0" fillId="0" borderId="0" xfId="0" applyNumberFormat="1" applyFont="1" applyProtection="1"/>
    <xf numFmtId="0" fontId="3" fillId="0" borderId="1" xfId="1" applyNumberFormat="1" applyFont="1" applyFill="1" applyBorder="1" applyAlignment="1" applyProtection="1">
      <alignment horizontal="right" wrapText="1"/>
    </xf>
    <xf numFmtId="0" fontId="3" fillId="0" borderId="0" xfId="2" applyNumberFormat="1" applyFont="1" applyFill="1" applyBorder="1" applyAlignment="1" applyProtection="1">
      <alignment horizontal="left"/>
    </xf>
    <xf numFmtId="0" fontId="3" fillId="0" borderId="1" xfId="3" applyNumberFormat="1" applyFont="1" applyFill="1" applyBorder="1" applyAlignment="1" applyProtection="1">
      <alignment horizontal="left"/>
    </xf>
    <xf numFmtId="164" fontId="3" fillId="0" borderId="1" xfId="4" applyNumberFormat="1" applyFont="1" applyFill="1" applyBorder="1" applyAlignment="1" applyProtection="1">
      <alignment horizontal="right"/>
    </xf>
    <xf numFmtId="164" fontId="3" fillId="2" borderId="1" xfId="5" applyNumberFormat="1" applyFont="1" applyFill="1" applyBorder="1" applyAlignment="1" applyProtection="1">
      <alignment horizontal="right"/>
    </xf>
    <xf numFmtId="164" fontId="5" fillId="0" borderId="1" xfId="6" applyNumberFormat="1" applyFont="1" applyFill="1" applyBorder="1" applyAlignment="1" applyProtection="1">
      <alignment horizontal="right"/>
    </xf>
    <xf numFmtId="165" fontId="5" fillId="0" borderId="1" xfId="7" applyNumberFormat="1" applyFont="1" applyFill="1" applyBorder="1" applyAlignment="1" applyProtection="1">
      <alignment horizontal="right"/>
    </xf>
    <xf numFmtId="0" fontId="3" fillId="0" borderId="0" xfId="8" applyNumberFormat="1" applyFont="1" applyFill="1" applyBorder="1" applyAlignment="1" applyProtection="1">
      <alignment horizontal="left" indent="2"/>
    </xf>
    <xf numFmtId="164" fontId="3" fillId="0" borderId="0" xfId="9" applyNumberFormat="1" applyFont="1" applyFill="1" applyBorder="1" applyAlignment="1" applyProtection="1">
      <alignment horizontal="right"/>
    </xf>
    <xf numFmtId="164" fontId="3" fillId="2" borderId="0" xfId="10" applyNumberFormat="1" applyFont="1" applyFill="1" applyBorder="1" applyAlignment="1" applyProtection="1">
      <alignment horizontal="right"/>
    </xf>
    <xf numFmtId="164" fontId="5" fillId="0" borderId="0" xfId="11" applyNumberFormat="1" applyFont="1" applyFill="1" applyBorder="1" applyAlignment="1" applyProtection="1">
      <alignment horizontal="right"/>
    </xf>
    <xf numFmtId="165" fontId="5" fillId="0" borderId="0" xfId="12" applyNumberFormat="1" applyFont="1" applyFill="1" applyBorder="1" applyAlignment="1" applyProtection="1">
      <alignment horizontal="right"/>
    </xf>
    <xf numFmtId="0" fontId="2" fillId="0" borderId="0" xfId="13" applyNumberFormat="1" applyFont="1" applyFill="1" applyBorder="1" applyAlignment="1" applyProtection="1">
      <alignment horizontal="left" indent="4"/>
    </xf>
    <xf numFmtId="164" fontId="2" fillId="0" borderId="0" xfId="14" applyNumberFormat="1" applyFont="1" applyFill="1" applyBorder="1" applyAlignment="1" applyProtection="1">
      <alignment horizontal="right"/>
    </xf>
    <xf numFmtId="164" fontId="2" fillId="2" borderId="0" xfId="15" applyNumberFormat="1" applyFont="1" applyFill="1" applyBorder="1" applyAlignment="1" applyProtection="1">
      <alignment horizontal="right"/>
    </xf>
    <xf numFmtId="164" fontId="6" fillId="0" borderId="0" xfId="16" applyNumberFormat="1" applyFont="1" applyFill="1" applyBorder="1" applyAlignment="1" applyProtection="1">
      <alignment horizontal="right"/>
    </xf>
    <xf numFmtId="165" fontId="6" fillId="0" borderId="0" xfId="17" applyNumberFormat="1" applyFont="1" applyFill="1" applyBorder="1" applyAlignment="1" applyProtection="1">
      <alignment horizontal="right"/>
    </xf>
    <xf numFmtId="164" fontId="7" fillId="0" borderId="0" xfId="18" applyNumberFormat="1" applyFont="1" applyFill="1" applyBorder="1" applyAlignment="1" applyProtection="1">
      <alignment horizontal="right"/>
    </xf>
    <xf numFmtId="165" fontId="7" fillId="0" borderId="0" xfId="19" applyNumberFormat="1" applyFont="1" applyFill="1" applyBorder="1" applyAlignment="1" applyProtection="1">
      <alignment horizontal="right"/>
    </xf>
    <xf numFmtId="0" fontId="3" fillId="0" borderId="1" xfId="20" applyNumberFormat="1" applyFont="1" applyFill="1" applyBorder="1" applyAlignment="1" applyProtection="1">
      <alignment horizontal="left" indent="2"/>
    </xf>
    <xf numFmtId="164" fontId="8" fillId="0" borderId="1" xfId="21" applyNumberFormat="1" applyFont="1" applyFill="1" applyBorder="1" applyAlignment="1" applyProtection="1">
      <alignment horizontal="right"/>
    </xf>
    <xf numFmtId="165" fontId="8" fillId="0" borderId="1" xfId="22" applyNumberFormat="1" applyFont="1" applyFill="1" applyBorder="1" applyAlignment="1" applyProtection="1">
      <alignment horizontal="right"/>
    </xf>
    <xf numFmtId="164" fontId="9" fillId="0" borderId="1" xfId="23" applyNumberFormat="1" applyFont="1" applyFill="1" applyBorder="1" applyAlignment="1" applyProtection="1">
      <alignment horizontal="right"/>
    </xf>
    <xf numFmtId="165" fontId="9" fillId="0" borderId="1" xfId="24" applyNumberFormat="1" applyFont="1" applyFill="1" applyBorder="1" applyAlignment="1" applyProtection="1">
      <alignment horizontal="right"/>
    </xf>
    <xf numFmtId="165" fontId="4" fillId="0" borderId="0" xfId="25" applyNumberFormat="1" applyFont="1" applyFill="1" applyBorder="1" applyAlignment="1" applyProtection="1">
      <alignment horizontal="right"/>
    </xf>
    <xf numFmtId="0" fontId="2" fillId="0" borderId="0" xfId="26" applyNumberFormat="1" applyFont="1" applyFill="1" applyBorder="1" applyAlignment="1" applyProtection="1">
      <alignment horizontal="left" indent="2"/>
    </xf>
    <xf numFmtId="0" fontId="2" fillId="0" borderId="0" xfId="27" applyNumberFormat="1" applyFont="1" applyFill="1" applyBorder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49" fontId="0" fillId="0" borderId="0" xfId="0" applyNumberFormat="1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  <xf numFmtId="164" fontId="0" fillId="0" borderId="0" xfId="0" applyNumberFormat="1" applyFont="1" applyProtection="1"/>
  </cellXfs>
  <cellStyles count="28">
    <cellStyle name="$@::#f3f9ed:false:right:false:0:false0" xfId="15" xr:uid="{00000000-0005-0000-0000-00000F000000}"/>
    <cellStyle name="$@::#f3f9ed:true:right:false:0:false0" xfId="5" xr:uid="{00000000-0005-0000-0000-000005000000}"/>
    <cellStyle name="$@::#f3f9ed:true:right:true:0:false0" xfId="10" xr:uid="{00000000-0005-0000-0000-00000A000000}"/>
    <cellStyle name="$@:::false:right:false:0:false0" xfId="14" xr:uid="{00000000-0005-0000-0000-00000E000000}"/>
    <cellStyle name="$@:::true:right:false:0:false0" xfId="4" xr:uid="{00000000-0005-0000-0000-000004000000}"/>
    <cellStyle name="$@:::true:right:true:0:false0" xfId="9" xr:uid="{00000000-0005-0000-0000-000009000000}"/>
    <cellStyle name="$@:0x0::true:right:false:0:false0" xfId="6" xr:uid="{00000000-0005-0000-0000-000006000000}"/>
    <cellStyle name="$@:0x0::true:right:true:0:false0" xfId="11" xr:uid="{00000000-0005-0000-0000-00000B000000}"/>
    <cellStyle name="$@:0x51a14f::false:right:false:0:false0" xfId="18" xr:uid="{00000000-0005-0000-0000-000012000000}"/>
    <cellStyle name="$@:0x51a14f::true:right:false:0:false0" xfId="23" xr:uid="{00000000-0005-0000-0000-000017000000}"/>
    <cellStyle name="$@:0xc21e26::false:right:false:0:false0" xfId="16" xr:uid="{00000000-0005-0000-0000-000010000000}"/>
    <cellStyle name="$@:0xc21e26::true:right:false:0:false0" xfId="21" xr:uid="{00000000-0005-0000-0000-000015000000}"/>
    <cellStyle name=":::false:left:false:0:false0" xfId="27" xr:uid="{00000000-0005-0000-0000-00001B000000}"/>
    <cellStyle name=":::false:left:false:2:false0" xfId="26" xr:uid="{00000000-0005-0000-0000-00001A000000}"/>
    <cellStyle name=":::false:left:false:4:false0" xfId="13" xr:uid="{00000000-0005-0000-0000-00000D000000}"/>
    <cellStyle name=":::true:left:false:0:false0" xfId="3" xr:uid="{00000000-0005-0000-0000-000003000000}"/>
    <cellStyle name=":::true:left:false:2:false0" xfId="20" xr:uid="{00000000-0005-0000-0000-000014000000}"/>
    <cellStyle name=":::true:left:true:0:false0" xfId="2" xr:uid="{00000000-0005-0000-0000-000002000000}"/>
    <cellStyle name=":::true:left:true:2:false0" xfId="8" xr:uid="{00000000-0005-0000-0000-000008000000}"/>
    <cellStyle name=":::true:right:false:0:true0" xfId="1" xr:uid="{00000000-0005-0000-0000-000001000000}"/>
    <cellStyle name="@%:0x0::false:right:false:0:false0" xfId="25" xr:uid="{00000000-0005-0000-0000-000019000000}"/>
    <cellStyle name="@%:0x0::true:right:false:0:false0" xfId="7" xr:uid="{00000000-0005-0000-0000-000007000000}"/>
    <cellStyle name="@%:0x0::true:right:true:0:false0" xfId="12" xr:uid="{00000000-0005-0000-0000-00000C000000}"/>
    <cellStyle name="@%:0x51a14f::false:right:false:0:false0" xfId="19" xr:uid="{00000000-0005-0000-0000-000013000000}"/>
    <cellStyle name="@%:0x51a14f::true:right:false:0:false0" xfId="24" xr:uid="{00000000-0005-0000-0000-000018000000}"/>
    <cellStyle name="@%:0xc21e26::false:right:false:0:false0" xfId="17" xr:uid="{00000000-0005-0000-0000-000011000000}"/>
    <cellStyle name="@%:0xc21e26::true:right:false:0:false0" xfId="22" xr:uid="{00000000-0005-0000-0000-00001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0" sqref="A20"/>
    </sheetView>
  </sheetViews>
  <sheetFormatPr defaultRowHeight="14.5" x14ac:dyDescent="0.35"/>
  <cols>
    <col min="1" max="1" width="39.7265625" style="29" customWidth="1"/>
    <col min="2" max="5" width="20" customWidth="1"/>
    <col min="7" max="8" width="9.54296875" bestFit="1" customWidth="1"/>
    <col min="10" max="10" width="9.54296875" bestFit="1" customWidth="1"/>
  </cols>
  <sheetData>
    <row r="1" spans="1:13" s="28" customFormat="1" ht="24" customHeight="1" x14ac:dyDescent="0.6">
      <c r="A1" s="30" t="s">
        <v>0</v>
      </c>
    </row>
    <row r="2" spans="1:13" x14ac:dyDescent="0.35">
      <c r="A2" s="2" t="s">
        <v>105</v>
      </c>
    </row>
    <row r="3" spans="1:13" x14ac:dyDescent="0.35">
      <c r="B3" s="1" t="s">
        <v>1</v>
      </c>
      <c r="C3" s="1" t="s">
        <v>2</v>
      </c>
      <c r="D3" s="1" t="s">
        <v>3</v>
      </c>
      <c r="E3" s="1" t="s">
        <v>4</v>
      </c>
    </row>
    <row r="4" spans="1:13" x14ac:dyDescent="0.35">
      <c r="A4" s="3" t="s">
        <v>5</v>
      </c>
      <c r="B4" s="4"/>
      <c r="C4" s="5"/>
      <c r="D4" s="6"/>
      <c r="E4" s="7"/>
    </row>
    <row r="5" spans="1:13" x14ac:dyDescent="0.35">
      <c r="A5" s="8" t="s">
        <v>106</v>
      </c>
      <c r="B5" s="9"/>
      <c r="C5" s="10"/>
      <c r="D5" s="11"/>
      <c r="E5" s="12"/>
    </row>
    <row r="6" spans="1:13" x14ac:dyDescent="0.35">
      <c r="A6" s="13" t="s">
        <v>6</v>
      </c>
      <c r="B6" s="14">
        <v>336195.08</v>
      </c>
      <c r="C6" s="15">
        <v>320685.31</v>
      </c>
      <c r="D6" s="16">
        <v>-15509.77</v>
      </c>
      <c r="E6" s="17">
        <v>-4.6133245019528539</v>
      </c>
    </row>
    <row r="7" spans="1:13" x14ac:dyDescent="0.35">
      <c r="A7" s="13" t="s">
        <v>7</v>
      </c>
      <c r="B7" s="14">
        <v>3668509.87</v>
      </c>
      <c r="C7" s="15">
        <v>3486347.64</v>
      </c>
      <c r="D7" s="16">
        <v>-182162.23</v>
      </c>
      <c r="E7" s="17">
        <v>-4.965564669449833</v>
      </c>
      <c r="G7" s="16"/>
      <c r="I7" s="31"/>
      <c r="J7" s="31"/>
    </row>
    <row r="8" spans="1:13" x14ac:dyDescent="0.35">
      <c r="A8" s="13" t="s">
        <v>8</v>
      </c>
      <c r="B8" s="14">
        <v>66522.47</v>
      </c>
      <c r="C8" s="15">
        <v>81678.62</v>
      </c>
      <c r="D8" s="18">
        <v>15156.15</v>
      </c>
      <c r="E8" s="19">
        <v>22.783504581233981</v>
      </c>
      <c r="G8" s="18"/>
      <c r="H8" s="31"/>
      <c r="J8" s="31"/>
      <c r="K8" s="31"/>
      <c r="M8" s="31"/>
    </row>
    <row r="9" spans="1:13" x14ac:dyDescent="0.35">
      <c r="A9" s="20" t="s">
        <v>107</v>
      </c>
      <c r="B9" s="4">
        <f>SUM(B6:B8)</f>
        <v>4071227.4200000004</v>
      </c>
      <c r="C9" s="5">
        <f>SUM(C6:C8)</f>
        <v>3888711.5700000003</v>
      </c>
      <c r="D9" s="21">
        <v>-182515.85</v>
      </c>
      <c r="E9" s="22">
        <v>-4.4830669272707935</v>
      </c>
      <c r="G9" s="16"/>
    </row>
    <row r="10" spans="1:13" x14ac:dyDescent="0.35">
      <c r="A10" s="8" t="s">
        <v>9</v>
      </c>
      <c r="B10" s="9"/>
      <c r="C10" s="10"/>
      <c r="D10" s="11"/>
      <c r="E10" s="12"/>
      <c r="G10" s="18"/>
    </row>
    <row r="11" spans="1:13" x14ac:dyDescent="0.35">
      <c r="A11" s="13" t="s">
        <v>10</v>
      </c>
      <c r="B11" s="14">
        <v>359640.87</v>
      </c>
      <c r="C11" s="15">
        <v>534845.25</v>
      </c>
      <c r="D11" s="18">
        <v>175204.38</v>
      </c>
      <c r="E11" s="19">
        <v>48.716482083918883</v>
      </c>
      <c r="G11" s="18"/>
    </row>
    <row r="12" spans="1:13" x14ac:dyDescent="0.35">
      <c r="A12" s="3" t="s">
        <v>11</v>
      </c>
      <c r="B12" s="4">
        <f>SUM(B9,B11)</f>
        <v>4430868.29</v>
      </c>
      <c r="C12" s="5">
        <f>SUM(C9,C11)</f>
        <v>4423556.82</v>
      </c>
      <c r="D12" s="21">
        <v>-7311.47</v>
      </c>
      <c r="E12" s="22">
        <v>-0.1650121267766233</v>
      </c>
      <c r="G12" s="16"/>
    </row>
    <row r="13" spans="1:13" x14ac:dyDescent="0.35">
      <c r="A13" s="3" t="s">
        <v>12</v>
      </c>
      <c r="B13" s="4"/>
      <c r="C13" s="5"/>
      <c r="D13" s="6"/>
      <c r="E13" s="7"/>
      <c r="G13" s="18"/>
    </row>
    <row r="14" spans="1:13" x14ac:dyDescent="0.35">
      <c r="A14" s="8" t="s">
        <v>13</v>
      </c>
      <c r="B14" s="9"/>
      <c r="C14" s="10"/>
      <c r="D14" s="11"/>
      <c r="E14" s="12"/>
      <c r="G14" s="18"/>
    </row>
    <row r="15" spans="1:13" x14ac:dyDescent="0.35">
      <c r="A15" s="13" t="s">
        <v>108</v>
      </c>
      <c r="B15" s="14">
        <v>49821.67</v>
      </c>
      <c r="C15" s="15">
        <v>93858.16</v>
      </c>
      <c r="D15" s="16">
        <v>44036.49</v>
      </c>
      <c r="E15" s="17">
        <v>88.388225444871679</v>
      </c>
      <c r="G15" s="18"/>
    </row>
    <row r="16" spans="1:13" x14ac:dyDescent="0.35">
      <c r="A16" s="13" t="s">
        <v>14</v>
      </c>
      <c r="B16" s="14">
        <v>3668509.87</v>
      </c>
      <c r="C16" s="15">
        <v>3486347.64</v>
      </c>
      <c r="D16" s="18">
        <v>-182162.23</v>
      </c>
      <c r="E16" s="19">
        <v>-4.965564669449833</v>
      </c>
    </row>
    <row r="17" spans="1:5" x14ac:dyDescent="0.35">
      <c r="A17" s="20" t="s">
        <v>15</v>
      </c>
      <c r="B17" s="4">
        <f>SUM(B15:B16)</f>
        <v>3718331.54</v>
      </c>
      <c r="C17" s="5">
        <f>SUM(C15:C16)</f>
        <v>3580205.8000000003</v>
      </c>
      <c r="D17" s="23">
        <v>-138125.74</v>
      </c>
      <c r="E17" s="24">
        <v>-3.7147236203687206</v>
      </c>
    </row>
    <row r="18" spans="1:5" x14ac:dyDescent="0.35">
      <c r="A18" s="8" t="s">
        <v>16</v>
      </c>
      <c r="B18" s="9"/>
      <c r="C18" s="10"/>
      <c r="D18" s="11"/>
      <c r="E18" s="12"/>
    </row>
    <row r="19" spans="1:5" x14ac:dyDescent="0.35">
      <c r="A19" s="13" t="s">
        <v>109</v>
      </c>
      <c r="B19" s="14">
        <v>187643.29</v>
      </c>
      <c r="C19" s="15">
        <v>234081.65</v>
      </c>
      <c r="D19" s="16">
        <v>46438.36</v>
      </c>
      <c r="E19" s="17">
        <v>24.748212419426242</v>
      </c>
    </row>
    <row r="20" spans="1:5" x14ac:dyDescent="0.35">
      <c r="A20" s="3" t="s">
        <v>17</v>
      </c>
      <c r="B20" s="4">
        <f>SUM(B17,B19)</f>
        <v>3905974.83</v>
      </c>
      <c r="C20" s="5">
        <f>SUM(C17,C19)</f>
        <v>3814287.45</v>
      </c>
      <c r="D20" s="23">
        <v>-91687.38</v>
      </c>
      <c r="E20" s="24">
        <v>-2.347362284462033</v>
      </c>
    </row>
    <row r="21" spans="1:5" x14ac:dyDescent="0.35">
      <c r="A21" s="3" t="s">
        <v>18</v>
      </c>
      <c r="B21" s="4">
        <f>B12-B20</f>
        <v>524893.46</v>
      </c>
      <c r="C21" s="5">
        <f>C12-C20</f>
        <v>609269.37000000011</v>
      </c>
      <c r="D21" s="23">
        <v>84375.91</v>
      </c>
      <c r="E21" s="24">
        <v>16.074864030502496</v>
      </c>
    </row>
    <row r="22" spans="1:5" x14ac:dyDescent="0.35">
      <c r="A22" s="3" t="s">
        <v>19</v>
      </c>
      <c r="B22" s="4"/>
      <c r="C22" s="5"/>
      <c r="D22" s="6"/>
      <c r="E22" s="7"/>
    </row>
    <row r="23" spans="1:5" x14ac:dyDescent="0.35">
      <c r="A23" s="8" t="s">
        <v>20</v>
      </c>
      <c r="B23" s="9"/>
      <c r="C23" s="10"/>
      <c r="D23" s="11"/>
      <c r="E23" s="12"/>
    </row>
    <row r="24" spans="1:5" x14ac:dyDescent="0.35">
      <c r="A24" s="13" t="s">
        <v>21</v>
      </c>
      <c r="B24" s="14">
        <v>1924.75</v>
      </c>
      <c r="C24" s="15">
        <v>1943.57</v>
      </c>
      <c r="D24" s="16">
        <v>18.82</v>
      </c>
      <c r="E24" s="17">
        <v>0.9777893232887388</v>
      </c>
    </row>
    <row r="25" spans="1:5" x14ac:dyDescent="0.35">
      <c r="A25" s="13" t="s">
        <v>22</v>
      </c>
      <c r="B25" s="14">
        <v>63.65</v>
      </c>
      <c r="C25" s="15">
        <v>64.27</v>
      </c>
      <c r="D25" s="16">
        <v>0.62</v>
      </c>
      <c r="E25" s="17">
        <v>0.974076983503535</v>
      </c>
    </row>
    <row r="26" spans="1:5" x14ac:dyDescent="0.35">
      <c r="A26" s="13" t="s">
        <v>23</v>
      </c>
      <c r="B26" s="14">
        <v>857.28</v>
      </c>
      <c r="C26" s="15">
        <v>800.47</v>
      </c>
      <c r="D26" s="18">
        <v>-56.81</v>
      </c>
      <c r="E26" s="19">
        <v>-6.62677304964539</v>
      </c>
    </row>
    <row r="27" spans="1:5" x14ac:dyDescent="0.35">
      <c r="A27" s="13" t="s">
        <v>24</v>
      </c>
      <c r="B27" s="14">
        <v>-2035.01</v>
      </c>
      <c r="C27" s="15">
        <v>544.34</v>
      </c>
      <c r="D27" s="16">
        <v>2579.35</v>
      </c>
      <c r="E27" s="17">
        <v>126.74876290534198</v>
      </c>
    </row>
    <row r="28" spans="1:5" x14ac:dyDescent="0.35">
      <c r="A28" s="13" t="s">
        <v>25</v>
      </c>
      <c r="B28" s="14">
        <v>135253.29999999999</v>
      </c>
      <c r="C28" s="15">
        <v>117459.11</v>
      </c>
      <c r="D28" s="18">
        <v>-17794.189999999999</v>
      </c>
      <c r="E28" s="19">
        <v>-13.156196558605226</v>
      </c>
    </row>
    <row r="29" spans="1:5" x14ac:dyDescent="0.35">
      <c r="A29" s="13" t="s">
        <v>26</v>
      </c>
      <c r="B29" s="14">
        <v>1945.14</v>
      </c>
      <c r="C29" s="15">
        <v>0</v>
      </c>
      <c r="D29" s="18">
        <v>-1945.14</v>
      </c>
      <c r="E29" s="19">
        <v>-100</v>
      </c>
    </row>
    <row r="30" spans="1:5" x14ac:dyDescent="0.35">
      <c r="A30" s="13" t="s">
        <v>27</v>
      </c>
      <c r="B30" s="14">
        <v>0</v>
      </c>
      <c r="C30" s="15">
        <v>853.36</v>
      </c>
      <c r="D30" s="16">
        <v>853.36</v>
      </c>
      <c r="E30" s="25"/>
    </row>
    <row r="31" spans="1:5" x14ac:dyDescent="0.35">
      <c r="A31" s="20" t="s">
        <v>28</v>
      </c>
      <c r="B31" s="4">
        <f>SUM(B24:B30)</f>
        <v>138009.11000000002</v>
      </c>
      <c r="C31" s="5">
        <f>SUM(C24:C30)</f>
        <v>121665.12</v>
      </c>
      <c r="D31" s="23">
        <v>-16343.99</v>
      </c>
      <c r="E31" s="24">
        <v>-11.842689225370703</v>
      </c>
    </row>
    <row r="32" spans="1:5" x14ac:dyDescent="0.35">
      <c r="A32" s="8" t="s">
        <v>29</v>
      </c>
      <c r="B32" s="9"/>
      <c r="C32" s="10"/>
      <c r="D32" s="11"/>
      <c r="E32" s="12"/>
    </row>
    <row r="33" spans="1:5" x14ac:dyDescent="0.35">
      <c r="A33" s="13" t="s">
        <v>30</v>
      </c>
      <c r="B33" s="14">
        <v>70994.53</v>
      </c>
      <c r="C33" s="15">
        <v>73256.88</v>
      </c>
      <c r="D33" s="16">
        <v>2262.35</v>
      </c>
      <c r="E33" s="17">
        <v>3.1866539577063189</v>
      </c>
    </row>
    <row r="34" spans="1:5" x14ac:dyDescent="0.35">
      <c r="A34" s="13" t="s">
        <v>31</v>
      </c>
      <c r="B34" s="14">
        <v>995.62</v>
      </c>
      <c r="C34" s="15">
        <v>995.9</v>
      </c>
      <c r="D34" s="16">
        <v>0.28000000000000003</v>
      </c>
      <c r="E34" s="17">
        <v>2.8123179526325304E-2</v>
      </c>
    </row>
    <row r="35" spans="1:5" x14ac:dyDescent="0.35">
      <c r="A35" s="13" t="s">
        <v>32</v>
      </c>
      <c r="B35" s="14">
        <v>24453.48</v>
      </c>
      <c r="C35" s="15">
        <v>24142.83</v>
      </c>
      <c r="D35" s="18">
        <v>-310.64999999999998</v>
      </c>
      <c r="E35" s="19">
        <v>-1.2703713336506708</v>
      </c>
    </row>
    <row r="36" spans="1:5" x14ac:dyDescent="0.35">
      <c r="A36" s="13" t="s">
        <v>33</v>
      </c>
      <c r="B36" s="14">
        <v>10012.11</v>
      </c>
      <c r="C36" s="15">
        <v>4742.6499999999996</v>
      </c>
      <c r="D36" s="18">
        <v>-5269.46</v>
      </c>
      <c r="E36" s="19">
        <v>-52.630864023667336</v>
      </c>
    </row>
    <row r="37" spans="1:5" x14ac:dyDescent="0.35">
      <c r="A37" s="13" t="s">
        <v>34</v>
      </c>
      <c r="B37" s="14">
        <v>1623.66</v>
      </c>
      <c r="C37" s="15">
        <v>1609.23</v>
      </c>
      <c r="D37" s="18">
        <v>-14.43</v>
      </c>
      <c r="E37" s="19">
        <v>-0.88873286279147123</v>
      </c>
    </row>
    <row r="38" spans="1:5" x14ac:dyDescent="0.35">
      <c r="A38" s="20" t="s">
        <v>35</v>
      </c>
      <c r="B38" s="4">
        <f>SUM(B33:B37)</f>
        <v>108079.4</v>
      </c>
      <c r="C38" s="5">
        <f>SUM(C33:C37)</f>
        <v>104747.48999999999</v>
      </c>
      <c r="D38" s="23">
        <v>-3331.91</v>
      </c>
      <c r="E38" s="24">
        <v>-3.0828353969396574</v>
      </c>
    </row>
    <row r="39" spans="1:5" x14ac:dyDescent="0.35">
      <c r="A39" s="8" t="s">
        <v>36</v>
      </c>
      <c r="B39" s="9"/>
      <c r="C39" s="10"/>
      <c r="D39" s="11"/>
      <c r="E39" s="12"/>
    </row>
    <row r="40" spans="1:5" x14ac:dyDescent="0.35">
      <c r="A40" s="13" t="s">
        <v>37</v>
      </c>
      <c r="B40" s="14">
        <v>1444.37</v>
      </c>
      <c r="C40" s="15">
        <v>1789.59</v>
      </c>
      <c r="D40" s="16">
        <v>345.22</v>
      </c>
      <c r="E40" s="17">
        <v>23.901077978634284</v>
      </c>
    </row>
    <row r="41" spans="1:5" x14ac:dyDescent="0.35">
      <c r="A41" s="13" t="s">
        <v>38</v>
      </c>
      <c r="B41" s="14">
        <v>74.180000000000007</v>
      </c>
      <c r="C41" s="15">
        <v>27.61</v>
      </c>
      <c r="D41" s="18">
        <v>-46.57</v>
      </c>
      <c r="E41" s="19">
        <v>-62.779724993259642</v>
      </c>
    </row>
    <row r="42" spans="1:5" x14ac:dyDescent="0.35">
      <c r="A42" s="13" t="s">
        <v>39</v>
      </c>
      <c r="B42" s="14">
        <v>540.54</v>
      </c>
      <c r="C42" s="15">
        <v>201.59</v>
      </c>
      <c r="D42" s="18">
        <v>-338.95</v>
      </c>
      <c r="E42" s="19">
        <v>-62.705812705812711</v>
      </c>
    </row>
    <row r="43" spans="1:5" x14ac:dyDescent="0.35">
      <c r="A43" s="13" t="s">
        <v>40</v>
      </c>
      <c r="B43" s="14">
        <v>7155.98</v>
      </c>
      <c r="C43" s="15">
        <v>3406.89</v>
      </c>
      <c r="D43" s="18">
        <v>-3749.09</v>
      </c>
      <c r="E43" s="19">
        <v>-52.39100724149592</v>
      </c>
    </row>
    <row r="44" spans="1:5" x14ac:dyDescent="0.35">
      <c r="A44" s="13" t="s">
        <v>41</v>
      </c>
      <c r="B44" s="14">
        <v>607.72</v>
      </c>
      <c r="C44" s="15">
        <v>236.95</v>
      </c>
      <c r="D44" s="18">
        <v>-370.77</v>
      </c>
      <c r="E44" s="19">
        <v>-61.010004607384985</v>
      </c>
    </row>
    <row r="45" spans="1:5" x14ac:dyDescent="0.35">
      <c r="A45" s="13" t="s">
        <v>42</v>
      </c>
      <c r="B45" s="14">
        <v>744.56</v>
      </c>
      <c r="C45" s="15">
        <v>288.23</v>
      </c>
      <c r="D45" s="18">
        <v>-456.33</v>
      </c>
      <c r="E45" s="19">
        <v>-61.28854625550661</v>
      </c>
    </row>
    <row r="46" spans="1:5" x14ac:dyDescent="0.35">
      <c r="A46" s="13" t="s">
        <v>43</v>
      </c>
      <c r="B46" s="14">
        <v>2343.1</v>
      </c>
      <c r="C46" s="15">
        <v>812.79</v>
      </c>
      <c r="D46" s="18">
        <v>-1530.31</v>
      </c>
      <c r="E46" s="19">
        <v>-65.311339678204078</v>
      </c>
    </row>
    <row r="47" spans="1:5" x14ac:dyDescent="0.35">
      <c r="A47" s="20" t="s">
        <v>44</v>
      </c>
      <c r="B47" s="4">
        <f>SUM(B40:B46)</f>
        <v>12910.449999999999</v>
      </c>
      <c r="C47" s="5">
        <f>SUM(C40:C46)</f>
        <v>6763.6499999999987</v>
      </c>
      <c r="D47" s="23">
        <v>-6146.8</v>
      </c>
      <c r="E47" s="24">
        <v>-47.61104376687102</v>
      </c>
    </row>
    <row r="48" spans="1:5" x14ac:dyDescent="0.35">
      <c r="A48" s="8" t="s">
        <v>45</v>
      </c>
      <c r="B48" s="9"/>
      <c r="C48" s="10"/>
      <c r="D48" s="11"/>
      <c r="E48" s="12"/>
    </row>
    <row r="49" spans="1:5" x14ac:dyDescent="0.35">
      <c r="A49" s="13" t="s">
        <v>46</v>
      </c>
      <c r="B49" s="14">
        <v>675.7</v>
      </c>
      <c r="C49" s="15">
        <v>341.15</v>
      </c>
      <c r="D49" s="18">
        <v>-334.55</v>
      </c>
      <c r="E49" s="19">
        <v>-49.511617581767055</v>
      </c>
    </row>
    <row r="50" spans="1:5" x14ac:dyDescent="0.35">
      <c r="A50" s="8" t="s">
        <v>47</v>
      </c>
      <c r="B50" s="9"/>
      <c r="C50" s="10"/>
      <c r="D50" s="11"/>
      <c r="E50" s="12"/>
    </row>
    <row r="51" spans="1:5" x14ac:dyDescent="0.35">
      <c r="A51" s="13" t="s">
        <v>48</v>
      </c>
      <c r="B51" s="14">
        <v>18681.689999999999</v>
      </c>
      <c r="C51" s="15">
        <v>18864.32</v>
      </c>
      <c r="D51" s="16">
        <v>182.63</v>
      </c>
      <c r="E51" s="17">
        <v>0.97758821605539981</v>
      </c>
    </row>
    <row r="52" spans="1:5" x14ac:dyDescent="0.35">
      <c r="A52" s="13" t="s">
        <v>49</v>
      </c>
      <c r="B52" s="14">
        <v>142.35</v>
      </c>
      <c r="C52" s="15">
        <v>143.74</v>
      </c>
      <c r="D52" s="16">
        <v>1.39</v>
      </c>
      <c r="E52" s="17">
        <v>0.97646645591851078</v>
      </c>
    </row>
    <row r="53" spans="1:5" x14ac:dyDescent="0.35">
      <c r="A53" s="13" t="s">
        <v>50</v>
      </c>
      <c r="B53" s="14">
        <v>0</v>
      </c>
      <c r="C53" s="15">
        <v>179.92</v>
      </c>
      <c r="D53" s="16">
        <v>179.92</v>
      </c>
      <c r="E53" s="25"/>
    </row>
    <row r="54" spans="1:5" x14ac:dyDescent="0.35">
      <c r="A54" s="20" t="s">
        <v>51</v>
      </c>
      <c r="B54" s="4">
        <f>SUM(B51:B53)</f>
        <v>18824.039999999997</v>
      </c>
      <c r="C54" s="5">
        <f>SUM(C51:C53)</f>
        <v>19187.98</v>
      </c>
      <c r="D54" s="21">
        <v>363.94</v>
      </c>
      <c r="E54" s="22">
        <v>1.9333788070998574</v>
      </c>
    </row>
    <row r="55" spans="1:5" x14ac:dyDescent="0.35">
      <c r="A55" s="8" t="s">
        <v>52</v>
      </c>
      <c r="B55" s="9"/>
      <c r="C55" s="10"/>
      <c r="D55" s="11"/>
      <c r="E55" s="12"/>
    </row>
    <row r="56" spans="1:5" x14ac:dyDescent="0.35">
      <c r="A56" s="13" t="s">
        <v>53</v>
      </c>
      <c r="B56" s="14">
        <v>823.94</v>
      </c>
      <c r="C56" s="15">
        <v>831.93</v>
      </c>
      <c r="D56" s="16">
        <v>7.99</v>
      </c>
      <c r="E56" s="17">
        <v>0.96973080564118752</v>
      </c>
    </row>
    <row r="57" spans="1:5" x14ac:dyDescent="0.35">
      <c r="A57" s="13" t="s">
        <v>54</v>
      </c>
      <c r="B57" s="14">
        <v>1629.74</v>
      </c>
      <c r="C57" s="15">
        <v>2659.6</v>
      </c>
      <c r="D57" s="16">
        <v>1029.8599999999999</v>
      </c>
      <c r="E57" s="17">
        <v>63.191674745664947</v>
      </c>
    </row>
    <row r="58" spans="1:5" x14ac:dyDescent="0.35">
      <c r="A58" s="20" t="s">
        <v>55</v>
      </c>
      <c r="B58" s="4">
        <f>SUM(B56:B57)</f>
        <v>2453.6800000000003</v>
      </c>
      <c r="C58" s="5">
        <f>SUM(C56:C57)</f>
        <v>3491.5299999999997</v>
      </c>
      <c r="D58" s="21">
        <v>1037.8499999999999</v>
      </c>
      <c r="E58" s="22">
        <v>42.297691630530466</v>
      </c>
    </row>
    <row r="59" spans="1:5" x14ac:dyDescent="0.35">
      <c r="A59" s="8" t="s">
        <v>56</v>
      </c>
      <c r="B59" s="9"/>
      <c r="C59" s="10"/>
      <c r="D59" s="11"/>
      <c r="E59" s="12"/>
    </row>
    <row r="60" spans="1:5" x14ac:dyDescent="0.35">
      <c r="A60" s="13" t="s">
        <v>57</v>
      </c>
      <c r="B60" s="14">
        <v>26315.49</v>
      </c>
      <c r="C60" s="15">
        <v>30686.05</v>
      </c>
      <c r="D60" s="16">
        <v>4370.5600000000004</v>
      </c>
      <c r="E60" s="17">
        <v>16.608317002647489</v>
      </c>
    </row>
    <row r="61" spans="1:5" x14ac:dyDescent="0.35">
      <c r="A61" s="13" t="s">
        <v>58</v>
      </c>
      <c r="B61" s="14">
        <v>0</v>
      </c>
      <c r="C61" s="15">
        <v>70.55</v>
      </c>
      <c r="D61" s="16">
        <v>70.55</v>
      </c>
      <c r="E61" s="25"/>
    </row>
    <row r="62" spans="1:5" x14ac:dyDescent="0.35">
      <c r="A62" s="13" t="s">
        <v>59</v>
      </c>
      <c r="B62" s="14">
        <v>20296.96</v>
      </c>
      <c r="C62" s="15">
        <v>19784.57</v>
      </c>
      <c r="D62" s="18">
        <v>-512.39</v>
      </c>
      <c r="E62" s="19">
        <v>-2.524466718168632</v>
      </c>
    </row>
    <row r="63" spans="1:5" x14ac:dyDescent="0.35">
      <c r="A63" s="13" t="s">
        <v>60</v>
      </c>
      <c r="B63" s="14">
        <v>22932.55</v>
      </c>
      <c r="C63" s="15">
        <v>21999.86</v>
      </c>
      <c r="D63" s="18">
        <v>-932.69</v>
      </c>
      <c r="E63" s="19">
        <v>-4.0671011291810109</v>
      </c>
    </row>
    <row r="64" spans="1:5" x14ac:dyDescent="0.35">
      <c r="A64" s="13" t="s">
        <v>61</v>
      </c>
      <c r="B64" s="14">
        <v>98.42</v>
      </c>
      <c r="C64" s="15">
        <v>99.38</v>
      </c>
      <c r="D64" s="16">
        <v>0.96</v>
      </c>
      <c r="E64" s="17">
        <v>0.97541150172729119</v>
      </c>
    </row>
    <row r="65" spans="1:5" x14ac:dyDescent="0.35">
      <c r="A65" s="13" t="s">
        <v>62</v>
      </c>
      <c r="B65" s="14">
        <v>124.35</v>
      </c>
      <c r="C65" s="15">
        <v>124.03</v>
      </c>
      <c r="D65" s="18">
        <v>-0.32</v>
      </c>
      <c r="E65" s="19">
        <v>-0.25733815842380381</v>
      </c>
    </row>
    <row r="66" spans="1:5" x14ac:dyDescent="0.35">
      <c r="A66" s="20" t="s">
        <v>63</v>
      </c>
      <c r="B66" s="4">
        <f>SUM(B60:B65)</f>
        <v>69767.77</v>
      </c>
      <c r="C66" s="5">
        <f>SUM(C60:C65)</f>
        <v>72764.44</v>
      </c>
      <c r="D66" s="21">
        <v>2996.67</v>
      </c>
      <c r="E66" s="22">
        <v>4.2952067982106934</v>
      </c>
    </row>
    <row r="67" spans="1:5" x14ac:dyDescent="0.35">
      <c r="A67" s="8" t="s">
        <v>64</v>
      </c>
      <c r="B67" s="9"/>
      <c r="C67" s="10"/>
      <c r="D67" s="11"/>
      <c r="E67" s="12"/>
    </row>
    <row r="68" spans="1:5" x14ac:dyDescent="0.35">
      <c r="A68" s="13" t="s">
        <v>65</v>
      </c>
      <c r="B68" s="14">
        <v>19957.73</v>
      </c>
      <c r="C68" s="15">
        <v>9440.32</v>
      </c>
      <c r="D68" s="18">
        <v>-10517.41</v>
      </c>
      <c r="E68" s="19">
        <v>-52.69842812784821</v>
      </c>
    </row>
    <row r="69" spans="1:5" x14ac:dyDescent="0.35">
      <c r="A69" s="13" t="s">
        <v>66</v>
      </c>
      <c r="B69" s="14">
        <v>10296.969999999999</v>
      </c>
      <c r="C69" s="15">
        <v>7019.78</v>
      </c>
      <c r="D69" s="18">
        <v>-3277.19</v>
      </c>
      <c r="E69" s="19">
        <v>-31.826741264663294</v>
      </c>
    </row>
    <row r="70" spans="1:5" x14ac:dyDescent="0.35">
      <c r="A70" s="13" t="s">
        <v>67</v>
      </c>
      <c r="B70" s="14">
        <v>3645.35</v>
      </c>
      <c r="C70" s="15">
        <v>2947.24</v>
      </c>
      <c r="D70" s="18">
        <v>-698.11</v>
      </c>
      <c r="E70" s="19">
        <v>-19.150698835502762</v>
      </c>
    </row>
    <row r="71" spans="1:5" x14ac:dyDescent="0.35">
      <c r="A71" s="20" t="s">
        <v>68</v>
      </c>
      <c r="B71" s="4">
        <f>SUM(B68:B70)</f>
        <v>33900.049999999996</v>
      </c>
      <c r="C71" s="5">
        <f>SUM(C68:C70)</f>
        <v>19407.339999999997</v>
      </c>
      <c r="D71" s="23">
        <v>-14492.71</v>
      </c>
      <c r="E71" s="24">
        <v>-42.751293877147674</v>
      </c>
    </row>
    <row r="72" spans="1:5" x14ac:dyDescent="0.35">
      <c r="A72" s="8" t="s">
        <v>69</v>
      </c>
      <c r="B72" s="9"/>
      <c r="C72" s="10"/>
      <c r="D72" s="11"/>
      <c r="E72" s="12"/>
    </row>
    <row r="73" spans="1:5" x14ac:dyDescent="0.35">
      <c r="A73" s="13" t="s">
        <v>70</v>
      </c>
      <c r="B73" s="14">
        <v>36.479999999999997</v>
      </c>
      <c r="C73" s="15">
        <v>17.13</v>
      </c>
      <c r="D73" s="18">
        <v>-19.350000000000001</v>
      </c>
      <c r="E73" s="19">
        <v>-53.042763157894733</v>
      </c>
    </row>
    <row r="74" spans="1:5" x14ac:dyDescent="0.35">
      <c r="A74" s="13" t="s">
        <v>71</v>
      </c>
      <c r="B74" s="14">
        <v>344.19</v>
      </c>
      <c r="C74" s="15">
        <v>41.76</v>
      </c>
      <c r="D74" s="18">
        <v>-302.43</v>
      </c>
      <c r="E74" s="19">
        <v>-87.867166390656323</v>
      </c>
    </row>
    <row r="75" spans="1:5" x14ac:dyDescent="0.35">
      <c r="A75" s="13" t="s">
        <v>72</v>
      </c>
      <c r="B75" s="14">
        <v>0</v>
      </c>
      <c r="C75" s="15">
        <v>45.69</v>
      </c>
      <c r="D75" s="16">
        <v>45.69</v>
      </c>
      <c r="E75" s="25"/>
    </row>
    <row r="76" spans="1:5" x14ac:dyDescent="0.35">
      <c r="A76" s="13" t="s">
        <v>73</v>
      </c>
      <c r="B76" s="14">
        <v>0</v>
      </c>
      <c r="C76" s="15">
        <v>18.100000000000001</v>
      </c>
      <c r="D76" s="16">
        <v>18.100000000000001</v>
      </c>
      <c r="E76" s="25"/>
    </row>
    <row r="77" spans="1:5" x14ac:dyDescent="0.35">
      <c r="A77" s="13" t="s">
        <v>74</v>
      </c>
      <c r="B77" s="14">
        <v>0</v>
      </c>
      <c r="C77" s="15">
        <v>749.65</v>
      </c>
      <c r="D77" s="16">
        <v>749.65</v>
      </c>
      <c r="E77" s="25"/>
    </row>
    <row r="78" spans="1:5" x14ac:dyDescent="0.35">
      <c r="A78" s="20" t="s">
        <v>75</v>
      </c>
      <c r="B78" s="4">
        <f>SUM(B73:B77)</f>
        <v>380.67</v>
      </c>
      <c r="C78" s="5">
        <f>SUM(C73:C77)</f>
        <v>872.32999999999993</v>
      </c>
      <c r="D78" s="21">
        <v>491.66</v>
      </c>
      <c r="E78" s="22">
        <v>129.15648724617122</v>
      </c>
    </row>
    <row r="79" spans="1:5" x14ac:dyDescent="0.35">
      <c r="A79" s="8" t="s">
        <v>76</v>
      </c>
      <c r="B79" s="9"/>
      <c r="C79" s="10"/>
      <c r="D79" s="11"/>
      <c r="E79" s="12"/>
    </row>
    <row r="80" spans="1:5" x14ac:dyDescent="0.35">
      <c r="A80" s="13" t="s">
        <v>77</v>
      </c>
      <c r="B80" s="14">
        <v>0</v>
      </c>
      <c r="C80" s="15">
        <v>1134.73</v>
      </c>
      <c r="D80" s="16">
        <v>1134.73</v>
      </c>
      <c r="E80" s="25"/>
    </row>
    <row r="81" spans="1:5" x14ac:dyDescent="0.35">
      <c r="A81" s="8" t="s">
        <v>78</v>
      </c>
      <c r="B81" s="9"/>
      <c r="C81" s="10"/>
      <c r="D81" s="11"/>
      <c r="E81" s="12"/>
    </row>
    <row r="82" spans="1:5" x14ac:dyDescent="0.35">
      <c r="A82" s="13" t="s">
        <v>79</v>
      </c>
      <c r="B82" s="14">
        <v>6415.89</v>
      </c>
      <c r="C82" s="15">
        <v>6802.47</v>
      </c>
      <c r="D82" s="16">
        <v>386.58</v>
      </c>
      <c r="E82" s="17">
        <v>6.0253526790515428</v>
      </c>
    </row>
    <row r="83" spans="1:5" x14ac:dyDescent="0.35">
      <c r="A83" s="13" t="s">
        <v>80</v>
      </c>
      <c r="B83" s="14">
        <v>163.63999999999999</v>
      </c>
      <c r="C83" s="15">
        <v>163.57</v>
      </c>
      <c r="D83" s="18">
        <v>-7.0000000000000007E-2</v>
      </c>
      <c r="E83" s="19">
        <v>-4.2776827181618182E-2</v>
      </c>
    </row>
    <row r="84" spans="1:5" x14ac:dyDescent="0.35">
      <c r="A84" s="13" t="s">
        <v>81</v>
      </c>
      <c r="B84" s="14">
        <v>14950.19</v>
      </c>
      <c r="C84" s="15">
        <v>15794.87</v>
      </c>
      <c r="D84" s="16">
        <v>844.68</v>
      </c>
      <c r="E84" s="17">
        <v>5.6499616392835144</v>
      </c>
    </row>
    <row r="85" spans="1:5" x14ac:dyDescent="0.35">
      <c r="A85" s="13" t="s">
        <v>82</v>
      </c>
      <c r="B85" s="14">
        <v>4904.76</v>
      </c>
      <c r="C85" s="15">
        <v>5132.67</v>
      </c>
      <c r="D85" s="16">
        <v>227.91</v>
      </c>
      <c r="E85" s="17">
        <v>4.6467105424118618</v>
      </c>
    </row>
    <row r="86" spans="1:5" x14ac:dyDescent="0.35">
      <c r="A86" s="20" t="s">
        <v>83</v>
      </c>
      <c r="B86" s="4">
        <f>SUM(B82:B85)</f>
        <v>26434.480000000003</v>
      </c>
      <c r="C86" s="5">
        <f>SUM(C82:C85)</f>
        <v>27893.58</v>
      </c>
      <c r="D86" s="21">
        <v>1459.1</v>
      </c>
      <c r="E86" s="22">
        <v>5.5196848963928922</v>
      </c>
    </row>
    <row r="87" spans="1:5" x14ac:dyDescent="0.35">
      <c r="A87" s="8" t="s">
        <v>84</v>
      </c>
      <c r="B87" s="9"/>
      <c r="C87" s="10"/>
      <c r="D87" s="11"/>
      <c r="E87" s="12"/>
    </row>
    <row r="88" spans="1:5" x14ac:dyDescent="0.35">
      <c r="A88" s="13" t="s">
        <v>85</v>
      </c>
      <c r="B88" s="14">
        <v>0</v>
      </c>
      <c r="C88" s="15">
        <v>1.37</v>
      </c>
      <c r="D88" s="16">
        <v>1.37</v>
      </c>
      <c r="E88" s="25"/>
    </row>
    <row r="89" spans="1:5" x14ac:dyDescent="0.35">
      <c r="A89" s="13" t="s">
        <v>86</v>
      </c>
      <c r="B89" s="14">
        <v>1087.3900000000001</v>
      </c>
      <c r="C89" s="15">
        <v>916.56</v>
      </c>
      <c r="D89" s="18">
        <v>-170.83</v>
      </c>
      <c r="E89" s="19">
        <v>-15.710094814188102</v>
      </c>
    </row>
    <row r="90" spans="1:5" x14ac:dyDescent="0.35">
      <c r="A90" s="13" t="s">
        <v>87</v>
      </c>
      <c r="B90" s="14">
        <v>0.02</v>
      </c>
      <c r="C90" s="15">
        <v>0</v>
      </c>
      <c r="D90" s="18">
        <v>-0.02</v>
      </c>
      <c r="E90" s="19">
        <v>-100</v>
      </c>
    </row>
    <row r="91" spans="1:5" x14ac:dyDescent="0.35">
      <c r="A91" s="20" t="s">
        <v>88</v>
      </c>
      <c r="B91" s="4">
        <f>SUM(B88:B90)</f>
        <v>1087.4100000000001</v>
      </c>
      <c r="C91" s="5">
        <f>SUM(C88:C90)</f>
        <v>917.93</v>
      </c>
      <c r="D91" s="23">
        <v>-169.48</v>
      </c>
      <c r="E91" s="24">
        <v>-15.585657663622737</v>
      </c>
    </row>
    <row r="92" spans="1:5" x14ac:dyDescent="0.35">
      <c r="A92" s="8" t="s">
        <v>89</v>
      </c>
      <c r="B92" s="9"/>
      <c r="C92" s="10"/>
      <c r="D92" s="11"/>
      <c r="E92" s="12"/>
    </row>
    <row r="93" spans="1:5" x14ac:dyDescent="0.35">
      <c r="A93" s="13" t="s">
        <v>90</v>
      </c>
      <c r="B93" s="14">
        <v>742.16</v>
      </c>
      <c r="C93" s="15">
        <v>749.41</v>
      </c>
      <c r="D93" s="16">
        <v>7.25</v>
      </c>
      <c r="E93" s="17">
        <v>0.97687830117494878</v>
      </c>
    </row>
    <row r="94" spans="1:5" x14ac:dyDescent="0.35">
      <c r="A94" s="13" t="s">
        <v>91</v>
      </c>
      <c r="B94" s="14">
        <v>202.58</v>
      </c>
      <c r="C94" s="15">
        <v>204.56</v>
      </c>
      <c r="D94" s="16">
        <v>1.98</v>
      </c>
      <c r="E94" s="17">
        <v>0.97739164774410114</v>
      </c>
    </row>
    <row r="95" spans="1:5" x14ac:dyDescent="0.35">
      <c r="A95" s="20" t="s">
        <v>92</v>
      </c>
      <c r="B95" s="4">
        <f>SUM(B93:B94)</f>
        <v>944.74</v>
      </c>
      <c r="C95" s="5">
        <f>SUM(C93:C94)</f>
        <v>953.97</v>
      </c>
      <c r="D95" s="21">
        <v>9.23</v>
      </c>
      <c r="E95" s="22">
        <v>0.97698837775472613</v>
      </c>
    </row>
    <row r="96" spans="1:5" x14ac:dyDescent="0.35">
      <c r="A96" s="3" t="s">
        <v>93</v>
      </c>
      <c r="B96" s="4">
        <f>SUM(B31,B38,B47,B54,B58,B66,B71,B78,B86,B91,B95,B49,B80)</f>
        <v>413467.49999999994</v>
      </c>
      <c r="C96" s="5">
        <f>SUM(C31,C38,C47,C54,C58,C66,C71,C78,C86,C91,C95,C49,C80)</f>
        <v>380141.23999999993</v>
      </c>
      <c r="D96" s="23">
        <v>-33326.26</v>
      </c>
      <c r="E96" s="24">
        <v>-8.0601885275142546</v>
      </c>
    </row>
    <row r="97" spans="1:5" x14ac:dyDescent="0.35">
      <c r="A97" s="3" t="s">
        <v>94</v>
      </c>
      <c r="B97" s="4">
        <f>B21-B96</f>
        <v>111425.96000000002</v>
      </c>
      <c r="C97" s="5">
        <f>C21-C96</f>
        <v>229128.13000000018</v>
      </c>
      <c r="D97" s="23">
        <v>117702.17</v>
      </c>
      <c r="E97" s="24">
        <v>105.63262815954198</v>
      </c>
    </row>
    <row r="98" spans="1:5" x14ac:dyDescent="0.35">
      <c r="A98" s="3" t="s">
        <v>95</v>
      </c>
      <c r="B98" s="4"/>
      <c r="C98" s="5"/>
      <c r="D98" s="6"/>
      <c r="E98" s="7"/>
    </row>
    <row r="99" spans="1:5" x14ac:dyDescent="0.35">
      <c r="A99" s="26" t="s">
        <v>96</v>
      </c>
      <c r="B99" s="14">
        <v>214.69</v>
      </c>
      <c r="C99" s="15">
        <v>215.19</v>
      </c>
      <c r="D99" s="18">
        <v>0.5</v>
      </c>
      <c r="E99" s="19">
        <v>0.23289394009967862</v>
      </c>
    </row>
    <row r="100" spans="1:5" x14ac:dyDescent="0.35">
      <c r="A100" s="3" t="s">
        <v>84</v>
      </c>
      <c r="B100" s="4"/>
      <c r="C100" s="5"/>
      <c r="D100" s="6"/>
      <c r="E100" s="7"/>
    </row>
    <row r="101" spans="1:5" x14ac:dyDescent="0.35">
      <c r="A101" s="26" t="s">
        <v>97</v>
      </c>
      <c r="B101" s="14">
        <v>42066.31</v>
      </c>
      <c r="C101" s="15">
        <v>140776.66</v>
      </c>
      <c r="D101" s="16">
        <v>98710.35</v>
      </c>
      <c r="E101" s="17">
        <v>234.65416862092252</v>
      </c>
    </row>
    <row r="102" spans="1:5" x14ac:dyDescent="0.35">
      <c r="A102" s="26" t="s">
        <v>98</v>
      </c>
      <c r="B102" s="14">
        <v>-35653.480000000003</v>
      </c>
      <c r="C102" s="15">
        <v>-55548.81</v>
      </c>
      <c r="D102" s="18">
        <v>-19895.330000000002</v>
      </c>
      <c r="E102" s="19">
        <v>-55.801930134169233</v>
      </c>
    </row>
    <row r="103" spans="1:5" x14ac:dyDescent="0.35">
      <c r="A103" s="26" t="s">
        <v>99</v>
      </c>
      <c r="B103" s="14">
        <v>60508.78</v>
      </c>
      <c r="C103" s="15">
        <v>-17996.21</v>
      </c>
      <c r="D103" s="18">
        <v>-78504.990000000005</v>
      </c>
      <c r="E103" s="19">
        <v>-129.74148545054123</v>
      </c>
    </row>
    <row r="104" spans="1:5" x14ac:dyDescent="0.35">
      <c r="A104" s="26" t="s">
        <v>100</v>
      </c>
      <c r="B104" s="14">
        <v>246416.13</v>
      </c>
      <c r="C104" s="15">
        <v>194426.56</v>
      </c>
      <c r="D104" s="18">
        <v>-51989.57</v>
      </c>
      <c r="E104" s="19">
        <v>-21.0982819996402</v>
      </c>
    </row>
    <row r="105" spans="1:5" x14ac:dyDescent="0.35">
      <c r="A105" s="3" t="s">
        <v>101</v>
      </c>
      <c r="B105" s="4">
        <f>B97+SUM(B99)-SUM(B101:B104)</f>
        <v>-201697.08999999997</v>
      </c>
      <c r="C105" s="5">
        <f>C97+SUM(C99)-SUM(C101:C104)</f>
        <v>-32314.87999999983</v>
      </c>
      <c r="D105" s="23">
        <v>169382.21</v>
      </c>
      <c r="E105" s="24">
        <v>83.978509556087289</v>
      </c>
    </row>
    <row r="106" spans="1:5" x14ac:dyDescent="0.35">
      <c r="A106" s="27" t="s">
        <v>102</v>
      </c>
      <c r="B106" s="14">
        <v>2499.58</v>
      </c>
      <c r="C106" s="15">
        <v>2524.0100000000002</v>
      </c>
      <c r="D106" s="16">
        <v>24.43</v>
      </c>
      <c r="E106" s="17">
        <v>0.97736419718512713</v>
      </c>
    </row>
    <row r="107" spans="1:5" x14ac:dyDescent="0.35">
      <c r="A107" s="3" t="s">
        <v>103</v>
      </c>
      <c r="B107" s="4">
        <f>B105-B106</f>
        <v>-204196.66999999995</v>
      </c>
      <c r="C107" s="5">
        <f>C105-C106</f>
        <v>-34838.889999999832</v>
      </c>
      <c r="D107" s="23">
        <v>169357.78</v>
      </c>
      <c r="E107" s="24">
        <v>82.938561143039209</v>
      </c>
    </row>
    <row r="108" spans="1:5" x14ac:dyDescent="0.35">
      <c r="A108" s="3" t="s">
        <v>104</v>
      </c>
      <c r="B108" s="4">
        <f>B107</f>
        <v>-204196.66999999995</v>
      </c>
      <c r="C108" s="5">
        <f>C107</f>
        <v>-34838.889999999832</v>
      </c>
      <c r="D108" s="23">
        <v>169357.78</v>
      </c>
      <c r="E108" s="24">
        <v>82.938561143039209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Nemanja Zarkovic</cp:lastModifiedBy>
  <dcterms:modified xsi:type="dcterms:W3CDTF">2021-02-04T21:00:54Z</dcterms:modified>
</cp:coreProperties>
</file>