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Grindstone - Corp. Finance (Working Folder)\Admin\Hiring\Interview Case Studies\Python\Variance Report\Input Data\"/>
    </mc:Choice>
  </mc:AlternateContent>
  <xr:revisionPtr revIDLastSave="0" documentId="13_ncr:1_{0AAF70E3-D8A0-4583-9B34-1A839D4B1835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Profit &amp; Lo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  <c r="C60" i="1"/>
  <c r="B60" i="1"/>
  <c r="C53" i="1"/>
  <c r="B53" i="1"/>
  <c r="C47" i="1"/>
  <c r="B47" i="1"/>
  <c r="C42" i="1"/>
  <c r="B42" i="1"/>
  <c r="C38" i="1"/>
  <c r="B38" i="1"/>
  <c r="B54" i="1" s="1"/>
  <c r="C34" i="1"/>
  <c r="C54" i="1" s="1"/>
  <c r="B34" i="1"/>
  <c r="B27" i="1"/>
  <c r="C26" i="1"/>
  <c r="C27" i="1" s="1"/>
  <c r="B26" i="1"/>
  <c r="C17" i="1"/>
  <c r="B17" i="1"/>
  <c r="C13" i="1"/>
  <c r="B13" i="1"/>
  <c r="C8" i="1"/>
  <c r="B8" i="1"/>
  <c r="C55" i="1" l="1"/>
  <c r="C67" i="1" s="1"/>
  <c r="C71" i="1" s="1"/>
  <c r="C72" i="1" s="1"/>
  <c r="B55" i="1"/>
  <c r="B67" i="1" s="1"/>
  <c r="B71" i="1" s="1"/>
  <c r="B72" i="1" s="1"/>
</calcChain>
</file>

<file path=xl/sharedStrings.xml><?xml version="1.0" encoding="utf-8"?>
<sst xmlns="http://schemas.openxmlformats.org/spreadsheetml/2006/main" count="75" uniqueCount="75">
  <si>
    <t>Profit &amp; Loss</t>
  </si>
  <si>
    <t>Oct 2020</t>
  </si>
  <si>
    <t>Nov 2020</t>
  </si>
  <si>
    <t>Variance ($)</t>
  </si>
  <si>
    <t>Variance (%)</t>
  </si>
  <si>
    <t>Revenue</t>
  </si>
  <si>
    <t>Gross Sales</t>
  </si>
  <si>
    <t>Chargeback</t>
  </si>
  <si>
    <t>Refunds</t>
  </si>
  <si>
    <t>Total Revenue</t>
  </si>
  <si>
    <t>Cost of Sales</t>
  </si>
  <si>
    <t>Webmasters Costs</t>
  </si>
  <si>
    <t>WEBMASTERS</t>
  </si>
  <si>
    <t>Ad Center Commissions</t>
  </si>
  <si>
    <t>Total Webmasters Costs</t>
  </si>
  <si>
    <t>Processing Costs</t>
  </si>
  <si>
    <t>Processor Fees</t>
  </si>
  <si>
    <t>Processor Fees – PaymentsMB</t>
  </si>
  <si>
    <t>Total Processing Costs</t>
  </si>
  <si>
    <t>Milkbox Costs</t>
  </si>
  <si>
    <t>Platform Fees - Milkbox</t>
  </si>
  <si>
    <t>Gateway Expenses Costs</t>
  </si>
  <si>
    <t>Gateway Expenses</t>
  </si>
  <si>
    <t>Advertisement Costs</t>
  </si>
  <si>
    <t>Advert. OTHER</t>
  </si>
  <si>
    <t>Other Costs</t>
  </si>
  <si>
    <t>Inventory Storage Rental</t>
  </si>
  <si>
    <t>Total Cost of Sales</t>
  </si>
  <si>
    <t>Gross Profit Before Depreciation</t>
  </si>
  <si>
    <t>Expenses</t>
  </si>
  <si>
    <t>Payroll Expenses</t>
  </si>
  <si>
    <t>Director Salaries</t>
  </si>
  <si>
    <t>Corporate Expenses</t>
  </si>
  <si>
    <t>Virtual Office</t>
  </si>
  <si>
    <t>Mail Forwarding</t>
  </si>
  <si>
    <t>Total Corporate Expenses</t>
  </si>
  <si>
    <t>Professional Fees ADMIN</t>
  </si>
  <si>
    <t>PROFESSIONAL FEES - CONSULTING</t>
  </si>
  <si>
    <t>Management Fee</t>
  </si>
  <si>
    <t>Total Professional Fees ADMIN</t>
  </si>
  <si>
    <t>Financial Expenses</t>
  </si>
  <si>
    <t>BANK SERVICE CHARGE</t>
  </si>
  <si>
    <t>WIRE FEES</t>
  </si>
  <si>
    <t>Total Financial Expenses</t>
  </si>
  <si>
    <t>Office Expenses</t>
  </si>
  <si>
    <t>OFFICE EXPENSES-OTHER</t>
  </si>
  <si>
    <t>Office Rent</t>
  </si>
  <si>
    <t>Mail</t>
  </si>
  <si>
    <t>Total Office Expenses</t>
  </si>
  <si>
    <t>Admin Expenses</t>
  </si>
  <si>
    <t>NOTARY</t>
  </si>
  <si>
    <t>PENALTY</t>
  </si>
  <si>
    <t>OTHER ADMIN EXPENSE - OTHER</t>
  </si>
  <si>
    <t>COURRIER FEES</t>
  </si>
  <si>
    <t>Total Admin Expenses</t>
  </si>
  <si>
    <t>Total Expenses</t>
  </si>
  <si>
    <t>Operating Profit Before Depn &amp; Amort.</t>
  </si>
  <si>
    <t>Other Expenses</t>
  </si>
  <si>
    <t>Realized FX (Gains) or Losses</t>
  </si>
  <si>
    <t>Realised Currency Gains</t>
  </si>
  <si>
    <t>REALIZED EXCHANGE GAIN OR LOSS</t>
  </si>
  <si>
    <t>Total Realized FX (Gains) or Losses</t>
  </si>
  <si>
    <t>Unrealized FX (Gains) or Losses</t>
  </si>
  <si>
    <t>Bank Revaluations Forex</t>
  </si>
  <si>
    <t>Bank Revaluations</t>
  </si>
  <si>
    <t>Unrealised Currency Gains</t>
  </si>
  <si>
    <t>UNREALIZED EXCHANGE GAIN OR LOSS</t>
  </si>
  <si>
    <t>Total Unrealized FX (Gains) or Losses</t>
  </si>
  <si>
    <t>EBITDA</t>
  </si>
  <si>
    <t>Tax Expenses</t>
  </si>
  <si>
    <t>Corporate Income Tax</t>
  </si>
  <si>
    <t>INCOMES TAXES</t>
  </si>
  <si>
    <t>Earnings After Tax</t>
  </si>
  <si>
    <t>Net Income</t>
  </si>
  <si>
    <t>Company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</si>
</sst>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(&quot;&quot;$&quot;#,##0&quot;)&quot;"/>
    <numFmt numFmtId="165" formatCode="#,##0.0#&quot;%&quot;;\-#,##0.0#&quot;%&quot;"/>
  </numFmts>
  <fonts count="10" x14ac:knownFonts="1">
    <font>
      <sz val="11"/>
      <name val="Calibri"/>
    </font>
    <font>
      <sz val="2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C21E26"/>
      <name val="Calibri"/>
      <family val="2"/>
    </font>
    <font>
      <sz val="11"/>
      <color rgb="FF51A14F"/>
      <name val="Calibri"/>
      <family val="2"/>
    </font>
    <font>
      <b/>
      <sz val="11"/>
      <color rgb="FFC21E26"/>
      <name val="Calibri"/>
      <family val="2"/>
    </font>
    <font>
      <b/>
      <sz val="11"/>
      <color rgb="FF51A14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3F9ED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8">
    <xf numFmtId="0" fontId="0" fillId="0" borderId="0"/>
    <xf numFmtId="0" fontId="3" fillId="0" borderId="1">
      <alignment horizontal="right" wrapText="1"/>
    </xf>
    <xf numFmtId="0" fontId="3" fillId="0" borderId="0">
      <alignment horizontal="left"/>
    </xf>
    <xf numFmtId="0" fontId="3" fillId="0" borderId="1">
      <alignment horizontal="left"/>
    </xf>
    <xf numFmtId="164" fontId="3" fillId="0" borderId="1">
      <alignment horizontal="right"/>
    </xf>
    <xf numFmtId="164" fontId="3" fillId="2" borderId="1">
      <alignment horizontal="right"/>
    </xf>
    <xf numFmtId="164" fontId="5" fillId="0" borderId="1">
      <alignment horizontal="right"/>
    </xf>
    <xf numFmtId="165" fontId="5" fillId="0" borderId="1">
      <alignment horizontal="right"/>
    </xf>
    <xf numFmtId="0" fontId="2" fillId="0" borderId="0">
      <alignment horizontal="left" indent="2"/>
    </xf>
    <xf numFmtId="164" fontId="2" fillId="0" borderId="0">
      <alignment horizontal="right"/>
    </xf>
    <xf numFmtId="164" fontId="2" fillId="2" borderId="0">
      <alignment horizontal="right"/>
    </xf>
    <xf numFmtId="164" fontId="6" fillId="0" borderId="0">
      <alignment horizontal="right"/>
    </xf>
    <xf numFmtId="165" fontId="6" fillId="0" borderId="0">
      <alignment horizontal="right"/>
    </xf>
    <xf numFmtId="164" fontId="7" fillId="0" borderId="0">
      <alignment horizontal="right"/>
    </xf>
    <xf numFmtId="165" fontId="7" fillId="0" borderId="0">
      <alignment horizontal="right"/>
    </xf>
    <xf numFmtId="164" fontId="8" fillId="0" borderId="1">
      <alignment horizontal="right"/>
    </xf>
    <xf numFmtId="165" fontId="8" fillId="0" borderId="1">
      <alignment horizontal="right"/>
    </xf>
    <xf numFmtId="0" fontId="3" fillId="0" borderId="0">
      <alignment horizontal="left" indent="2"/>
    </xf>
    <xf numFmtId="164" fontId="3" fillId="0" borderId="0">
      <alignment horizontal="right"/>
    </xf>
    <xf numFmtId="164" fontId="3" fillId="2" borderId="0">
      <alignment horizontal="right"/>
    </xf>
    <xf numFmtId="164" fontId="5" fillId="0" borderId="0">
      <alignment horizontal="right"/>
    </xf>
    <xf numFmtId="165" fontId="5" fillId="0" borderId="0">
      <alignment horizontal="right"/>
    </xf>
    <xf numFmtId="0" fontId="2" fillId="0" borderId="0">
      <alignment horizontal="left" indent="4"/>
    </xf>
    <xf numFmtId="0" fontId="3" fillId="0" borderId="1">
      <alignment horizontal="left" indent="2"/>
    </xf>
    <xf numFmtId="164" fontId="9" fillId="0" borderId="1">
      <alignment horizontal="right"/>
    </xf>
    <xf numFmtId="165" fontId="9" fillId="0" borderId="1">
      <alignment horizontal="right"/>
    </xf>
    <xf numFmtId="165" fontId="4" fillId="0" borderId="0">
      <alignment horizontal="right"/>
    </xf>
    <xf numFmtId="164" fontId="4" fillId="0" borderId="0">
      <alignment horizontal="right"/>
    </xf>
  </cellStyleXfs>
  <cellXfs count="31">
    <xf numFmtId="0" fontId="0" fillId="0" borderId="0" xfId="0" applyNumberFormat="1" applyFont="1" applyProtection="1"/>
    <xf numFmtId="0" fontId="3" fillId="0" borderId="1" xfId="1" applyNumberFormat="1" applyFont="1" applyFill="1" applyBorder="1" applyAlignment="1" applyProtection="1">
      <alignment horizontal="right" wrapText="1"/>
    </xf>
    <xf numFmtId="0" fontId="3" fillId="0" borderId="0" xfId="2" applyNumberFormat="1" applyFont="1" applyFill="1" applyBorder="1" applyAlignment="1" applyProtection="1">
      <alignment horizontal="left"/>
    </xf>
    <xf numFmtId="0" fontId="3" fillId="0" borderId="1" xfId="3" applyNumberFormat="1" applyFont="1" applyFill="1" applyBorder="1" applyAlignment="1" applyProtection="1">
      <alignment horizontal="left"/>
    </xf>
    <xf numFmtId="164" fontId="3" fillId="0" borderId="1" xfId="4" applyNumberFormat="1" applyFont="1" applyFill="1" applyBorder="1" applyAlignment="1" applyProtection="1">
      <alignment horizontal="right"/>
    </xf>
    <xf numFmtId="164" fontId="3" fillId="2" borderId="1" xfId="5" applyNumberFormat="1" applyFont="1" applyFill="1" applyBorder="1" applyAlignment="1" applyProtection="1">
      <alignment horizontal="right"/>
    </xf>
    <xf numFmtId="164" fontId="5" fillId="0" borderId="1" xfId="6" applyNumberFormat="1" applyFont="1" applyFill="1" applyBorder="1" applyAlignment="1" applyProtection="1">
      <alignment horizontal="right"/>
    </xf>
    <xf numFmtId="165" fontId="5" fillId="0" borderId="1" xfId="7" applyNumberFormat="1" applyFont="1" applyFill="1" applyBorder="1" applyAlignment="1" applyProtection="1">
      <alignment horizontal="right"/>
    </xf>
    <xf numFmtId="0" fontId="2" fillId="0" borderId="0" xfId="8" applyNumberFormat="1" applyFont="1" applyFill="1" applyBorder="1" applyAlignment="1" applyProtection="1">
      <alignment horizontal="left" indent="2"/>
    </xf>
    <xf numFmtId="164" fontId="2" fillId="0" borderId="0" xfId="9" applyNumberFormat="1" applyFont="1" applyFill="1" applyBorder="1" applyAlignment="1" applyProtection="1">
      <alignment horizontal="right"/>
    </xf>
    <xf numFmtId="164" fontId="2" fillId="2" borderId="0" xfId="10" applyNumberFormat="1" applyFont="1" applyFill="1" applyBorder="1" applyAlignment="1" applyProtection="1">
      <alignment horizontal="right"/>
    </xf>
    <xf numFmtId="164" fontId="6" fillId="0" borderId="0" xfId="11" applyNumberFormat="1" applyFont="1" applyFill="1" applyBorder="1" applyAlignment="1" applyProtection="1">
      <alignment horizontal="right"/>
    </xf>
    <xf numFmtId="165" fontId="6" fillId="0" borderId="0" xfId="12" applyNumberFormat="1" applyFont="1" applyFill="1" applyBorder="1" applyAlignment="1" applyProtection="1">
      <alignment horizontal="right"/>
    </xf>
    <xf numFmtId="164" fontId="7" fillId="0" borderId="0" xfId="13" applyNumberFormat="1" applyFont="1" applyFill="1" applyBorder="1" applyAlignment="1" applyProtection="1">
      <alignment horizontal="right"/>
    </xf>
    <xf numFmtId="165" fontId="7" fillId="0" borderId="0" xfId="14" applyNumberFormat="1" applyFont="1" applyFill="1" applyBorder="1" applyAlignment="1" applyProtection="1">
      <alignment horizontal="right"/>
    </xf>
    <xf numFmtId="164" fontId="8" fillId="0" borderId="1" xfId="15" applyNumberFormat="1" applyFont="1" applyFill="1" applyBorder="1" applyAlignment="1" applyProtection="1">
      <alignment horizontal="right"/>
    </xf>
    <xf numFmtId="165" fontId="8" fillId="0" borderId="1" xfId="16" applyNumberFormat="1" applyFont="1" applyFill="1" applyBorder="1" applyAlignment="1" applyProtection="1">
      <alignment horizontal="right"/>
    </xf>
    <xf numFmtId="0" fontId="3" fillId="0" borderId="0" xfId="17" applyNumberFormat="1" applyFont="1" applyFill="1" applyBorder="1" applyAlignment="1" applyProtection="1">
      <alignment horizontal="left" indent="2"/>
    </xf>
    <xf numFmtId="164" fontId="3" fillId="0" borderId="0" xfId="18" applyNumberFormat="1" applyFont="1" applyFill="1" applyBorder="1" applyAlignment="1" applyProtection="1">
      <alignment horizontal="right"/>
    </xf>
    <xf numFmtId="164" fontId="3" fillId="2" borderId="0" xfId="19" applyNumberFormat="1" applyFont="1" applyFill="1" applyBorder="1" applyAlignment="1" applyProtection="1">
      <alignment horizontal="right"/>
    </xf>
    <xf numFmtId="164" fontId="5" fillId="0" borderId="0" xfId="20" applyNumberFormat="1" applyFont="1" applyFill="1" applyBorder="1" applyAlignment="1" applyProtection="1">
      <alignment horizontal="right"/>
    </xf>
    <xf numFmtId="165" fontId="5" fillId="0" borderId="0" xfId="21" applyNumberFormat="1" applyFont="1" applyFill="1" applyBorder="1" applyAlignment="1" applyProtection="1">
      <alignment horizontal="right"/>
    </xf>
    <xf numFmtId="0" fontId="2" fillId="0" borderId="0" xfId="22" applyNumberFormat="1" applyFont="1" applyFill="1" applyBorder="1" applyAlignment="1" applyProtection="1">
      <alignment horizontal="left" indent="4"/>
    </xf>
    <xf numFmtId="0" fontId="3" fillId="0" borderId="1" xfId="23" applyNumberFormat="1" applyFont="1" applyFill="1" applyBorder="1" applyAlignment="1" applyProtection="1">
      <alignment horizontal="left" indent="2"/>
    </xf>
    <xf numFmtId="164" fontId="9" fillId="0" borderId="1" xfId="24" applyNumberFormat="1" applyFont="1" applyFill="1" applyBorder="1" applyAlignment="1" applyProtection="1">
      <alignment horizontal="right"/>
    </xf>
    <xf numFmtId="165" fontId="9" fillId="0" borderId="1" xfId="25" applyNumberFormat="1" applyFont="1" applyFill="1" applyBorder="1" applyAlignment="1" applyProtection="1">
      <alignment horizontal="right"/>
    </xf>
    <xf numFmtId="165" fontId="4" fillId="0" borderId="0" xfId="26" applyNumberFormat="1" applyFont="1" applyFill="1" applyBorder="1" applyAlignment="1" applyProtection="1">
      <alignment horizontal="right"/>
    </xf>
    <xf numFmtId="164" fontId="4" fillId="0" borderId="0" xfId="27" applyNumberFormat="1" applyFont="1" applyFill="1" applyBorder="1" applyAlignment="1" applyProtection="1">
      <alignment horizontal="right"/>
    </xf>
    <xf numFmtId="0" fontId="1" fillId="0" borderId="0" xfId="0" applyNumberFormat="1" applyFont="1" applyAlignment="1" applyProtection="1">
      <alignment horizontal="left"/>
    </xf>
    <xf numFmtId="49" fontId="0" fillId="0" borderId="0" xfId="0" applyNumberFormat="1" applyFont="1" applyFill="1" applyAlignment="1" applyProtection="1">
      <alignment horizontal="left"/>
    </xf>
    <xf numFmtId="49" fontId="1" fillId="0" borderId="0" xfId="0" applyNumberFormat="1" applyFont="1" applyFill="1" applyAlignment="1" applyProtection="1">
      <alignment horizontal="left"/>
    </xf>
  </cellXfs>
  <cellStyles count="28">
    <cellStyle name="$@::#f3f9ed:false:right:false:0:false0" xfId="10" xr:uid="{00000000-0005-0000-0000-00000A000000}"/>
    <cellStyle name="$@::#f3f9ed:true:right:false:0:false0" xfId="5" xr:uid="{00000000-0005-0000-0000-000005000000}"/>
    <cellStyle name="$@::#f3f9ed:true:right:true:0:false0" xfId="19" xr:uid="{00000000-0005-0000-0000-000013000000}"/>
    <cellStyle name="$@:::false:right:false:0:false0" xfId="9" xr:uid="{00000000-0005-0000-0000-000009000000}"/>
    <cellStyle name="$@:::true:right:false:0:false0" xfId="4" xr:uid="{00000000-0005-0000-0000-000004000000}"/>
    <cellStyle name="$@:::true:right:true:0:false0" xfId="18" xr:uid="{00000000-0005-0000-0000-000012000000}"/>
    <cellStyle name="$@:0x0::false:right:false:0:false0" xfId="27" xr:uid="{00000000-0005-0000-0000-00001B000000}"/>
    <cellStyle name="$@:0x0::true:right:false:0:false0" xfId="6" xr:uid="{00000000-0005-0000-0000-000006000000}"/>
    <cellStyle name="$@:0x0::true:right:true:0:false0" xfId="20" xr:uid="{00000000-0005-0000-0000-000014000000}"/>
    <cellStyle name="$@:0x51a14f::false:right:false:0:false0" xfId="13" xr:uid="{00000000-0005-0000-0000-00000D000000}"/>
    <cellStyle name="$@:0x51a14f::true:right:false:0:false0" xfId="24" xr:uid="{00000000-0005-0000-0000-000018000000}"/>
    <cellStyle name="$@:0xc21e26::false:right:false:0:false0" xfId="11" xr:uid="{00000000-0005-0000-0000-00000B000000}"/>
    <cellStyle name="$@:0xc21e26::true:right:false:0:false0" xfId="15" xr:uid="{00000000-0005-0000-0000-00000F000000}"/>
    <cellStyle name=":::false:left:false:2:false0" xfId="8" xr:uid="{00000000-0005-0000-0000-000008000000}"/>
    <cellStyle name=":::false:left:false:4:false0" xfId="22" xr:uid="{00000000-0005-0000-0000-000016000000}"/>
    <cellStyle name=":::true:left:false:0:false0" xfId="3" xr:uid="{00000000-0005-0000-0000-000003000000}"/>
    <cellStyle name=":::true:left:false:2:false0" xfId="23" xr:uid="{00000000-0005-0000-0000-000017000000}"/>
    <cellStyle name=":::true:left:true:0:false0" xfId="2" xr:uid="{00000000-0005-0000-0000-000002000000}"/>
    <cellStyle name=":::true:left:true:2:false0" xfId="17" xr:uid="{00000000-0005-0000-0000-000011000000}"/>
    <cellStyle name=":::true:right:false:0:true0" xfId="1" xr:uid="{00000000-0005-0000-0000-000001000000}"/>
    <cellStyle name="@%:0x0::false:right:false:0:false0" xfId="26" xr:uid="{00000000-0005-0000-0000-00001A000000}"/>
    <cellStyle name="@%:0x0::true:right:false:0:false0" xfId="7" xr:uid="{00000000-0005-0000-0000-000007000000}"/>
    <cellStyle name="@%:0x0::true:right:true:0:false0" xfId="21" xr:uid="{00000000-0005-0000-0000-000015000000}"/>
    <cellStyle name="@%:0x51a14f::false:right:false:0:false0" xfId="14" xr:uid="{00000000-0005-0000-0000-00000E000000}"/>
    <cellStyle name="@%:0x51a14f::true:right:false:0:false0" xfId="25" xr:uid="{00000000-0005-0000-0000-000019000000}"/>
    <cellStyle name="@%:0xc21e26::false:right:false:0:false0" xfId="12" xr:uid="{00000000-0005-0000-0000-00000C000000}"/>
    <cellStyle name="@%:0xc21e26::true:right:false:0:false0" xfId="16" xr:uid="{00000000-0005-0000-0000-00001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4.5" x14ac:dyDescent="0.35"/>
  <cols>
    <col min="1" max="1" width="35.6328125" style="29" customWidth="1"/>
    <col min="2" max="5" width="20" customWidth="1"/>
  </cols>
  <sheetData>
    <row r="1" spans="1:5" s="28" customFormat="1" ht="24" customHeight="1" x14ac:dyDescent="0.6">
      <c r="A1" s="30" t="s">
        <v>0</v>
      </c>
    </row>
    <row r="2" spans="1:5" x14ac:dyDescent="0.35">
      <c r="A2" s="2" t="s">
        <v>74</v>
      </c>
    </row>
    <row r="3" spans="1:5" x14ac:dyDescent="0.35">
      <c r="B3" s="1" t="s">
        <v>1</v>
      </c>
      <c r="C3" s="1" t="s">
        <v>2</v>
      </c>
      <c r="D3" s="1" t="s">
        <v>3</v>
      </c>
      <c r="E3" s="1" t="s">
        <v>4</v>
      </c>
    </row>
    <row r="4" spans="1:5" x14ac:dyDescent="0.35">
      <c r="A4" s="3" t="s">
        <v>5</v>
      </c>
      <c r="B4" s="4"/>
      <c r="C4" s="5"/>
      <c r="D4" s="6"/>
      <c r="E4" s="7"/>
    </row>
    <row r="5" spans="1:5" x14ac:dyDescent="0.35">
      <c r="A5" s="8" t="s">
        <v>6</v>
      </c>
      <c r="B5" s="9">
        <v>12688824.890000001</v>
      </c>
      <c r="C5" s="10">
        <v>12032791.470000001</v>
      </c>
      <c r="D5" s="11">
        <v>-656033.42000000004</v>
      </c>
      <c r="E5" s="12">
        <v>-5.1701668648372365</v>
      </c>
    </row>
    <row r="6" spans="1:5" x14ac:dyDescent="0.35">
      <c r="A6" s="8" t="s">
        <v>7</v>
      </c>
      <c r="B6" s="9">
        <v>-689356.39</v>
      </c>
      <c r="C6" s="10">
        <v>-607508.27</v>
      </c>
      <c r="D6" s="13">
        <v>81848.12</v>
      </c>
      <c r="E6" s="14">
        <v>11.87312124574634</v>
      </c>
    </row>
    <row r="7" spans="1:5" x14ac:dyDescent="0.35">
      <c r="A7" s="8" t="s">
        <v>8</v>
      </c>
      <c r="B7" s="9">
        <v>-1925029.16</v>
      </c>
      <c r="C7" s="10">
        <v>-1811592.48</v>
      </c>
      <c r="D7" s="13">
        <v>113436.68</v>
      </c>
      <c r="E7" s="14">
        <v>5.8927252821458564</v>
      </c>
    </row>
    <row r="8" spans="1:5" x14ac:dyDescent="0.35">
      <c r="A8" s="3" t="s">
        <v>9</v>
      </c>
      <c r="B8" s="4">
        <f>SUM(B5:B7)</f>
        <v>10074439.34</v>
      </c>
      <c r="C8" s="5">
        <f>SUM(C5:C7)</f>
        <v>9613690.7200000007</v>
      </c>
      <c r="D8" s="15">
        <v>-460748.62</v>
      </c>
      <c r="E8" s="16">
        <v>-4.5734418010799205</v>
      </c>
    </row>
    <row r="9" spans="1:5" x14ac:dyDescent="0.35">
      <c r="A9" s="3" t="s">
        <v>10</v>
      </c>
      <c r="B9" s="4"/>
      <c r="C9" s="5"/>
      <c r="D9" s="6"/>
      <c r="E9" s="7"/>
    </row>
    <row r="10" spans="1:5" x14ac:dyDescent="0.35">
      <c r="A10" s="17" t="s">
        <v>11</v>
      </c>
      <c r="B10" s="18"/>
      <c r="C10" s="19"/>
      <c r="D10" s="20"/>
      <c r="E10" s="21"/>
    </row>
    <row r="11" spans="1:5" x14ac:dyDescent="0.35">
      <c r="A11" s="22" t="s">
        <v>12</v>
      </c>
      <c r="B11" s="9">
        <v>3381775.91</v>
      </c>
      <c r="C11" s="10">
        <v>3288455.92</v>
      </c>
      <c r="D11" s="13">
        <v>-93319.99</v>
      </c>
      <c r="E11" s="14">
        <v>-2.7594965628577088</v>
      </c>
    </row>
    <row r="12" spans="1:5" x14ac:dyDescent="0.35">
      <c r="A12" s="22" t="s">
        <v>13</v>
      </c>
      <c r="B12" s="9">
        <v>362734.29</v>
      </c>
      <c r="C12" s="10">
        <v>319612.90000000002</v>
      </c>
      <c r="D12" s="13">
        <v>-43121.39</v>
      </c>
      <c r="E12" s="14">
        <v>-11.88787252509268</v>
      </c>
    </row>
    <row r="13" spans="1:5" x14ac:dyDescent="0.35">
      <c r="A13" s="23" t="s">
        <v>14</v>
      </c>
      <c r="B13" s="4">
        <f>SUM(B11:B12)</f>
        <v>3744510.2</v>
      </c>
      <c r="C13" s="5">
        <f>SUM(C11:C12)</f>
        <v>3608068.82</v>
      </c>
      <c r="D13" s="24">
        <v>-136441.38</v>
      </c>
      <c r="E13" s="25">
        <v>-3.6437710865362312</v>
      </c>
    </row>
    <row r="14" spans="1:5" x14ac:dyDescent="0.35">
      <c r="A14" s="17" t="s">
        <v>15</v>
      </c>
      <c r="B14" s="18"/>
      <c r="C14" s="19"/>
      <c r="D14" s="20"/>
      <c r="E14" s="21"/>
    </row>
    <row r="15" spans="1:5" x14ac:dyDescent="0.35">
      <c r="A15" s="22" t="s">
        <v>16</v>
      </c>
      <c r="B15" s="9">
        <v>1832772.98</v>
      </c>
      <c r="C15" s="10">
        <v>1846021.99</v>
      </c>
      <c r="D15" s="11">
        <v>13249.01</v>
      </c>
      <c r="E15" s="12">
        <v>0.72289422337511766</v>
      </c>
    </row>
    <row r="16" spans="1:5" x14ac:dyDescent="0.35">
      <c r="A16" s="22" t="s">
        <v>17</v>
      </c>
      <c r="B16" s="9">
        <v>325961.61</v>
      </c>
      <c r="C16" s="10">
        <v>358737.9</v>
      </c>
      <c r="D16" s="11">
        <v>32776.29</v>
      </c>
      <c r="E16" s="12">
        <v>10.055260802031258</v>
      </c>
    </row>
    <row r="17" spans="1:5" x14ac:dyDescent="0.35">
      <c r="A17" s="23" t="s">
        <v>18</v>
      </c>
      <c r="B17" s="4">
        <f>SUM(B15:B16)</f>
        <v>2158734.59</v>
      </c>
      <c r="C17" s="5">
        <f>SUM(C15:C16)</f>
        <v>2204759.89</v>
      </c>
      <c r="D17" s="15">
        <v>46025.3</v>
      </c>
      <c r="E17" s="16">
        <v>2.1320499617324424</v>
      </c>
    </row>
    <row r="18" spans="1:5" x14ac:dyDescent="0.35">
      <c r="A18" s="17" t="s">
        <v>19</v>
      </c>
      <c r="B18" s="18"/>
      <c r="C18" s="19"/>
      <c r="D18" s="20"/>
      <c r="E18" s="21"/>
    </row>
    <row r="19" spans="1:5" x14ac:dyDescent="0.35">
      <c r="A19" s="22" t="s">
        <v>20</v>
      </c>
      <c r="B19" s="9">
        <v>3276994.36</v>
      </c>
      <c r="C19" s="10">
        <v>2777752.87</v>
      </c>
      <c r="D19" s="13">
        <v>-499241.49</v>
      </c>
      <c r="E19" s="14">
        <v>-15.234737541629459</v>
      </c>
    </row>
    <row r="20" spans="1:5" x14ac:dyDescent="0.35">
      <c r="A20" s="17" t="s">
        <v>21</v>
      </c>
      <c r="B20" s="18"/>
      <c r="C20" s="19"/>
      <c r="D20" s="20"/>
      <c r="E20" s="21"/>
    </row>
    <row r="21" spans="1:5" x14ac:dyDescent="0.35">
      <c r="A21" s="22" t="s">
        <v>22</v>
      </c>
      <c r="B21" s="9">
        <v>855.82</v>
      </c>
      <c r="C21" s="10">
        <v>903.1</v>
      </c>
      <c r="D21" s="11">
        <v>47.28</v>
      </c>
      <c r="E21" s="12">
        <v>5.52452618541282</v>
      </c>
    </row>
    <row r="22" spans="1:5" x14ac:dyDescent="0.35">
      <c r="A22" s="17" t="s">
        <v>23</v>
      </c>
      <c r="B22" s="18"/>
      <c r="C22" s="19"/>
      <c r="D22" s="20"/>
      <c r="E22" s="21"/>
    </row>
    <row r="23" spans="1:5" x14ac:dyDescent="0.35">
      <c r="A23" s="22" t="s">
        <v>24</v>
      </c>
      <c r="B23" s="9">
        <v>8900.4699999999993</v>
      </c>
      <c r="C23" s="10">
        <v>0</v>
      </c>
      <c r="D23" s="13">
        <v>-8900.4699999999993</v>
      </c>
      <c r="E23" s="14">
        <v>-100</v>
      </c>
    </row>
    <row r="24" spans="1:5" x14ac:dyDescent="0.35">
      <c r="A24" s="17" t="s">
        <v>25</v>
      </c>
      <c r="B24" s="18"/>
      <c r="C24" s="19"/>
      <c r="D24" s="20"/>
      <c r="E24" s="21"/>
    </row>
    <row r="25" spans="1:5" x14ac:dyDescent="0.35">
      <c r="A25" s="22" t="s">
        <v>26</v>
      </c>
      <c r="B25" s="9">
        <v>540.75</v>
      </c>
      <c r="C25" s="10">
        <v>0</v>
      </c>
      <c r="D25" s="13">
        <v>-540.75</v>
      </c>
      <c r="E25" s="14">
        <v>-100</v>
      </c>
    </row>
    <row r="26" spans="1:5" x14ac:dyDescent="0.35">
      <c r="A26" s="3" t="s">
        <v>27</v>
      </c>
      <c r="B26" s="4">
        <f>SUM(B13,B17,B19,B21,B23,B25)</f>
        <v>9190536.1900000013</v>
      </c>
      <c r="C26" s="5">
        <f>SUM(C13,C17,C19,C21,C23,C25)</f>
        <v>8591484.6799999997</v>
      </c>
      <c r="D26" s="24">
        <v>-599051.51</v>
      </c>
      <c r="E26" s="25">
        <v>-6.5181344985270115</v>
      </c>
    </row>
    <row r="27" spans="1:5" x14ac:dyDescent="0.35">
      <c r="A27" s="3" t="s">
        <v>28</v>
      </c>
      <c r="B27" s="4">
        <f>B8-B26</f>
        <v>883903.14999999851</v>
      </c>
      <c r="C27" s="5">
        <f>C8-C26</f>
        <v>1022206.040000001</v>
      </c>
      <c r="D27" s="24">
        <v>138302.89000000001</v>
      </c>
      <c r="E27" s="25">
        <v>15.646837552281603</v>
      </c>
    </row>
    <row r="28" spans="1:5" x14ac:dyDescent="0.35">
      <c r="A28" s="3" t="s">
        <v>29</v>
      </c>
      <c r="B28" s="4"/>
      <c r="C28" s="5"/>
      <c r="D28" s="6"/>
      <c r="E28" s="7"/>
    </row>
    <row r="29" spans="1:5" x14ac:dyDescent="0.35">
      <c r="A29" s="17" t="s">
        <v>30</v>
      </c>
      <c r="B29" s="18"/>
      <c r="C29" s="19"/>
      <c r="D29" s="20"/>
      <c r="E29" s="21"/>
    </row>
    <row r="30" spans="1:5" x14ac:dyDescent="0.35">
      <c r="A30" s="22" t="s">
        <v>31</v>
      </c>
      <c r="B30" s="9">
        <v>73640.62</v>
      </c>
      <c r="C30" s="10">
        <v>61589.599999999999</v>
      </c>
      <c r="D30" s="13">
        <v>-12051.02</v>
      </c>
      <c r="E30" s="14">
        <v>-16.364636799635853</v>
      </c>
    </row>
    <row r="31" spans="1:5" x14ac:dyDescent="0.35">
      <c r="A31" s="17" t="s">
        <v>32</v>
      </c>
      <c r="B31" s="18"/>
      <c r="C31" s="19"/>
      <c r="D31" s="20"/>
      <c r="E31" s="21"/>
    </row>
    <row r="32" spans="1:5" x14ac:dyDescent="0.35">
      <c r="A32" s="22" t="s">
        <v>33</v>
      </c>
      <c r="B32" s="9">
        <v>249</v>
      </c>
      <c r="C32" s="10">
        <v>0</v>
      </c>
      <c r="D32" s="13">
        <v>-249</v>
      </c>
      <c r="E32" s="14">
        <v>-100</v>
      </c>
    </row>
    <row r="33" spans="1:5" x14ac:dyDescent="0.35">
      <c r="A33" s="22" t="s">
        <v>34</v>
      </c>
      <c r="B33" s="9">
        <v>315</v>
      </c>
      <c r="C33" s="10">
        <v>0</v>
      </c>
      <c r="D33" s="13">
        <v>-315</v>
      </c>
      <c r="E33" s="14">
        <v>-100</v>
      </c>
    </row>
    <row r="34" spans="1:5" x14ac:dyDescent="0.35">
      <c r="A34" s="23" t="s">
        <v>35</v>
      </c>
      <c r="B34" s="4">
        <f>SUM(B32:B33)</f>
        <v>564</v>
      </c>
      <c r="C34" s="5">
        <f>SUM(C32:C33)</f>
        <v>0</v>
      </c>
      <c r="D34" s="24">
        <v>-564</v>
      </c>
      <c r="E34" s="25">
        <v>-100</v>
      </c>
    </row>
    <row r="35" spans="1:5" x14ac:dyDescent="0.35">
      <c r="A35" s="17" t="s">
        <v>36</v>
      </c>
      <c r="B35" s="18"/>
      <c r="C35" s="19"/>
      <c r="D35" s="20"/>
      <c r="E35" s="21"/>
    </row>
    <row r="36" spans="1:5" x14ac:dyDescent="0.35">
      <c r="A36" s="22" t="s">
        <v>37</v>
      </c>
      <c r="B36" s="9">
        <v>0</v>
      </c>
      <c r="C36" s="10">
        <v>37958.44</v>
      </c>
      <c r="D36" s="11">
        <v>37958.44</v>
      </c>
      <c r="E36" s="26"/>
    </row>
    <row r="37" spans="1:5" x14ac:dyDescent="0.35">
      <c r="A37" s="22" t="s">
        <v>38</v>
      </c>
      <c r="B37" s="9">
        <v>734366.53</v>
      </c>
      <c r="C37" s="10">
        <v>735084.54</v>
      </c>
      <c r="D37" s="11">
        <v>718.01</v>
      </c>
      <c r="E37" s="12">
        <v>9.7772702140986739E-2</v>
      </c>
    </row>
    <row r="38" spans="1:5" x14ac:dyDescent="0.35">
      <c r="A38" s="23" t="s">
        <v>39</v>
      </c>
      <c r="B38" s="4">
        <f>SUM(B36:B37)</f>
        <v>734366.53</v>
      </c>
      <c r="C38" s="5">
        <f>SUM(C36:C37)</f>
        <v>773042.98</v>
      </c>
      <c r="D38" s="15">
        <v>38676.449999999997</v>
      </c>
      <c r="E38" s="16">
        <v>5.2666411689541457</v>
      </c>
    </row>
    <row r="39" spans="1:5" x14ac:dyDescent="0.35">
      <c r="A39" s="17" t="s">
        <v>40</v>
      </c>
      <c r="B39" s="18"/>
      <c r="C39" s="19"/>
      <c r="D39" s="20"/>
      <c r="E39" s="21"/>
    </row>
    <row r="40" spans="1:5" x14ac:dyDescent="0.35">
      <c r="A40" s="22" t="s">
        <v>41</v>
      </c>
      <c r="B40" s="9">
        <v>113059.29</v>
      </c>
      <c r="C40" s="10">
        <v>90335.89</v>
      </c>
      <c r="D40" s="13">
        <v>-22723.4</v>
      </c>
      <c r="E40" s="14">
        <v>-20.098657969636992</v>
      </c>
    </row>
    <row r="41" spans="1:5" x14ac:dyDescent="0.35">
      <c r="A41" s="22" t="s">
        <v>42</v>
      </c>
      <c r="B41" s="9">
        <v>218.69</v>
      </c>
      <c r="C41" s="10">
        <v>213.19</v>
      </c>
      <c r="D41" s="13">
        <v>-5.5</v>
      </c>
      <c r="E41" s="14">
        <v>-2.5149755361470576</v>
      </c>
    </row>
    <row r="42" spans="1:5" x14ac:dyDescent="0.35">
      <c r="A42" s="23" t="s">
        <v>43</v>
      </c>
      <c r="B42" s="4">
        <f>SUM(B40:B41)</f>
        <v>113277.98</v>
      </c>
      <c r="C42" s="5">
        <f>SUM(C40:C41)</f>
        <v>90549.08</v>
      </c>
      <c r="D42" s="24">
        <v>-22728.9</v>
      </c>
      <c r="E42" s="25">
        <v>-20.06471160590964</v>
      </c>
    </row>
    <row r="43" spans="1:5" x14ac:dyDescent="0.35">
      <c r="A43" s="17" t="s">
        <v>44</v>
      </c>
      <c r="B43" s="18"/>
      <c r="C43" s="19"/>
      <c r="D43" s="20"/>
      <c r="E43" s="21"/>
    </row>
    <row r="44" spans="1:5" x14ac:dyDescent="0.35">
      <c r="A44" s="22" t="s">
        <v>45</v>
      </c>
      <c r="B44" s="9">
        <v>0</v>
      </c>
      <c r="C44" s="10">
        <v>1221.96</v>
      </c>
      <c r="D44" s="11">
        <v>1221.96</v>
      </c>
      <c r="E44" s="26"/>
    </row>
    <row r="45" spans="1:5" x14ac:dyDescent="0.35">
      <c r="A45" s="22" t="s">
        <v>46</v>
      </c>
      <c r="B45" s="9">
        <v>4111.8500000000004</v>
      </c>
      <c r="C45" s="10">
        <v>8143.47</v>
      </c>
      <c r="D45" s="11">
        <v>4031.62</v>
      </c>
      <c r="E45" s="12">
        <v>98.048810146284509</v>
      </c>
    </row>
    <row r="46" spans="1:5" x14ac:dyDescent="0.35">
      <c r="A46" s="22" t="s">
        <v>47</v>
      </c>
      <c r="B46" s="9">
        <v>0</v>
      </c>
      <c r="C46" s="10">
        <v>6566.65</v>
      </c>
      <c r="D46" s="11">
        <v>6566.65</v>
      </c>
      <c r="E46" s="26"/>
    </row>
    <row r="47" spans="1:5" x14ac:dyDescent="0.35">
      <c r="A47" s="23" t="s">
        <v>48</v>
      </c>
      <c r="B47" s="4">
        <f>SUM(B44:B46)</f>
        <v>4111.8500000000004</v>
      </c>
      <c r="C47" s="5">
        <f>SUM(C44:C46)</f>
        <v>15932.08</v>
      </c>
      <c r="D47" s="15">
        <v>11820.23</v>
      </c>
      <c r="E47" s="16">
        <v>287.46744166251199</v>
      </c>
    </row>
    <row r="48" spans="1:5" x14ac:dyDescent="0.35">
      <c r="A48" s="17" t="s">
        <v>49</v>
      </c>
      <c r="B48" s="18"/>
      <c r="C48" s="19"/>
      <c r="D48" s="20"/>
      <c r="E48" s="21"/>
    </row>
    <row r="49" spans="1:5" x14ac:dyDescent="0.35">
      <c r="A49" s="22" t="s">
        <v>50</v>
      </c>
      <c r="B49" s="9">
        <v>0</v>
      </c>
      <c r="C49" s="10">
        <v>179.14</v>
      </c>
      <c r="D49" s="11">
        <v>179.14</v>
      </c>
      <c r="E49" s="26"/>
    </row>
    <row r="50" spans="1:5" x14ac:dyDescent="0.35">
      <c r="A50" s="22" t="s">
        <v>51</v>
      </c>
      <c r="B50" s="9">
        <v>3407.58</v>
      </c>
      <c r="C50" s="10">
        <v>1981.94</v>
      </c>
      <c r="D50" s="13">
        <v>-1425.64</v>
      </c>
      <c r="E50" s="14">
        <v>-41.837315631621273</v>
      </c>
    </row>
    <row r="51" spans="1:5" x14ac:dyDescent="0.35">
      <c r="A51" s="22" t="s">
        <v>52</v>
      </c>
      <c r="B51" s="9">
        <v>1460.02</v>
      </c>
      <c r="C51" s="10">
        <v>8621.02</v>
      </c>
      <c r="D51" s="11">
        <v>7161</v>
      </c>
      <c r="E51" s="12">
        <v>490.4727332502294</v>
      </c>
    </row>
    <row r="52" spans="1:5" x14ac:dyDescent="0.35">
      <c r="A52" s="22" t="s">
        <v>53</v>
      </c>
      <c r="B52" s="9">
        <v>69.900000000000006</v>
      </c>
      <c r="C52" s="10">
        <v>69.900000000000006</v>
      </c>
      <c r="D52" s="27">
        <v>0</v>
      </c>
      <c r="E52" s="26">
        <v>0</v>
      </c>
    </row>
    <row r="53" spans="1:5" x14ac:dyDescent="0.35">
      <c r="A53" s="23" t="s">
        <v>54</v>
      </c>
      <c r="B53" s="4">
        <f>SUM(B49:B52)</f>
        <v>4937.5</v>
      </c>
      <c r="C53" s="5">
        <f>SUM(C49:C52)</f>
        <v>10852</v>
      </c>
      <c r="D53" s="15">
        <v>5914.5</v>
      </c>
      <c r="E53" s="16">
        <v>119.78734177215189</v>
      </c>
    </row>
    <row r="54" spans="1:5" x14ac:dyDescent="0.35">
      <c r="A54" s="3" t="s">
        <v>55</v>
      </c>
      <c r="B54" s="4">
        <f>SUM(B34,B38,B42,B47,B53,B30)</f>
        <v>930898.48</v>
      </c>
      <c r="C54" s="5">
        <f>SUM(C34,C38,C42,C47,C53,C30)</f>
        <v>951965.73999999987</v>
      </c>
      <c r="D54" s="15">
        <v>21067.26</v>
      </c>
      <c r="E54" s="16">
        <v>2.2631103662345655</v>
      </c>
    </row>
    <row r="55" spans="1:5" x14ac:dyDescent="0.35">
      <c r="A55" s="3" t="s">
        <v>56</v>
      </c>
      <c r="B55" s="4">
        <f>B27-B54</f>
        <v>-46995.330000001471</v>
      </c>
      <c r="C55" s="5">
        <f>C27-C54</f>
        <v>70240.300000001094</v>
      </c>
      <c r="D55" s="24">
        <v>117235.63</v>
      </c>
      <c r="E55" s="25">
        <v>249.46229763680773</v>
      </c>
    </row>
    <row r="56" spans="1:5" x14ac:dyDescent="0.35">
      <c r="A56" s="3" t="s">
        <v>57</v>
      </c>
      <c r="B56" s="4"/>
      <c r="C56" s="5"/>
      <c r="D56" s="6"/>
      <c r="E56" s="7"/>
    </row>
    <row r="57" spans="1:5" x14ac:dyDescent="0.35">
      <c r="A57" s="17" t="s">
        <v>58</v>
      </c>
      <c r="B57" s="18"/>
      <c r="C57" s="19"/>
      <c r="D57" s="20"/>
      <c r="E57" s="21"/>
    </row>
    <row r="58" spans="1:5" x14ac:dyDescent="0.35">
      <c r="A58" s="22" t="s">
        <v>59</v>
      </c>
      <c r="B58" s="9">
        <v>7279.51</v>
      </c>
      <c r="C58" s="10">
        <v>10362.540000000001</v>
      </c>
      <c r="D58" s="11">
        <v>3083.03</v>
      </c>
      <c r="E58" s="12">
        <v>42.352163813223697</v>
      </c>
    </row>
    <row r="59" spans="1:5" x14ac:dyDescent="0.35">
      <c r="A59" s="22" t="s">
        <v>60</v>
      </c>
      <c r="B59" s="9">
        <v>-21172.63</v>
      </c>
      <c r="C59" s="10">
        <v>60.28</v>
      </c>
      <c r="D59" s="11">
        <v>21232.91</v>
      </c>
      <c r="E59" s="12">
        <v>100.28470719036794</v>
      </c>
    </row>
    <row r="60" spans="1:5" x14ac:dyDescent="0.35">
      <c r="A60" s="23" t="s">
        <v>61</v>
      </c>
      <c r="B60" s="4">
        <f>SUM(B58:B59)</f>
        <v>-13893.12</v>
      </c>
      <c r="C60" s="5">
        <f>SUM(C58:C59)</f>
        <v>10422.820000000002</v>
      </c>
      <c r="D60" s="15">
        <v>24315.94</v>
      </c>
      <c r="E60" s="16">
        <v>175.02144946563479</v>
      </c>
    </row>
    <row r="61" spans="1:5" x14ac:dyDescent="0.35">
      <c r="A61" s="17" t="s">
        <v>62</v>
      </c>
      <c r="B61" s="18"/>
      <c r="C61" s="19"/>
      <c r="D61" s="20"/>
      <c r="E61" s="21"/>
    </row>
    <row r="62" spans="1:5" x14ac:dyDescent="0.35">
      <c r="A62" s="22" t="s">
        <v>63</v>
      </c>
      <c r="B62" s="9">
        <v>25185.47</v>
      </c>
      <c r="C62" s="10">
        <v>85676.36</v>
      </c>
      <c r="D62" s="11">
        <v>60490.89</v>
      </c>
      <c r="E62" s="12">
        <v>240.18170000401022</v>
      </c>
    </row>
    <row r="63" spans="1:5" x14ac:dyDescent="0.35">
      <c r="A63" s="22" t="s">
        <v>64</v>
      </c>
      <c r="B63" s="9">
        <v>15262.8</v>
      </c>
      <c r="C63" s="10">
        <v>39886.19</v>
      </c>
      <c r="D63" s="11">
        <v>24623.39</v>
      </c>
      <c r="E63" s="12">
        <v>161.32944151793905</v>
      </c>
    </row>
    <row r="64" spans="1:5" x14ac:dyDescent="0.35">
      <c r="A64" s="22" t="s">
        <v>65</v>
      </c>
      <c r="B64" s="9">
        <v>-56741.05</v>
      </c>
      <c r="C64" s="10">
        <v>-213267.93</v>
      </c>
      <c r="D64" s="13">
        <v>-156526.88</v>
      </c>
      <c r="E64" s="14">
        <v>-275.86179670626467</v>
      </c>
    </row>
    <row r="65" spans="1:5" x14ac:dyDescent="0.35">
      <c r="A65" s="22" t="s">
        <v>66</v>
      </c>
      <c r="B65" s="9">
        <v>-5840.84</v>
      </c>
      <c r="C65" s="10">
        <v>0</v>
      </c>
      <c r="D65" s="11">
        <v>5840.84</v>
      </c>
      <c r="E65" s="12">
        <v>100</v>
      </c>
    </row>
    <row r="66" spans="1:5" x14ac:dyDescent="0.35">
      <c r="A66" s="23" t="s">
        <v>67</v>
      </c>
      <c r="B66" s="4">
        <f>SUM(B62:B65)</f>
        <v>-22133.62</v>
      </c>
      <c r="C66" s="5">
        <f>SUM(C62:C65)</f>
        <v>-87705.37999999999</v>
      </c>
      <c r="D66" s="24">
        <v>-65571.759999999995</v>
      </c>
      <c r="E66" s="25">
        <v>-296.25411478104348</v>
      </c>
    </row>
    <row r="67" spans="1:5" x14ac:dyDescent="0.35">
      <c r="A67" s="3" t="s">
        <v>68</v>
      </c>
      <c r="B67" s="4">
        <f>B55-SUM(B60,B66)</f>
        <v>-10968.590000001474</v>
      </c>
      <c r="C67" s="5">
        <f>C55-SUM(C60,C66)</f>
        <v>147522.86000000109</v>
      </c>
      <c r="D67" s="24">
        <v>158491.45000000001</v>
      </c>
      <c r="E67" s="25">
        <v>1444.9573737371893</v>
      </c>
    </row>
    <row r="68" spans="1:5" x14ac:dyDescent="0.35">
      <c r="A68" s="3" t="s">
        <v>69</v>
      </c>
      <c r="B68" s="4"/>
      <c r="C68" s="5"/>
      <c r="D68" s="6"/>
      <c r="E68" s="7"/>
    </row>
    <row r="69" spans="1:5" x14ac:dyDescent="0.35">
      <c r="A69" s="17" t="s">
        <v>70</v>
      </c>
      <c r="B69" s="18"/>
      <c r="C69" s="19"/>
      <c r="D69" s="20"/>
      <c r="E69" s="21"/>
    </row>
    <row r="70" spans="1:5" x14ac:dyDescent="0.35">
      <c r="A70" s="22" t="s">
        <v>71</v>
      </c>
      <c r="B70" s="9">
        <v>86426.44</v>
      </c>
      <c r="C70" s="10">
        <v>-92318.77</v>
      </c>
      <c r="D70" s="13">
        <v>-178745.21</v>
      </c>
      <c r="E70" s="14">
        <v>-206.81774003418397</v>
      </c>
    </row>
    <row r="71" spans="1:5" x14ac:dyDescent="0.35">
      <c r="A71" s="3" t="s">
        <v>72</v>
      </c>
      <c r="B71" s="4">
        <f>B67-SUM(B70)</f>
        <v>-97395.030000001483</v>
      </c>
      <c r="C71" s="5">
        <f>C67-SUM(C70)</f>
        <v>239841.63000000111</v>
      </c>
      <c r="D71" s="24">
        <v>337236.66</v>
      </c>
      <c r="E71" s="25">
        <v>346.25653896302509</v>
      </c>
    </row>
    <row r="72" spans="1:5" x14ac:dyDescent="0.35">
      <c r="A72" s="3" t="s">
        <v>73</v>
      </c>
      <c r="B72" s="4">
        <f>B71</f>
        <v>-97395.030000001483</v>
      </c>
      <c r="C72" s="5">
        <f>C71</f>
        <v>239841.63000000111</v>
      </c>
      <c r="D72" s="24">
        <v>337236.66</v>
      </c>
      <c r="E72" s="25">
        <v>346.25653896302509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&amp; 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Nemanja Zarkovic</cp:lastModifiedBy>
  <dcterms:modified xsi:type="dcterms:W3CDTF">2021-02-04T21:05:35Z</dcterms:modified>
</cp:coreProperties>
</file>