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Grindstone - Corp. Finance (Working Folder)\Admin\Hiring\Interview Case Studies\Python\Variance Report\Input Data\"/>
    </mc:Choice>
  </mc:AlternateContent>
  <xr:revisionPtr revIDLastSave="0" documentId="13_ncr:1_{E428A102-A552-454F-B879-43C518AA2F7D}" xr6:coauthVersionLast="46" xr6:coauthVersionMax="46" xr10:uidLastSave="{00000000-0000-0000-0000-000000000000}"/>
  <bookViews>
    <workbookView xWindow="-23148" yWindow="-108" windowWidth="23256" windowHeight="12576" xr2:uid="{00000000-000D-0000-FFFF-FFFF00000000}"/>
  </bookViews>
  <sheets>
    <sheet name="Profit &amp;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2" i="1" l="1"/>
  <c r="B82" i="1"/>
  <c r="C75" i="1"/>
  <c r="C76" i="1" s="1"/>
  <c r="C83" i="1" s="1"/>
  <c r="C85" i="1" s="1"/>
  <c r="C88" i="1" s="1"/>
  <c r="C89" i="1" s="1"/>
  <c r="C71" i="1"/>
  <c r="B71" i="1"/>
  <c r="C66" i="1"/>
  <c r="B66" i="1"/>
  <c r="C58" i="1"/>
  <c r="B58" i="1"/>
  <c r="C53" i="1"/>
  <c r="B53" i="1"/>
  <c r="C47" i="1"/>
  <c r="B47" i="1"/>
  <c r="C35" i="1"/>
  <c r="B35" i="1"/>
  <c r="C31" i="1"/>
  <c r="B31" i="1"/>
  <c r="C25" i="1"/>
  <c r="B25" i="1"/>
  <c r="C16" i="1"/>
  <c r="B16" i="1"/>
  <c r="B75" i="1" s="1"/>
  <c r="B76" i="1" s="1"/>
  <c r="B83" i="1" s="1"/>
  <c r="B85" i="1" s="1"/>
  <c r="B88" i="1" s="1"/>
  <c r="B89" i="1" s="1"/>
  <c r="C6" i="1"/>
  <c r="B6" i="1"/>
</calcChain>
</file>

<file path=xl/sharedStrings.xml><?xml version="1.0" encoding="utf-8"?>
<sst xmlns="http://schemas.openxmlformats.org/spreadsheetml/2006/main" count="92" uniqueCount="91">
  <si>
    <t>Profit &amp; Loss</t>
  </si>
  <si>
    <t>Oct 2020</t>
  </si>
  <si>
    <t>Nov 2020</t>
  </si>
  <si>
    <t>Variance ($)</t>
  </si>
  <si>
    <t>Variance (%)</t>
  </si>
  <si>
    <t>Revenue</t>
  </si>
  <si>
    <t>Gross Profit Before Depreciation</t>
  </si>
  <si>
    <t>Expenses</t>
  </si>
  <si>
    <t>Admin Expenses</t>
  </si>
  <si>
    <t>ADP ADMIN FEE</t>
  </si>
  <si>
    <t>INSURANCE</t>
  </si>
  <si>
    <t>JOB POSTING</t>
  </si>
  <si>
    <t>LEGAL</t>
  </si>
  <si>
    <t>Marketing - OTHER</t>
  </si>
  <si>
    <t>TRAINING</t>
  </si>
  <si>
    <t>Recruiting Fees</t>
  </si>
  <si>
    <t>Total Admin Expenses</t>
  </si>
  <si>
    <t>Employer Contributions</t>
  </si>
  <si>
    <t>CNT EXPENSE</t>
  </si>
  <si>
    <t>EI - ER</t>
  </si>
  <si>
    <t>CSST EXPENSE</t>
  </si>
  <si>
    <t>GROUP INSURANCE -ER</t>
  </si>
  <si>
    <t>QHSF EXPENSE</t>
  </si>
  <si>
    <t>QPIP -ER</t>
  </si>
  <si>
    <t>QPP - ER</t>
  </si>
  <si>
    <t>Total Employer Contributions</t>
  </si>
  <si>
    <t>Employee Compensation</t>
  </si>
  <si>
    <t>BONUS</t>
  </si>
  <si>
    <t>GROSS SALARY</t>
  </si>
  <si>
    <t>VACATION</t>
  </si>
  <si>
    <t>GROUP INSURANCE - EE</t>
  </si>
  <si>
    <t>Total Employee Compensation</t>
  </si>
  <si>
    <t>Professional Fees</t>
  </si>
  <si>
    <t>Accounting Services</t>
  </si>
  <si>
    <t>PROFESSIONAL FEES - CONSULTING</t>
  </si>
  <si>
    <t>Total Professional Fees</t>
  </si>
  <si>
    <t>Office Expenses</t>
  </si>
  <si>
    <t>COMPUTER EQUIPMENT (7320)</t>
  </si>
  <si>
    <t>COURRIER FEES</t>
  </si>
  <si>
    <t>DECORATION</t>
  </si>
  <si>
    <t>FAX</t>
  </si>
  <si>
    <t>INTERNET</t>
  </si>
  <si>
    <t>OFFICE EQUIPMENT</t>
  </si>
  <si>
    <t>OFFICE SUPPLIES</t>
  </si>
  <si>
    <t>RENT - MONTREAL</t>
  </si>
  <si>
    <t>TELEPHONE</t>
  </si>
  <si>
    <t>CELL PHONE</t>
  </si>
  <si>
    <t>Total Office Expenses</t>
  </si>
  <si>
    <t>Financial Expenses</t>
  </si>
  <si>
    <t>BANK SERVICE CHARGE</t>
  </si>
  <si>
    <t>Meals and Entertainement</t>
  </si>
  <si>
    <t>BREAKFAST</t>
  </si>
  <si>
    <t>MEALS &amp; ENT.</t>
  </si>
  <si>
    <t>Total Meals and Entertainement</t>
  </si>
  <si>
    <t>Car Expenses</t>
  </si>
  <si>
    <t>Car Insurance</t>
  </si>
  <si>
    <t>CAR LEASE</t>
  </si>
  <si>
    <t>PARKING</t>
  </si>
  <si>
    <t>Total Car Expenses</t>
  </si>
  <si>
    <t>Travel Expenses</t>
  </si>
  <si>
    <t>AIRFARE</t>
  </si>
  <si>
    <t>TRANSPORT (NOT AIRFARE)</t>
  </si>
  <si>
    <t>TRAVEL - OTHER EXPENSE</t>
  </si>
  <si>
    <t>TRAVEL - ROAMING DATA</t>
  </si>
  <si>
    <t>TRAVEL EXPENSES-OTHER</t>
  </si>
  <si>
    <t>TRANSPORT</t>
  </si>
  <si>
    <t>Total Travel Expenses</t>
  </si>
  <si>
    <t>IT Expenses</t>
  </si>
  <si>
    <t>SERVERS - AMAZON</t>
  </si>
  <si>
    <t>SOFTWARE - SUPPORT</t>
  </si>
  <si>
    <t>SOFTWARE (7115)</t>
  </si>
  <si>
    <t>Total IT Expenses</t>
  </si>
  <si>
    <t>Other Expenses</t>
  </si>
  <si>
    <t>RECHARGE INTERCO (7314)</t>
  </si>
  <si>
    <t>DOMAIN NAMES</t>
  </si>
  <si>
    <t>Total Expenses</t>
  </si>
  <si>
    <t>Operating Profit Before Depn &amp; Amort.</t>
  </si>
  <si>
    <t>Foreign Exchange</t>
  </si>
  <si>
    <t>Bank Revaluations</t>
  </si>
  <si>
    <t>Realised Currency Gains</t>
  </si>
  <si>
    <t>Unrealised Currency Gains</t>
  </si>
  <si>
    <t>Total Foreign Exchange</t>
  </si>
  <si>
    <t>EBITDA</t>
  </si>
  <si>
    <t>Total Depreciation &amp; Amortisation</t>
  </si>
  <si>
    <t>Earnings Before Interest &amp; Tax</t>
  </si>
  <si>
    <t>Interest Income</t>
  </si>
  <si>
    <t>INTEREST REVENUE</t>
  </si>
  <si>
    <t>Earnings Before Tax</t>
  </si>
  <si>
    <t>Net Income</t>
  </si>
  <si>
    <t>Company 6</t>
  </si>
  <si>
    <t>JoV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</si>
</sst>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&quot;(&quot;&quot;$&quot;#,##0&quot;)&quot;"/>
    <numFmt numFmtId="165" formatCode="#,##0.0#&quot;%&quot;;\-#,##0.0#&quot;%&quot;"/>
  </numFmts>
  <fonts count="10" x14ac:knownFonts="1">
    <font>
      <sz val="11"/>
      <name val="Calibri"/>
    </font>
    <font>
      <sz val="2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C21E26"/>
      <name val="Calibri"/>
      <family val="2"/>
    </font>
    <font>
      <b/>
      <sz val="11"/>
      <color rgb="FFC21E26"/>
      <name val="Calibri"/>
      <family val="2"/>
    </font>
    <font>
      <sz val="11"/>
      <color rgb="FF51A14F"/>
      <name val="Calibri"/>
      <family val="2"/>
    </font>
    <font>
      <b/>
      <sz val="11"/>
      <color rgb="FF51A14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3F9ED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8">
    <xf numFmtId="0" fontId="0" fillId="0" borderId="0"/>
    <xf numFmtId="0" fontId="3" fillId="0" borderId="1">
      <alignment horizontal="right" wrapText="1"/>
    </xf>
    <xf numFmtId="0" fontId="3" fillId="0" borderId="0">
      <alignment horizontal="left"/>
    </xf>
    <xf numFmtId="0" fontId="3" fillId="0" borderId="1">
      <alignment horizontal="left"/>
    </xf>
    <xf numFmtId="164" fontId="3" fillId="0" borderId="1">
      <alignment horizontal="right"/>
    </xf>
    <xf numFmtId="164" fontId="3" fillId="2" borderId="1">
      <alignment horizontal="right"/>
    </xf>
    <xf numFmtId="164" fontId="5" fillId="0" borderId="1">
      <alignment horizontal="right"/>
    </xf>
    <xf numFmtId="165" fontId="5" fillId="0" borderId="1">
      <alignment horizontal="right"/>
    </xf>
    <xf numFmtId="0" fontId="2" fillId="0" borderId="0">
      <alignment horizontal="left" indent="2"/>
    </xf>
    <xf numFmtId="164" fontId="2" fillId="0" borderId="0">
      <alignment horizontal="right"/>
    </xf>
    <xf numFmtId="164" fontId="2" fillId="2" borderId="0">
      <alignment horizontal="right"/>
    </xf>
    <xf numFmtId="164" fontId="6" fillId="0" borderId="0">
      <alignment horizontal="right"/>
    </xf>
    <xf numFmtId="165" fontId="6" fillId="0" borderId="0">
      <alignment horizontal="right"/>
    </xf>
    <xf numFmtId="164" fontId="7" fillId="0" borderId="1">
      <alignment horizontal="right"/>
    </xf>
    <xf numFmtId="165" fontId="7" fillId="0" borderId="1">
      <alignment horizontal="right"/>
    </xf>
    <xf numFmtId="0" fontId="3" fillId="0" borderId="0">
      <alignment horizontal="left" indent="2"/>
    </xf>
    <xf numFmtId="164" fontId="3" fillId="0" borderId="0">
      <alignment horizontal="right"/>
    </xf>
    <xf numFmtId="164" fontId="3" fillId="2" borderId="0">
      <alignment horizontal="right"/>
    </xf>
    <xf numFmtId="164" fontId="5" fillId="0" borderId="0">
      <alignment horizontal="right"/>
    </xf>
    <xf numFmtId="165" fontId="5" fillId="0" borderId="0">
      <alignment horizontal="right"/>
    </xf>
    <xf numFmtId="0" fontId="2" fillId="0" borderId="0">
      <alignment horizontal="left" indent="4"/>
    </xf>
    <xf numFmtId="164" fontId="8" fillId="0" borderId="0">
      <alignment horizontal="right"/>
    </xf>
    <xf numFmtId="165" fontId="8" fillId="0" borderId="0">
      <alignment horizontal="right"/>
    </xf>
    <xf numFmtId="165" fontId="4" fillId="0" borderId="0">
      <alignment horizontal="right"/>
    </xf>
    <xf numFmtId="0" fontId="3" fillId="0" borderId="1">
      <alignment horizontal="left" indent="2"/>
    </xf>
    <xf numFmtId="164" fontId="9" fillId="0" borderId="1">
      <alignment horizontal="right"/>
    </xf>
    <xf numFmtId="165" fontId="9" fillId="0" borderId="1">
      <alignment horizontal="right"/>
    </xf>
    <xf numFmtId="0" fontId="2" fillId="0" borderId="0">
      <alignment horizontal="left"/>
    </xf>
  </cellStyleXfs>
  <cellXfs count="31">
    <xf numFmtId="0" fontId="0" fillId="0" borderId="0" xfId="0" applyNumberFormat="1" applyFont="1" applyProtection="1"/>
    <xf numFmtId="0" fontId="3" fillId="0" borderId="1" xfId="1" applyNumberFormat="1" applyFont="1" applyFill="1" applyBorder="1" applyAlignment="1" applyProtection="1">
      <alignment horizontal="right" wrapText="1"/>
    </xf>
    <xf numFmtId="0" fontId="3" fillId="0" borderId="0" xfId="2" applyNumberFormat="1" applyFont="1" applyFill="1" applyBorder="1" applyAlignment="1" applyProtection="1">
      <alignment horizontal="left"/>
    </xf>
    <xf numFmtId="0" fontId="3" fillId="0" borderId="1" xfId="3" applyNumberFormat="1" applyFont="1" applyFill="1" applyBorder="1" applyAlignment="1" applyProtection="1">
      <alignment horizontal="left"/>
    </xf>
    <xf numFmtId="164" fontId="3" fillId="0" borderId="1" xfId="4" applyNumberFormat="1" applyFont="1" applyFill="1" applyBorder="1" applyAlignment="1" applyProtection="1">
      <alignment horizontal="right"/>
    </xf>
    <xf numFmtId="164" fontId="3" fillId="2" borderId="1" xfId="5" applyNumberFormat="1" applyFont="1" applyFill="1" applyBorder="1" applyAlignment="1" applyProtection="1">
      <alignment horizontal="right"/>
    </xf>
    <xf numFmtId="164" fontId="5" fillId="0" borderId="1" xfId="6" applyNumberFormat="1" applyFont="1" applyFill="1" applyBorder="1" applyAlignment="1" applyProtection="1">
      <alignment horizontal="right"/>
    </xf>
    <xf numFmtId="165" fontId="5" fillId="0" borderId="1" xfId="7" applyNumberFormat="1" applyFont="1" applyFill="1" applyBorder="1" applyAlignment="1" applyProtection="1">
      <alignment horizontal="right"/>
    </xf>
    <xf numFmtId="0" fontId="2" fillId="0" borderId="0" xfId="8" applyNumberFormat="1" applyFont="1" applyFill="1" applyBorder="1" applyAlignment="1" applyProtection="1">
      <alignment horizontal="left" indent="2"/>
    </xf>
    <xf numFmtId="164" fontId="2" fillId="0" borderId="0" xfId="9" applyNumberFormat="1" applyFont="1" applyFill="1" applyBorder="1" applyAlignment="1" applyProtection="1">
      <alignment horizontal="right"/>
    </xf>
    <xf numFmtId="164" fontId="2" fillId="2" borderId="0" xfId="10" applyNumberFormat="1" applyFont="1" applyFill="1" applyBorder="1" applyAlignment="1" applyProtection="1">
      <alignment horizontal="right"/>
    </xf>
    <xf numFmtId="164" fontId="6" fillId="0" borderId="0" xfId="11" applyNumberFormat="1" applyFont="1" applyFill="1" applyBorder="1" applyAlignment="1" applyProtection="1">
      <alignment horizontal="right"/>
    </xf>
    <xf numFmtId="165" fontId="6" fillId="0" borderId="0" xfId="12" applyNumberFormat="1" applyFont="1" applyFill="1" applyBorder="1" applyAlignment="1" applyProtection="1">
      <alignment horizontal="right"/>
    </xf>
    <xf numFmtId="164" fontId="7" fillId="0" borderId="1" xfId="13" applyNumberFormat="1" applyFont="1" applyFill="1" applyBorder="1" applyAlignment="1" applyProtection="1">
      <alignment horizontal="right"/>
    </xf>
    <xf numFmtId="165" fontId="7" fillId="0" borderId="1" xfId="14" applyNumberFormat="1" applyFont="1" applyFill="1" applyBorder="1" applyAlignment="1" applyProtection="1">
      <alignment horizontal="right"/>
    </xf>
    <xf numFmtId="0" fontId="3" fillId="0" borderId="0" xfId="15" applyNumberFormat="1" applyFont="1" applyFill="1" applyBorder="1" applyAlignment="1" applyProtection="1">
      <alignment horizontal="left" indent="2"/>
    </xf>
    <xf numFmtId="164" fontId="3" fillId="0" borderId="0" xfId="16" applyNumberFormat="1" applyFont="1" applyFill="1" applyBorder="1" applyAlignment="1" applyProtection="1">
      <alignment horizontal="right"/>
    </xf>
    <xf numFmtId="164" fontId="3" fillId="2" borderId="0" xfId="17" applyNumberFormat="1" applyFont="1" applyFill="1" applyBorder="1" applyAlignment="1" applyProtection="1">
      <alignment horizontal="right"/>
    </xf>
    <xf numFmtId="164" fontId="5" fillId="0" borderId="0" xfId="18" applyNumberFormat="1" applyFont="1" applyFill="1" applyBorder="1" applyAlignment="1" applyProtection="1">
      <alignment horizontal="right"/>
    </xf>
    <xf numFmtId="165" fontId="5" fillId="0" borderId="0" xfId="19" applyNumberFormat="1" applyFont="1" applyFill="1" applyBorder="1" applyAlignment="1" applyProtection="1">
      <alignment horizontal="right"/>
    </xf>
    <xf numFmtId="0" fontId="2" fillId="0" borderId="0" xfId="20" applyNumberFormat="1" applyFont="1" applyFill="1" applyBorder="1" applyAlignment="1" applyProtection="1">
      <alignment horizontal="left" indent="4"/>
    </xf>
    <xf numFmtId="164" fontId="8" fillId="0" borderId="0" xfId="21" applyNumberFormat="1" applyFont="1" applyFill="1" applyBorder="1" applyAlignment="1" applyProtection="1">
      <alignment horizontal="right"/>
    </xf>
    <xf numFmtId="165" fontId="8" fillId="0" borderId="0" xfId="22" applyNumberFormat="1" applyFont="1" applyFill="1" applyBorder="1" applyAlignment="1" applyProtection="1">
      <alignment horizontal="right"/>
    </xf>
    <xf numFmtId="165" fontId="4" fillId="0" borderId="0" xfId="23" applyNumberFormat="1" applyFont="1" applyFill="1" applyBorder="1" applyAlignment="1" applyProtection="1">
      <alignment horizontal="right"/>
    </xf>
    <xf numFmtId="0" fontId="3" fillId="0" borderId="1" xfId="24" applyNumberFormat="1" applyFont="1" applyFill="1" applyBorder="1" applyAlignment="1" applyProtection="1">
      <alignment horizontal="left" indent="2"/>
    </xf>
    <xf numFmtId="164" fontId="9" fillId="0" borderId="1" xfId="25" applyNumberFormat="1" applyFont="1" applyFill="1" applyBorder="1" applyAlignment="1" applyProtection="1">
      <alignment horizontal="right"/>
    </xf>
    <xf numFmtId="165" fontId="9" fillId="0" borderId="1" xfId="26" applyNumberFormat="1" applyFont="1" applyFill="1" applyBorder="1" applyAlignment="1" applyProtection="1">
      <alignment horizontal="right"/>
    </xf>
    <xf numFmtId="0" fontId="2" fillId="0" borderId="0" xfId="27" applyNumberFormat="1" applyFont="1" applyFill="1" applyBorder="1" applyAlignment="1" applyProtection="1">
      <alignment horizontal="left"/>
    </xf>
    <xf numFmtId="0" fontId="1" fillId="0" borderId="0" xfId="0" applyNumberFormat="1" applyFont="1" applyAlignment="1" applyProtection="1">
      <alignment horizontal="left"/>
    </xf>
    <xf numFmtId="49" fontId="0" fillId="0" borderId="0" xfId="0" applyNumberFormat="1" applyFont="1" applyFill="1" applyAlignment="1" applyProtection="1">
      <alignment horizontal="left"/>
    </xf>
    <xf numFmtId="49" fontId="1" fillId="0" borderId="0" xfId="0" applyNumberFormat="1" applyFont="1" applyFill="1" applyAlignment="1" applyProtection="1">
      <alignment horizontal="left"/>
    </xf>
  </cellXfs>
  <cellStyles count="28">
    <cellStyle name="$@::#f3f9ed:false:right:false:0:false0" xfId="10" xr:uid="{00000000-0005-0000-0000-00000A000000}"/>
    <cellStyle name="$@::#f3f9ed:true:right:false:0:false0" xfId="5" xr:uid="{00000000-0005-0000-0000-000005000000}"/>
    <cellStyle name="$@::#f3f9ed:true:right:true:0:false0" xfId="17" xr:uid="{00000000-0005-0000-0000-000011000000}"/>
    <cellStyle name="$@:::false:right:false:0:false0" xfId="9" xr:uid="{00000000-0005-0000-0000-000009000000}"/>
    <cellStyle name="$@:::true:right:false:0:false0" xfId="4" xr:uid="{00000000-0005-0000-0000-000004000000}"/>
    <cellStyle name="$@:::true:right:true:0:false0" xfId="16" xr:uid="{00000000-0005-0000-0000-000010000000}"/>
    <cellStyle name="$@:0x0::true:right:false:0:false0" xfId="6" xr:uid="{00000000-0005-0000-0000-000006000000}"/>
    <cellStyle name="$@:0x0::true:right:true:0:false0" xfId="18" xr:uid="{00000000-0005-0000-0000-000012000000}"/>
    <cellStyle name="$@:0x51a14f::false:right:false:0:false0" xfId="21" xr:uid="{00000000-0005-0000-0000-000015000000}"/>
    <cellStyle name="$@:0x51a14f::true:right:false:0:false0" xfId="25" xr:uid="{00000000-0005-0000-0000-000019000000}"/>
    <cellStyle name="$@:0xc21e26::false:right:false:0:false0" xfId="11" xr:uid="{00000000-0005-0000-0000-00000B000000}"/>
    <cellStyle name="$@:0xc21e26::true:right:false:0:false0" xfId="13" xr:uid="{00000000-0005-0000-0000-00000D000000}"/>
    <cellStyle name=":::false:left:false:0:false0" xfId="27" xr:uid="{00000000-0005-0000-0000-00001B000000}"/>
    <cellStyle name=":::false:left:false:2:false0" xfId="8" xr:uid="{00000000-0005-0000-0000-000008000000}"/>
    <cellStyle name=":::false:left:false:4:false0" xfId="20" xr:uid="{00000000-0005-0000-0000-000014000000}"/>
    <cellStyle name=":::true:left:false:0:false0" xfId="3" xr:uid="{00000000-0005-0000-0000-000003000000}"/>
    <cellStyle name=":::true:left:false:2:false0" xfId="24" xr:uid="{00000000-0005-0000-0000-000018000000}"/>
    <cellStyle name=":::true:left:true:0:false0" xfId="2" xr:uid="{00000000-0005-0000-0000-000002000000}"/>
    <cellStyle name=":::true:left:true:2:false0" xfId="15" xr:uid="{00000000-0005-0000-0000-00000F000000}"/>
    <cellStyle name=":::true:right:false:0:true0" xfId="1" xr:uid="{00000000-0005-0000-0000-000001000000}"/>
    <cellStyle name="@%:0x0::false:right:false:0:false0" xfId="23" xr:uid="{00000000-0005-0000-0000-000017000000}"/>
    <cellStyle name="@%:0x0::true:right:false:0:false0" xfId="7" xr:uid="{00000000-0005-0000-0000-000007000000}"/>
    <cellStyle name="@%:0x0::true:right:true:0:false0" xfId="19" xr:uid="{00000000-0005-0000-0000-000013000000}"/>
    <cellStyle name="@%:0x51a14f::false:right:false:0:false0" xfId="22" xr:uid="{00000000-0005-0000-0000-000016000000}"/>
    <cellStyle name="@%:0x51a14f::true:right:false:0:false0" xfId="26" xr:uid="{00000000-0005-0000-0000-00001A000000}"/>
    <cellStyle name="@%:0xc21e26::false:right:false:0:false0" xfId="12" xr:uid="{00000000-0005-0000-0000-00000C000000}"/>
    <cellStyle name="@%:0xc21e26::true:right:false:0:false0" xfId="14" xr:uid="{00000000-0005-0000-0000-00000E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6" sqref="A6"/>
    </sheetView>
  </sheetViews>
  <sheetFormatPr defaultRowHeight="14.5" x14ac:dyDescent="0.35"/>
  <cols>
    <col min="1" max="1" width="35.6328125" style="29" customWidth="1"/>
    <col min="2" max="5" width="20" customWidth="1"/>
  </cols>
  <sheetData>
    <row r="1" spans="1:5" s="28" customFormat="1" ht="24" customHeight="1" x14ac:dyDescent="0.6">
      <c r="A1" s="30" t="s">
        <v>0</v>
      </c>
    </row>
    <row r="2" spans="1:5" x14ac:dyDescent="0.35">
      <c r="A2" s="2" t="s">
        <v>89</v>
      </c>
    </row>
    <row r="3" spans="1:5" x14ac:dyDescent="0.35"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35">
      <c r="A4" s="3" t="s">
        <v>5</v>
      </c>
      <c r="B4" s="4"/>
      <c r="C4" s="5"/>
      <c r="D4" s="6"/>
      <c r="E4" s="7"/>
    </row>
    <row r="5" spans="1:5" x14ac:dyDescent="0.35">
      <c r="A5" s="8" t="s">
        <v>90</v>
      </c>
      <c r="B5" s="9">
        <v>366763.82</v>
      </c>
      <c r="C5" s="10">
        <v>310673.26</v>
      </c>
      <c r="D5" s="11">
        <v>-56090.559999999998</v>
      </c>
      <c r="E5" s="12">
        <v>-15.293373266752429</v>
      </c>
    </row>
    <row r="6" spans="1:5" x14ac:dyDescent="0.35">
      <c r="A6" s="3" t="s">
        <v>6</v>
      </c>
      <c r="B6" s="4">
        <f>SUM(B5)</f>
        <v>366763.82</v>
      </c>
      <c r="C6" s="5">
        <f>SUM(C5)</f>
        <v>310673.26</v>
      </c>
      <c r="D6" s="13">
        <v>-56090.559999999998</v>
      </c>
      <c r="E6" s="14">
        <v>-15.293373266752429</v>
      </c>
    </row>
    <row r="7" spans="1:5" x14ac:dyDescent="0.35">
      <c r="A7" s="3" t="s">
        <v>7</v>
      </c>
      <c r="B7" s="4"/>
      <c r="C7" s="5"/>
      <c r="D7" s="6"/>
      <c r="E7" s="7"/>
    </row>
    <row r="8" spans="1:5" x14ac:dyDescent="0.35">
      <c r="A8" s="15" t="s">
        <v>8</v>
      </c>
      <c r="B8" s="16"/>
      <c r="C8" s="17"/>
      <c r="D8" s="18"/>
      <c r="E8" s="19"/>
    </row>
    <row r="9" spans="1:5" x14ac:dyDescent="0.35">
      <c r="A9" s="20" t="s">
        <v>9</v>
      </c>
      <c r="B9" s="9">
        <v>2374</v>
      </c>
      <c r="C9" s="10">
        <v>2216.6999999999998</v>
      </c>
      <c r="D9" s="21">
        <v>-157.30000000000001</v>
      </c>
      <c r="E9" s="22">
        <v>-6.625947767481045</v>
      </c>
    </row>
    <row r="10" spans="1:5" x14ac:dyDescent="0.35">
      <c r="A10" s="20" t="s">
        <v>10</v>
      </c>
      <c r="B10" s="9">
        <v>0</v>
      </c>
      <c r="C10" s="10">
        <v>771.24</v>
      </c>
      <c r="D10" s="11">
        <v>771.24</v>
      </c>
      <c r="E10" s="23"/>
    </row>
    <row r="11" spans="1:5" x14ac:dyDescent="0.35">
      <c r="A11" s="20" t="s">
        <v>11</v>
      </c>
      <c r="B11" s="9">
        <v>75.7</v>
      </c>
      <c r="C11" s="10">
        <v>76.44</v>
      </c>
      <c r="D11" s="11">
        <v>0.74</v>
      </c>
      <c r="E11" s="12">
        <v>0.97754293262879788</v>
      </c>
    </row>
    <row r="12" spans="1:5" x14ac:dyDescent="0.35">
      <c r="A12" s="20" t="s">
        <v>12</v>
      </c>
      <c r="B12" s="9">
        <v>2362.31</v>
      </c>
      <c r="C12" s="10">
        <v>4845.34</v>
      </c>
      <c r="D12" s="11">
        <v>2483.0300000000002</v>
      </c>
      <c r="E12" s="12">
        <v>105.11025225309125</v>
      </c>
    </row>
    <row r="13" spans="1:5" x14ac:dyDescent="0.35">
      <c r="A13" s="20" t="s">
        <v>13</v>
      </c>
      <c r="B13" s="9">
        <v>347.47</v>
      </c>
      <c r="C13" s="10">
        <v>970.84</v>
      </c>
      <c r="D13" s="11">
        <v>623.37</v>
      </c>
      <c r="E13" s="12">
        <v>179.40253834863441</v>
      </c>
    </row>
    <row r="14" spans="1:5" x14ac:dyDescent="0.35">
      <c r="A14" s="20" t="s">
        <v>14</v>
      </c>
      <c r="B14" s="9">
        <v>433.55</v>
      </c>
      <c r="C14" s="10">
        <v>437.22</v>
      </c>
      <c r="D14" s="11">
        <v>3.67</v>
      </c>
      <c r="E14" s="12">
        <v>0.84649982700957227</v>
      </c>
    </row>
    <row r="15" spans="1:5" x14ac:dyDescent="0.35">
      <c r="A15" s="20" t="s">
        <v>15</v>
      </c>
      <c r="B15" s="9">
        <v>0</v>
      </c>
      <c r="C15" s="10">
        <v>834.82</v>
      </c>
      <c r="D15" s="11">
        <v>834.82</v>
      </c>
      <c r="E15" s="23"/>
    </row>
    <row r="16" spans="1:5" x14ac:dyDescent="0.35">
      <c r="A16" s="24" t="s">
        <v>16</v>
      </c>
      <c r="B16" s="4">
        <f>SUM(B9:B15)</f>
        <v>5593.0300000000007</v>
      </c>
      <c r="C16" s="5">
        <f>SUM(C9:C15)</f>
        <v>10152.599999999999</v>
      </c>
      <c r="D16" s="13">
        <v>4559.57</v>
      </c>
      <c r="E16" s="14">
        <v>81.522359079068053</v>
      </c>
    </row>
    <row r="17" spans="1:5" x14ac:dyDescent="0.35">
      <c r="A17" s="15" t="s">
        <v>17</v>
      </c>
      <c r="B17" s="16"/>
      <c r="C17" s="17"/>
      <c r="D17" s="18"/>
      <c r="E17" s="19"/>
    </row>
    <row r="18" spans="1:5" x14ac:dyDescent="0.35">
      <c r="A18" s="20" t="s">
        <v>18</v>
      </c>
      <c r="B18" s="9">
        <v>69.95</v>
      </c>
      <c r="C18" s="10">
        <v>46.66</v>
      </c>
      <c r="D18" s="21">
        <v>-23.29</v>
      </c>
      <c r="E18" s="22">
        <v>-33.295210864903503</v>
      </c>
    </row>
    <row r="19" spans="1:5" x14ac:dyDescent="0.35">
      <c r="A19" s="20" t="s">
        <v>19</v>
      </c>
      <c r="B19" s="9">
        <v>532.63</v>
      </c>
      <c r="C19" s="10">
        <v>183.61</v>
      </c>
      <c r="D19" s="21">
        <v>-349.02</v>
      </c>
      <c r="E19" s="22">
        <v>-65.527664607701411</v>
      </c>
    </row>
    <row r="20" spans="1:5" x14ac:dyDescent="0.35">
      <c r="A20" s="20" t="s">
        <v>20</v>
      </c>
      <c r="B20" s="9">
        <v>787.64</v>
      </c>
      <c r="C20" s="10">
        <v>276.22000000000003</v>
      </c>
      <c r="D20" s="21">
        <v>-511.42</v>
      </c>
      <c r="E20" s="22">
        <v>-64.930678990401702</v>
      </c>
    </row>
    <row r="21" spans="1:5" x14ac:dyDescent="0.35">
      <c r="A21" s="20" t="s">
        <v>21</v>
      </c>
      <c r="B21" s="9">
        <v>1377.11</v>
      </c>
      <c r="C21" s="10">
        <v>1687.55</v>
      </c>
      <c r="D21" s="11">
        <v>310.44</v>
      </c>
      <c r="E21" s="12">
        <v>22.542861499807564</v>
      </c>
    </row>
    <row r="22" spans="1:5" x14ac:dyDescent="0.35">
      <c r="A22" s="20" t="s">
        <v>22</v>
      </c>
      <c r="B22" s="9">
        <v>10415.129999999999</v>
      </c>
      <c r="C22" s="10">
        <v>6358.82</v>
      </c>
      <c r="D22" s="21">
        <v>-4056.31</v>
      </c>
      <c r="E22" s="22">
        <v>-38.946321361327222</v>
      </c>
    </row>
    <row r="23" spans="1:5" x14ac:dyDescent="0.35">
      <c r="A23" s="20" t="s">
        <v>23</v>
      </c>
      <c r="B23" s="9">
        <v>791.58</v>
      </c>
      <c r="C23" s="10">
        <v>378.8</v>
      </c>
      <c r="D23" s="21">
        <v>-412.78</v>
      </c>
      <c r="E23" s="22">
        <v>-52.146340230930541</v>
      </c>
    </row>
    <row r="24" spans="1:5" x14ac:dyDescent="0.35">
      <c r="A24" s="20" t="s">
        <v>24</v>
      </c>
      <c r="B24" s="9">
        <v>2119.54</v>
      </c>
      <c r="C24" s="10">
        <v>1122.94</v>
      </c>
      <c r="D24" s="21">
        <v>-996.6</v>
      </c>
      <c r="E24" s="22">
        <v>-47.019636336186153</v>
      </c>
    </row>
    <row r="25" spans="1:5" x14ac:dyDescent="0.35">
      <c r="A25" s="24" t="s">
        <v>25</v>
      </c>
      <c r="B25" s="4">
        <f>SUM(B18:B24)</f>
        <v>16093.579999999998</v>
      </c>
      <c r="C25" s="5">
        <f>SUM(C18:C24)</f>
        <v>10054.6</v>
      </c>
      <c r="D25" s="25">
        <v>-6038.98</v>
      </c>
      <c r="E25" s="26">
        <v>-37.524155594963958</v>
      </c>
    </row>
    <row r="26" spans="1:5" x14ac:dyDescent="0.35">
      <c r="A26" s="15" t="s">
        <v>26</v>
      </c>
      <c r="B26" s="16"/>
      <c r="C26" s="17"/>
      <c r="D26" s="18"/>
      <c r="E26" s="19"/>
    </row>
    <row r="27" spans="1:5" x14ac:dyDescent="0.35">
      <c r="A27" s="20" t="s">
        <v>27</v>
      </c>
      <c r="B27" s="9">
        <v>16676.29</v>
      </c>
      <c r="C27" s="10">
        <v>17543.27</v>
      </c>
      <c r="D27" s="11">
        <v>866.98</v>
      </c>
      <c r="E27" s="12">
        <v>5.1988781677459439</v>
      </c>
    </row>
    <row r="28" spans="1:5" x14ac:dyDescent="0.35">
      <c r="A28" s="20" t="s">
        <v>28</v>
      </c>
      <c r="B28" s="9">
        <v>162974.49</v>
      </c>
      <c r="C28" s="10">
        <v>132636.76999999999</v>
      </c>
      <c r="D28" s="21">
        <v>-30337.72</v>
      </c>
      <c r="E28" s="22">
        <v>-18.615011465904878</v>
      </c>
    </row>
    <row r="29" spans="1:5" x14ac:dyDescent="0.35">
      <c r="A29" s="20" t="s">
        <v>29</v>
      </c>
      <c r="B29" s="9">
        <v>16081.97</v>
      </c>
      <c r="C29" s="10">
        <v>9712.59</v>
      </c>
      <c r="D29" s="21">
        <v>-6369.38</v>
      </c>
      <c r="E29" s="22">
        <v>-39.605719946001635</v>
      </c>
    </row>
    <row r="30" spans="1:5" x14ac:dyDescent="0.35">
      <c r="A30" s="20" t="s">
        <v>30</v>
      </c>
      <c r="B30" s="9">
        <v>1889.78</v>
      </c>
      <c r="C30" s="10">
        <v>1942.27</v>
      </c>
      <c r="D30" s="11">
        <v>52.49</v>
      </c>
      <c r="E30" s="12">
        <v>2.7775719925070641</v>
      </c>
    </row>
    <row r="31" spans="1:5" x14ac:dyDescent="0.35">
      <c r="A31" s="24" t="s">
        <v>31</v>
      </c>
      <c r="B31" s="4">
        <f>SUM(B27:B30)</f>
        <v>197622.53</v>
      </c>
      <c r="C31" s="5">
        <f>SUM(C27:C30)</f>
        <v>161834.89999999997</v>
      </c>
      <c r="D31" s="25">
        <v>-35787.629999999997</v>
      </c>
      <c r="E31" s="26">
        <v>-18.109084019924246</v>
      </c>
    </row>
    <row r="32" spans="1:5" x14ac:dyDescent="0.35">
      <c r="A32" s="15" t="s">
        <v>32</v>
      </c>
      <c r="B32" s="16"/>
      <c r="C32" s="17"/>
      <c r="D32" s="18"/>
      <c r="E32" s="19"/>
    </row>
    <row r="33" spans="1:5" x14ac:dyDescent="0.35">
      <c r="A33" s="20" t="s">
        <v>33</v>
      </c>
      <c r="B33" s="9">
        <v>8442.92</v>
      </c>
      <c r="C33" s="10">
        <v>5434.01</v>
      </c>
      <c r="D33" s="21">
        <v>-3008.91</v>
      </c>
      <c r="E33" s="22">
        <v>-35.638262591615224</v>
      </c>
    </row>
    <row r="34" spans="1:5" x14ac:dyDescent="0.35">
      <c r="A34" s="20" t="s">
        <v>34</v>
      </c>
      <c r="B34" s="9">
        <v>3877.27</v>
      </c>
      <c r="C34" s="10">
        <v>0</v>
      </c>
      <c r="D34" s="21">
        <v>-3877.27</v>
      </c>
      <c r="E34" s="22">
        <v>-100</v>
      </c>
    </row>
    <row r="35" spans="1:5" x14ac:dyDescent="0.35">
      <c r="A35" s="24" t="s">
        <v>35</v>
      </c>
      <c r="B35" s="4">
        <f>SUM(B33:B34)</f>
        <v>12320.19</v>
      </c>
      <c r="C35" s="5">
        <f>SUM(C33:C34)</f>
        <v>5434.01</v>
      </c>
      <c r="D35" s="25">
        <v>-6886.18</v>
      </c>
      <c r="E35" s="26">
        <v>-55.893456188581503</v>
      </c>
    </row>
    <row r="36" spans="1:5" x14ac:dyDescent="0.35">
      <c r="A36" s="15" t="s">
        <v>36</v>
      </c>
      <c r="B36" s="16"/>
      <c r="C36" s="17"/>
      <c r="D36" s="18"/>
      <c r="E36" s="19"/>
    </row>
    <row r="37" spans="1:5" x14ac:dyDescent="0.35">
      <c r="A37" s="20" t="s">
        <v>37</v>
      </c>
      <c r="B37" s="9">
        <v>682.58</v>
      </c>
      <c r="C37" s="10">
        <v>1084.71</v>
      </c>
      <c r="D37" s="11">
        <v>402.13</v>
      </c>
      <c r="E37" s="12">
        <v>58.913240938791056</v>
      </c>
    </row>
    <row r="38" spans="1:5" x14ac:dyDescent="0.35">
      <c r="A38" s="20" t="s">
        <v>38</v>
      </c>
      <c r="B38" s="9">
        <v>186.84</v>
      </c>
      <c r="C38" s="10">
        <v>143.69</v>
      </c>
      <c r="D38" s="21">
        <v>-43.15</v>
      </c>
      <c r="E38" s="22">
        <v>-23.094626418325838</v>
      </c>
    </row>
    <row r="39" spans="1:5" x14ac:dyDescent="0.35">
      <c r="A39" s="20" t="s">
        <v>39</v>
      </c>
      <c r="B39" s="9">
        <v>535.92999999999995</v>
      </c>
      <c r="C39" s="10">
        <v>197.41</v>
      </c>
      <c r="D39" s="21">
        <v>-338.52</v>
      </c>
      <c r="E39" s="22">
        <v>-63.164965573862261</v>
      </c>
    </row>
    <row r="40" spans="1:5" x14ac:dyDescent="0.35">
      <c r="A40" s="20" t="s">
        <v>40</v>
      </c>
      <c r="B40" s="9">
        <v>11.6</v>
      </c>
      <c r="C40" s="10">
        <v>11.71</v>
      </c>
      <c r="D40" s="11">
        <v>0.11</v>
      </c>
      <c r="E40" s="12">
        <v>0.94827586206896552</v>
      </c>
    </row>
    <row r="41" spans="1:5" x14ac:dyDescent="0.35">
      <c r="A41" s="20" t="s">
        <v>41</v>
      </c>
      <c r="B41" s="9">
        <v>790.35</v>
      </c>
      <c r="C41" s="10">
        <v>798.08</v>
      </c>
      <c r="D41" s="11">
        <v>7.73</v>
      </c>
      <c r="E41" s="12">
        <v>0.97804770038590505</v>
      </c>
    </row>
    <row r="42" spans="1:5" x14ac:dyDescent="0.35">
      <c r="A42" s="20" t="s">
        <v>42</v>
      </c>
      <c r="B42" s="9">
        <v>5.29</v>
      </c>
      <c r="C42" s="10">
        <v>362.83</v>
      </c>
      <c r="D42" s="11">
        <v>357.54</v>
      </c>
      <c r="E42" s="12">
        <v>6758.7901701323244</v>
      </c>
    </row>
    <row r="43" spans="1:5" x14ac:dyDescent="0.35">
      <c r="A43" s="20" t="s">
        <v>43</v>
      </c>
      <c r="B43" s="9">
        <v>100.5</v>
      </c>
      <c r="C43" s="10">
        <v>0</v>
      </c>
      <c r="D43" s="21">
        <v>-100.5</v>
      </c>
      <c r="E43" s="22">
        <v>-100</v>
      </c>
    </row>
    <row r="44" spans="1:5" x14ac:dyDescent="0.35">
      <c r="A44" s="20" t="s">
        <v>44</v>
      </c>
      <c r="B44" s="9">
        <v>38270.85</v>
      </c>
      <c r="C44" s="10">
        <v>38644.97</v>
      </c>
      <c r="D44" s="11">
        <v>374.12</v>
      </c>
      <c r="E44" s="12">
        <v>0.97755863797119746</v>
      </c>
    </row>
    <row r="45" spans="1:5" x14ac:dyDescent="0.35">
      <c r="A45" s="20" t="s">
        <v>45</v>
      </c>
      <c r="B45" s="9">
        <v>2197.92</v>
      </c>
      <c r="C45" s="10">
        <v>1693.89</v>
      </c>
      <c r="D45" s="21">
        <v>-504.03</v>
      </c>
      <c r="E45" s="22">
        <v>-22.932135837519105</v>
      </c>
    </row>
    <row r="46" spans="1:5" x14ac:dyDescent="0.35">
      <c r="A46" s="20" t="s">
        <v>46</v>
      </c>
      <c r="B46" s="9">
        <v>262.31</v>
      </c>
      <c r="C46" s="10">
        <v>246</v>
      </c>
      <c r="D46" s="21">
        <v>-16.309999999999999</v>
      </c>
      <c r="E46" s="22">
        <v>-6.217833860699173</v>
      </c>
    </row>
    <row r="47" spans="1:5" x14ac:dyDescent="0.35">
      <c r="A47" s="24" t="s">
        <v>47</v>
      </c>
      <c r="B47" s="4">
        <f>SUM(B37:B46)</f>
        <v>43044.169999999991</v>
      </c>
      <c r="C47" s="5">
        <f>SUM(C37:C46)</f>
        <v>43183.29</v>
      </c>
      <c r="D47" s="13">
        <v>139.12</v>
      </c>
      <c r="E47" s="14">
        <v>0.32320288670916408</v>
      </c>
    </row>
    <row r="48" spans="1:5" x14ac:dyDescent="0.35">
      <c r="A48" s="15" t="s">
        <v>48</v>
      </c>
      <c r="B48" s="16"/>
      <c r="C48" s="17"/>
      <c r="D48" s="18"/>
      <c r="E48" s="19"/>
    </row>
    <row r="49" spans="1:5" x14ac:dyDescent="0.35">
      <c r="A49" s="20" t="s">
        <v>49</v>
      </c>
      <c r="B49" s="9">
        <v>12428.69</v>
      </c>
      <c r="C49" s="10">
        <v>12986.67</v>
      </c>
      <c r="D49" s="11">
        <v>557.98</v>
      </c>
      <c r="E49" s="12">
        <v>4.4894514224749349</v>
      </c>
    </row>
    <row r="50" spans="1:5" x14ac:dyDescent="0.35">
      <c r="A50" s="15" t="s">
        <v>50</v>
      </c>
      <c r="B50" s="16"/>
      <c r="C50" s="17"/>
      <c r="D50" s="18"/>
      <c r="E50" s="19"/>
    </row>
    <row r="51" spans="1:5" x14ac:dyDescent="0.35">
      <c r="A51" s="20" t="s">
        <v>51</v>
      </c>
      <c r="B51" s="9">
        <v>81.38</v>
      </c>
      <c r="C51" s="10">
        <v>38.22</v>
      </c>
      <c r="D51" s="21">
        <v>-43.16</v>
      </c>
      <c r="E51" s="22">
        <v>-53.035143769968052</v>
      </c>
    </row>
    <row r="52" spans="1:5" x14ac:dyDescent="0.35">
      <c r="A52" s="20" t="s">
        <v>52</v>
      </c>
      <c r="B52" s="9">
        <v>2062.86</v>
      </c>
      <c r="C52" s="10">
        <v>1591.48</v>
      </c>
      <c r="D52" s="21">
        <v>-471.38</v>
      </c>
      <c r="E52" s="22">
        <v>-22.850799375624135</v>
      </c>
    </row>
    <row r="53" spans="1:5" x14ac:dyDescent="0.35">
      <c r="A53" s="24" t="s">
        <v>53</v>
      </c>
      <c r="B53" s="4">
        <f>SUM(B51:B52)</f>
        <v>2144.2400000000002</v>
      </c>
      <c r="C53" s="5">
        <f>SUM(C51:C52)</f>
        <v>1629.7</v>
      </c>
      <c r="D53" s="25">
        <v>-514.54</v>
      </c>
      <c r="E53" s="26">
        <v>-23.996381002126629</v>
      </c>
    </row>
    <row r="54" spans="1:5" x14ac:dyDescent="0.35">
      <c r="A54" s="15" t="s">
        <v>54</v>
      </c>
      <c r="B54" s="16"/>
      <c r="C54" s="17"/>
      <c r="D54" s="18"/>
      <c r="E54" s="19"/>
    </row>
    <row r="55" spans="1:5" x14ac:dyDescent="0.35">
      <c r="A55" s="20" t="s">
        <v>55</v>
      </c>
      <c r="B55" s="9">
        <v>234.86</v>
      </c>
      <c r="C55" s="10">
        <v>220</v>
      </c>
      <c r="D55" s="21">
        <v>-14.86</v>
      </c>
      <c r="E55" s="22">
        <v>-6.3271736353572345</v>
      </c>
    </row>
    <row r="56" spans="1:5" x14ac:dyDescent="0.35">
      <c r="A56" s="20" t="s">
        <v>56</v>
      </c>
      <c r="B56" s="9">
        <v>2105.9499999999998</v>
      </c>
      <c r="C56" s="10">
        <v>2126.54</v>
      </c>
      <c r="D56" s="11">
        <v>20.59</v>
      </c>
      <c r="E56" s="12">
        <v>0.97770602340986246</v>
      </c>
    </row>
    <row r="57" spans="1:5" x14ac:dyDescent="0.35">
      <c r="A57" s="20" t="s">
        <v>57</v>
      </c>
      <c r="B57" s="9">
        <v>639.34</v>
      </c>
      <c r="C57" s="10">
        <v>621.89</v>
      </c>
      <c r="D57" s="21">
        <v>-17.45</v>
      </c>
      <c r="E57" s="22">
        <v>-2.7293771702067757</v>
      </c>
    </row>
    <row r="58" spans="1:5" x14ac:dyDescent="0.35">
      <c r="A58" s="24" t="s">
        <v>58</v>
      </c>
      <c r="B58" s="4">
        <f>SUM(B55:B57)</f>
        <v>2980.15</v>
      </c>
      <c r="C58" s="5">
        <f>SUM(C55:C57)</f>
        <v>2968.43</v>
      </c>
      <c r="D58" s="25">
        <v>-11.72</v>
      </c>
      <c r="E58" s="26">
        <v>-0.39326879519487279</v>
      </c>
    </row>
    <row r="59" spans="1:5" x14ac:dyDescent="0.35">
      <c r="A59" s="15" t="s">
        <v>59</v>
      </c>
      <c r="B59" s="16"/>
      <c r="C59" s="17"/>
      <c r="D59" s="18"/>
      <c r="E59" s="19"/>
    </row>
    <row r="60" spans="1:5" x14ac:dyDescent="0.35">
      <c r="A60" s="20" t="s">
        <v>60</v>
      </c>
      <c r="B60" s="9">
        <v>650.25</v>
      </c>
      <c r="C60" s="10">
        <v>0</v>
      </c>
      <c r="D60" s="21">
        <v>-650.25</v>
      </c>
      <c r="E60" s="22">
        <v>-100</v>
      </c>
    </row>
    <row r="61" spans="1:5" x14ac:dyDescent="0.35">
      <c r="A61" s="20" t="s">
        <v>61</v>
      </c>
      <c r="B61" s="9">
        <v>117.35</v>
      </c>
      <c r="C61" s="10">
        <v>0</v>
      </c>
      <c r="D61" s="21">
        <v>-117.35</v>
      </c>
      <c r="E61" s="22">
        <v>-100</v>
      </c>
    </row>
    <row r="62" spans="1:5" x14ac:dyDescent="0.35">
      <c r="A62" s="20" t="s">
        <v>62</v>
      </c>
      <c r="B62" s="9">
        <v>32.74</v>
      </c>
      <c r="C62" s="10">
        <v>0</v>
      </c>
      <c r="D62" s="21">
        <v>-32.74</v>
      </c>
      <c r="E62" s="22">
        <v>-100</v>
      </c>
    </row>
    <row r="63" spans="1:5" x14ac:dyDescent="0.35">
      <c r="A63" s="20" t="s">
        <v>63</v>
      </c>
      <c r="B63" s="9">
        <v>58.08</v>
      </c>
      <c r="C63" s="10">
        <v>0</v>
      </c>
      <c r="D63" s="21">
        <v>-58.08</v>
      </c>
      <c r="E63" s="22">
        <v>-100</v>
      </c>
    </row>
    <row r="64" spans="1:5" x14ac:dyDescent="0.35">
      <c r="A64" s="20" t="s">
        <v>64</v>
      </c>
      <c r="B64" s="9">
        <v>355.83</v>
      </c>
      <c r="C64" s="10">
        <v>0</v>
      </c>
      <c r="D64" s="21">
        <v>-355.83</v>
      </c>
      <c r="E64" s="22">
        <v>-100</v>
      </c>
    </row>
    <row r="65" spans="1:5" x14ac:dyDescent="0.35">
      <c r="A65" s="20" t="s">
        <v>65</v>
      </c>
      <c r="B65" s="9">
        <v>32.21</v>
      </c>
      <c r="C65" s="10">
        <v>38.22</v>
      </c>
      <c r="D65" s="11">
        <v>6.01</v>
      </c>
      <c r="E65" s="12">
        <v>18.658801614405466</v>
      </c>
    </row>
    <row r="66" spans="1:5" x14ac:dyDescent="0.35">
      <c r="A66" s="24" t="s">
        <v>66</v>
      </c>
      <c r="B66" s="4">
        <f>SUM(B60:B65)</f>
        <v>1246.46</v>
      </c>
      <c r="C66" s="5">
        <f>SUM(C60:C65)</f>
        <v>38.22</v>
      </c>
      <c r="D66" s="25">
        <v>-1208.24</v>
      </c>
      <c r="E66" s="26">
        <v>-96.933716284517743</v>
      </c>
    </row>
    <row r="67" spans="1:5" x14ac:dyDescent="0.35">
      <c r="A67" s="15" t="s">
        <v>67</v>
      </c>
      <c r="B67" s="16"/>
      <c r="C67" s="17"/>
      <c r="D67" s="18"/>
      <c r="E67" s="19"/>
    </row>
    <row r="68" spans="1:5" x14ac:dyDescent="0.35">
      <c r="A68" s="20" t="s">
        <v>68</v>
      </c>
      <c r="B68" s="9">
        <v>3333.38</v>
      </c>
      <c r="C68" s="10">
        <v>230.21</v>
      </c>
      <c r="D68" s="21">
        <v>-3103.17</v>
      </c>
      <c r="E68" s="22">
        <v>-93.093796686846389</v>
      </c>
    </row>
    <row r="69" spans="1:5" x14ac:dyDescent="0.35">
      <c r="A69" s="20" t="s">
        <v>69</v>
      </c>
      <c r="B69" s="9">
        <v>6747.03</v>
      </c>
      <c r="C69" s="10">
        <v>9844.65</v>
      </c>
      <c r="D69" s="11">
        <v>3097.62</v>
      </c>
      <c r="E69" s="12">
        <v>45.910867448343936</v>
      </c>
    </row>
    <row r="70" spans="1:5" x14ac:dyDescent="0.35">
      <c r="A70" s="20" t="s">
        <v>70</v>
      </c>
      <c r="B70" s="9">
        <v>518.22</v>
      </c>
      <c r="C70" s="10">
        <v>974.34</v>
      </c>
      <c r="D70" s="11">
        <v>456.12</v>
      </c>
      <c r="E70" s="12">
        <v>88.016672455713788</v>
      </c>
    </row>
    <row r="71" spans="1:5" x14ac:dyDescent="0.35">
      <c r="A71" s="24" t="s">
        <v>71</v>
      </c>
      <c r="B71" s="4">
        <f>SUM(B68:B70)</f>
        <v>10598.63</v>
      </c>
      <c r="C71" s="5">
        <f>SUM(C68:C70)</f>
        <v>11049.199999999999</v>
      </c>
      <c r="D71" s="13">
        <v>450.57</v>
      </c>
      <c r="E71" s="14">
        <v>4.2512098261756472</v>
      </c>
    </row>
    <row r="72" spans="1:5" x14ac:dyDescent="0.35">
      <c r="A72" s="15" t="s">
        <v>72</v>
      </c>
      <c r="B72" s="16"/>
      <c r="C72" s="17"/>
      <c r="D72" s="18"/>
      <c r="E72" s="19"/>
    </row>
    <row r="73" spans="1:5" x14ac:dyDescent="0.35">
      <c r="A73" s="20" t="s">
        <v>73</v>
      </c>
      <c r="B73" s="9">
        <v>-615.29</v>
      </c>
      <c r="C73" s="10">
        <v>0</v>
      </c>
      <c r="D73" s="11">
        <v>615.29</v>
      </c>
      <c r="E73" s="12">
        <v>100</v>
      </c>
    </row>
    <row r="74" spans="1:5" x14ac:dyDescent="0.35">
      <c r="A74" s="8" t="s">
        <v>74</v>
      </c>
      <c r="B74" s="9">
        <v>347.97</v>
      </c>
      <c r="C74" s="10">
        <v>351.37</v>
      </c>
      <c r="D74" s="11">
        <v>3.4</v>
      </c>
      <c r="E74" s="12">
        <v>0.9770957266431014</v>
      </c>
    </row>
    <row r="75" spans="1:5" x14ac:dyDescent="0.35">
      <c r="A75" s="3" t="s">
        <v>75</v>
      </c>
      <c r="B75" s="4">
        <f>SUM(B16,B25,B31,B35,B47,B53,B58,B66,B71,B49,B73:B74)</f>
        <v>303804.35000000003</v>
      </c>
      <c r="C75" s="5">
        <f>SUM(C16,C25,C31,C35,C47,C53,C58,C66,C71,C49,C73:C74)</f>
        <v>259682.99000000002</v>
      </c>
      <c r="D75" s="25">
        <v>-44121.36</v>
      </c>
      <c r="E75" s="26">
        <v>-14.522952024880485</v>
      </c>
    </row>
    <row r="76" spans="1:5" x14ac:dyDescent="0.35">
      <c r="A76" s="3" t="s">
        <v>76</v>
      </c>
      <c r="B76" s="4">
        <f>B6-B75</f>
        <v>62959.469999999972</v>
      </c>
      <c r="C76" s="5">
        <f>C6-C75</f>
        <v>50990.26999999999</v>
      </c>
      <c r="D76" s="13">
        <v>-11969.2</v>
      </c>
      <c r="E76" s="14">
        <v>-19.010960543346378</v>
      </c>
    </row>
    <row r="77" spans="1:5" x14ac:dyDescent="0.35">
      <c r="A77" s="3" t="s">
        <v>72</v>
      </c>
      <c r="B77" s="4"/>
      <c r="C77" s="5"/>
      <c r="D77" s="6"/>
      <c r="E77" s="7"/>
    </row>
    <row r="78" spans="1:5" x14ac:dyDescent="0.35">
      <c r="A78" s="15" t="s">
        <v>77</v>
      </c>
      <c r="B78" s="16"/>
      <c r="C78" s="17"/>
      <c r="D78" s="18"/>
      <c r="E78" s="19"/>
    </row>
    <row r="79" spans="1:5" x14ac:dyDescent="0.35">
      <c r="A79" s="20" t="s">
        <v>78</v>
      </c>
      <c r="B79" s="9">
        <v>-656.46</v>
      </c>
      <c r="C79" s="10">
        <v>7106.14</v>
      </c>
      <c r="D79" s="11">
        <v>7762.6</v>
      </c>
      <c r="E79" s="12">
        <v>1182.4939828778599</v>
      </c>
    </row>
    <row r="80" spans="1:5" x14ac:dyDescent="0.35">
      <c r="A80" s="20" t="s">
        <v>79</v>
      </c>
      <c r="B80" s="9">
        <v>103.9</v>
      </c>
      <c r="C80" s="10">
        <v>141.28</v>
      </c>
      <c r="D80" s="11">
        <v>37.380000000000003</v>
      </c>
      <c r="E80" s="12">
        <v>35.97690086621752</v>
      </c>
    </row>
    <row r="81" spans="1:5" x14ac:dyDescent="0.35">
      <c r="A81" s="20" t="s">
        <v>80</v>
      </c>
      <c r="B81" s="9">
        <v>881.78</v>
      </c>
      <c r="C81" s="10">
        <v>-8279.7199999999993</v>
      </c>
      <c r="D81" s="21">
        <v>-9161.5</v>
      </c>
      <c r="E81" s="22">
        <v>-1038.9779763659869</v>
      </c>
    </row>
    <row r="82" spans="1:5" x14ac:dyDescent="0.35">
      <c r="A82" s="24" t="s">
        <v>81</v>
      </c>
      <c r="B82" s="4">
        <f>SUM(B79:B81)</f>
        <v>329.21999999999991</v>
      </c>
      <c r="C82" s="5">
        <f>SUM(C79:C81)</f>
        <v>-1032.2999999999993</v>
      </c>
      <c r="D82" s="25">
        <v>-1361.52</v>
      </c>
      <c r="E82" s="26">
        <v>-413.5593220338983</v>
      </c>
    </row>
    <row r="83" spans="1:5" x14ac:dyDescent="0.35">
      <c r="A83" s="3" t="s">
        <v>82</v>
      </c>
      <c r="B83" s="4">
        <f>B76-SUM(B82)</f>
        <v>62630.249999999971</v>
      </c>
      <c r="C83" s="5">
        <f>C76-SUM(C82)</f>
        <v>52022.569999999992</v>
      </c>
      <c r="D83" s="13">
        <v>-10607.68</v>
      </c>
      <c r="E83" s="14">
        <v>-16.936991310109732</v>
      </c>
    </row>
    <row r="84" spans="1:5" x14ac:dyDescent="0.35">
      <c r="A84" s="27" t="s">
        <v>83</v>
      </c>
      <c r="B84" s="9">
        <v>35928.589999999997</v>
      </c>
      <c r="C84" s="10">
        <v>36221.93</v>
      </c>
      <c r="D84" s="11">
        <v>293.33999999999997</v>
      </c>
      <c r="E84" s="12">
        <v>0.81645285829474523</v>
      </c>
    </row>
    <row r="85" spans="1:5" x14ac:dyDescent="0.35">
      <c r="A85" s="3" t="s">
        <v>84</v>
      </c>
      <c r="B85" s="4">
        <f>B83-B84</f>
        <v>26701.659999999974</v>
      </c>
      <c r="C85" s="5">
        <f>C83-C84</f>
        <v>15800.639999999992</v>
      </c>
      <c r="D85" s="13">
        <v>-10901.02</v>
      </c>
      <c r="E85" s="14">
        <v>-40.825252062980354</v>
      </c>
    </row>
    <row r="86" spans="1:5" x14ac:dyDescent="0.35">
      <c r="A86" s="3" t="s">
        <v>85</v>
      </c>
      <c r="B86" s="4"/>
      <c r="C86" s="5"/>
      <c r="D86" s="6"/>
      <c r="E86" s="7"/>
    </row>
    <row r="87" spans="1:5" x14ac:dyDescent="0.35">
      <c r="A87" s="8" t="s">
        <v>86</v>
      </c>
      <c r="B87" s="9">
        <v>133.81</v>
      </c>
      <c r="C87" s="10">
        <v>0</v>
      </c>
      <c r="D87" s="11">
        <v>-133.81</v>
      </c>
      <c r="E87" s="12">
        <v>-100</v>
      </c>
    </row>
    <row r="88" spans="1:5" x14ac:dyDescent="0.35">
      <c r="A88" s="3" t="s">
        <v>87</v>
      </c>
      <c r="B88" s="4">
        <f>B85+SUM(B87)</f>
        <v>26835.469999999976</v>
      </c>
      <c r="C88" s="5">
        <f>C85+SUM(C87)</f>
        <v>15800.639999999992</v>
      </c>
      <c r="D88" s="13">
        <v>-11034.83</v>
      </c>
      <c r="E88" s="14">
        <v>-41.120315761192188</v>
      </c>
    </row>
    <row r="89" spans="1:5" x14ac:dyDescent="0.35">
      <c r="A89" s="3" t="s">
        <v>88</v>
      </c>
      <c r="B89" s="4">
        <f>B88</f>
        <v>26835.469999999976</v>
      </c>
      <c r="C89" s="5">
        <f>C88</f>
        <v>15800.639999999992</v>
      </c>
      <c r="D89" s="13">
        <v>-11034.83</v>
      </c>
      <c r="E89" s="14">
        <v>-41.120315761192188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&amp;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Nemanja Zarkovic</cp:lastModifiedBy>
  <dcterms:modified xsi:type="dcterms:W3CDTF">2021-02-04T21:05:08Z</dcterms:modified>
</cp:coreProperties>
</file>