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2A829AC-1CC9-4F1E-BECD-A46C886545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Sheet1!$A$105:$I$138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1" l="1"/>
  <c r="C204" i="1"/>
  <c r="C205" i="1"/>
  <c r="C206" i="1"/>
  <c r="C207" i="1"/>
  <c r="C208" i="1"/>
  <c r="C202" i="1"/>
  <c r="F68" i="1"/>
  <c r="F69" i="1"/>
  <c r="F70" i="1"/>
  <c r="F71" i="1"/>
  <c r="F72" i="1"/>
  <c r="F73" i="1"/>
  <c r="F74" i="1"/>
  <c r="F75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44" i="1"/>
  <c r="E45" i="1"/>
  <c r="E46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43" i="1"/>
  <c r="G43" i="1"/>
  <c r="H43" i="1"/>
  <c r="F43" i="1"/>
  <c r="E43" i="1"/>
  <c r="D43" i="1"/>
  <c r="C179" i="1"/>
  <c r="C168" i="1"/>
  <c r="C169" i="1"/>
  <c r="C170" i="1"/>
  <c r="C171" i="1"/>
  <c r="C172" i="1"/>
  <c r="C173" i="1"/>
  <c r="C174" i="1"/>
  <c r="C175" i="1"/>
  <c r="C176" i="1"/>
  <c r="C177" i="1"/>
  <c r="C178" i="1"/>
  <c r="C161" i="1"/>
  <c r="C162" i="1"/>
  <c r="C163" i="1"/>
  <c r="C164" i="1"/>
  <c r="C165" i="1"/>
  <c r="C166" i="1"/>
  <c r="C167" i="1"/>
  <c r="C156" i="1"/>
  <c r="C157" i="1"/>
  <c r="C158" i="1"/>
  <c r="C159" i="1"/>
  <c r="C160" i="1"/>
  <c r="C155" i="1"/>
  <c r="B172" i="1"/>
  <c r="B173" i="1"/>
  <c r="B174" i="1"/>
  <c r="B175" i="1"/>
  <c r="B176" i="1"/>
  <c r="B177" i="1"/>
  <c r="B178" i="1"/>
  <c r="B179" i="1"/>
  <c r="B164" i="1"/>
  <c r="B165" i="1"/>
  <c r="B166" i="1"/>
  <c r="B167" i="1"/>
  <c r="B168" i="1"/>
  <c r="B169" i="1"/>
  <c r="B170" i="1"/>
  <c r="B171" i="1"/>
  <c r="B160" i="1"/>
  <c r="B161" i="1"/>
  <c r="B162" i="1"/>
  <c r="B163" i="1"/>
  <c r="B156" i="1"/>
  <c r="B157" i="1"/>
  <c r="B158" i="1"/>
  <c r="B159" i="1"/>
  <c r="B155" i="1"/>
  <c r="D89" i="1"/>
  <c r="E89" i="1"/>
  <c r="F89" i="1"/>
  <c r="G89" i="1"/>
  <c r="H89" i="1"/>
  <c r="C89" i="1"/>
  <c r="H84" i="1"/>
  <c r="H85" i="1"/>
  <c r="H86" i="1"/>
  <c r="H87" i="1"/>
  <c r="H88" i="1"/>
  <c r="G85" i="1"/>
  <c r="G86" i="1"/>
  <c r="G87" i="1"/>
  <c r="G88" i="1"/>
  <c r="G84" i="1"/>
  <c r="F84" i="1"/>
  <c r="F85" i="1"/>
  <c r="F86" i="1"/>
  <c r="F87" i="1"/>
  <c r="F88" i="1"/>
  <c r="E84" i="1"/>
  <c r="E85" i="1"/>
  <c r="E86" i="1"/>
  <c r="E87" i="1"/>
  <c r="E88" i="1"/>
  <c r="D84" i="1"/>
  <c r="D85" i="1"/>
  <c r="D86" i="1"/>
  <c r="D87" i="1"/>
  <c r="D88" i="1"/>
  <c r="H83" i="1"/>
  <c r="G83" i="1"/>
  <c r="F83" i="1"/>
  <c r="E83" i="1"/>
  <c r="D83" i="1"/>
  <c r="C84" i="1"/>
  <c r="C85" i="1"/>
  <c r="C86" i="1"/>
  <c r="C87" i="1"/>
  <c r="C88" i="1"/>
  <c r="C83" i="1"/>
  <c r="E139" i="1"/>
  <c r="F139" i="1"/>
  <c r="G139" i="1"/>
  <c r="H139" i="1"/>
  <c r="I139" i="1"/>
  <c r="D97" i="1"/>
  <c r="D98" i="1"/>
  <c r="D99" i="1"/>
  <c r="D96" i="1"/>
  <c r="C97" i="1"/>
  <c r="C98" i="1"/>
  <c r="C99" i="1"/>
  <c r="D139" i="1"/>
  <c r="B97" i="1"/>
  <c r="B98" i="1"/>
  <c r="B99" i="1"/>
  <c r="C96" i="1"/>
  <c r="B96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B208" i="1"/>
</calcChain>
</file>

<file path=xl/sharedStrings.xml><?xml version="1.0" encoding="utf-8"?>
<sst xmlns="http://schemas.openxmlformats.org/spreadsheetml/2006/main" count="398" uniqueCount="75">
  <si>
    <t>Plans</t>
  </si>
  <si>
    <t>Price(=N=)</t>
  </si>
  <si>
    <t>Daily 10MB</t>
  </si>
  <si>
    <t>Weekly 50MB</t>
  </si>
  <si>
    <t>200MB</t>
  </si>
  <si>
    <t>500MB</t>
  </si>
  <si>
    <t>1.5GB</t>
  </si>
  <si>
    <t>Night &amp; Weekend 3GB</t>
  </si>
  <si>
    <t>3GB</t>
  </si>
  <si>
    <t>6GB</t>
  </si>
  <si>
    <t>10GB</t>
  </si>
  <si>
    <t>15GB</t>
  </si>
  <si>
    <t>20GB</t>
  </si>
  <si>
    <t>Jan</t>
  </si>
  <si>
    <t>Feb</t>
  </si>
  <si>
    <t>Mar</t>
  </si>
  <si>
    <t>Apr</t>
  </si>
  <si>
    <t>May</t>
  </si>
  <si>
    <t>Jun</t>
  </si>
  <si>
    <t>Number of Unit Sold</t>
  </si>
  <si>
    <t>MB</t>
  </si>
  <si>
    <t>GB</t>
  </si>
  <si>
    <t>Task 1</t>
  </si>
  <si>
    <t>Data Plans</t>
  </si>
  <si>
    <t>States</t>
  </si>
  <si>
    <t>Lagos</t>
  </si>
  <si>
    <t>PHC</t>
  </si>
  <si>
    <t>Abuja</t>
  </si>
  <si>
    <t>Data Class</t>
  </si>
  <si>
    <t>State</t>
  </si>
  <si>
    <t>Revenue</t>
  </si>
  <si>
    <t>Using the table Above, use Excel function(s) to return the monthly revenue for each line of item in the table below</t>
  </si>
  <si>
    <t>Task 2</t>
  </si>
  <si>
    <t>Monthly Total Revenue</t>
  </si>
  <si>
    <t>Task 3</t>
  </si>
  <si>
    <t>Dates</t>
  </si>
  <si>
    <t>Day</t>
  </si>
  <si>
    <t>Month</t>
  </si>
  <si>
    <t>Year</t>
  </si>
  <si>
    <t>Using Excel Function(s), extract the day, month and Year of the given dates below</t>
  </si>
  <si>
    <t>Task 4</t>
  </si>
  <si>
    <t>Using an Excel function, enter a formula in the TOTALS row such that if the table is filters, the TOTALS equates to the sum of values in visible cells</t>
  </si>
  <si>
    <t>TOTALS</t>
  </si>
  <si>
    <t>Prepaid Amounts</t>
  </si>
  <si>
    <t>Bonus Package</t>
  </si>
  <si>
    <t>Prepaid Purchases</t>
  </si>
  <si>
    <t>Bonus Amount</t>
  </si>
  <si>
    <t>Task 5</t>
  </si>
  <si>
    <t>Table A</t>
  </si>
  <si>
    <t>Table B</t>
  </si>
  <si>
    <t>a) Using an Excel function, enter a formula That will return the Bonus Package in Percentage from Table A in the Bonus Package Column in Table B</t>
  </si>
  <si>
    <t>b) Enter a formula in the Bonus Amount column to calculate the bonus amount</t>
  </si>
  <si>
    <t>Applied Rate</t>
  </si>
  <si>
    <t>Least Case</t>
  </si>
  <si>
    <t>Moderate Case</t>
  </si>
  <si>
    <t>High Case</t>
  </si>
  <si>
    <t>Applied Case</t>
  </si>
  <si>
    <t>Task 6</t>
  </si>
  <si>
    <r>
      <t>a) In the cell colored yellow, create a drop down button that will enable selection of</t>
    </r>
    <r>
      <rPr>
        <b/>
        <sz val="12"/>
        <color theme="1"/>
        <rFont val="Trebuchet MS"/>
        <family val="2"/>
      </rPr>
      <t xml:space="preserve"> Least Case</t>
    </r>
    <r>
      <rPr>
        <sz val="12"/>
        <color theme="1"/>
        <rFont val="Trebuchet MS"/>
        <family val="2"/>
      </rPr>
      <t>,</t>
    </r>
    <r>
      <rPr>
        <b/>
        <sz val="12"/>
        <color theme="1"/>
        <rFont val="Trebuchet MS"/>
        <family val="2"/>
      </rPr>
      <t xml:space="preserve"> Moderate Case</t>
    </r>
    <r>
      <rPr>
        <sz val="12"/>
        <color theme="1"/>
        <rFont val="Trebuchet MS"/>
        <family val="2"/>
      </rPr>
      <t xml:space="preserve"> and</t>
    </r>
    <r>
      <rPr>
        <b/>
        <sz val="12"/>
        <color theme="1"/>
        <rFont val="Trebuchet MS"/>
        <family val="2"/>
      </rPr>
      <t xml:space="preserve"> High Case</t>
    </r>
    <r>
      <rPr>
        <sz val="12"/>
        <color theme="1"/>
        <rFont val="Trebuchet MS"/>
        <family val="2"/>
      </rPr>
      <t xml:space="preserve"> as the applied case</t>
    </r>
  </si>
  <si>
    <t>b) Enter a formula in the Applied Rate column to return the corresponding rate</t>
  </si>
  <si>
    <t>a) Using the table just Above, use Excel function(s) to return the monthly revenue that sums up to the Data Class and State in the table below</t>
  </si>
  <si>
    <t>b) Using a function, enter a formula to return the Monthly Total Revenue</t>
  </si>
  <si>
    <t>COGS</t>
  </si>
  <si>
    <t>Actual</t>
  </si>
  <si>
    <t>Communication</t>
  </si>
  <si>
    <t>Utilities</t>
  </si>
  <si>
    <t>Marketing</t>
  </si>
  <si>
    <t>Task 7</t>
  </si>
  <si>
    <t>EBITDA</t>
  </si>
  <si>
    <t>Lines</t>
  </si>
  <si>
    <t>Wages</t>
  </si>
  <si>
    <t>a) Format the values in the table below in millions to one (1) decimal place - (e.g 3,000,000 to 3.0)</t>
  </si>
  <si>
    <t>b) Using a Water-Fall Chart, bridge between Revenue and EBITDA using the table below</t>
  </si>
  <si>
    <t>c) Show the value of each line item on your Water-Fall Chart in the form of data lables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</si>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</sst>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,,"/>
  </numFmts>
  <fonts count="9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  <font>
      <sz val="10"/>
      <color theme="4" tint="-0.249977111117893"/>
      <name val="Trebuchet MS"/>
      <family val="2"/>
    </font>
    <font>
      <sz val="12"/>
      <color theme="1"/>
      <name val="Trebuchet MS"/>
      <family val="2"/>
    </font>
    <font>
      <b/>
      <sz val="10"/>
      <color theme="4" tint="-0.249977111117893"/>
      <name val="Trebuchet MS"/>
      <family val="2"/>
    </font>
    <font>
      <b/>
      <sz val="10"/>
      <name val="Trebuchet MS"/>
      <family val="2"/>
    </font>
    <font>
      <b/>
      <sz val="12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3" fontId="0" fillId="0" borderId="0" xfId="0" applyNumberFormat="1"/>
    <xf numFmtId="0" fontId="0" fillId="3" borderId="0" xfId="0" applyFill="1"/>
    <xf numFmtId="0" fontId="3" fillId="3" borderId="0" xfId="0" applyFont="1" applyFill="1"/>
    <xf numFmtId="0" fontId="2" fillId="0" borderId="0" xfId="0" applyFont="1"/>
    <xf numFmtId="0" fontId="3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1" applyNumberFormat="1" applyFont="1"/>
    <xf numFmtId="164" fontId="4" fillId="0" borderId="0" xfId="1" applyNumberFormat="1" applyFont="1"/>
    <xf numFmtId="164" fontId="4" fillId="0" borderId="1" xfId="0" applyNumberFormat="1" applyFont="1" applyBorder="1"/>
    <xf numFmtId="0" fontId="0" fillId="4" borderId="0" xfId="0" applyFill="1"/>
    <xf numFmtId="0" fontId="5" fillId="4" borderId="0" xfId="0" applyFont="1" applyFill="1"/>
    <xf numFmtId="15" fontId="0" fillId="0" borderId="0" xfId="0" applyNumberFormat="1"/>
    <xf numFmtId="0" fontId="0" fillId="3" borderId="0" xfId="0" applyFill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/>
    <xf numFmtId="164" fontId="6" fillId="0" borderId="1" xfId="1" applyNumberFormat="1" applyFont="1" applyBorder="1"/>
    <xf numFmtId="9" fontId="0" fillId="0" borderId="0" xfId="0" applyNumberFormat="1"/>
    <xf numFmtId="9" fontId="4" fillId="0" borderId="0" xfId="2" applyFont="1"/>
    <xf numFmtId="43" fontId="4" fillId="0" borderId="0" xfId="1" applyFont="1"/>
    <xf numFmtId="0" fontId="2" fillId="3" borderId="2" xfId="0" applyFont="1" applyFill="1" applyBorder="1"/>
    <xf numFmtId="0" fontId="0" fillId="2" borderId="2" xfId="0" applyFill="1" applyBorder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7" fillId="0" borderId="1" xfId="0" applyFont="1" applyBorder="1"/>
    <xf numFmtId="17" fontId="0" fillId="3" borderId="0" xfId="0" applyNumberFormat="1" applyFill="1" applyAlignment="1">
      <alignment horizontal="right"/>
    </xf>
    <xf numFmtId="164" fontId="0" fillId="0" borderId="0" xfId="0" applyNumberFormat="1" applyAlignment="1">
      <alignment horizontal="left" indent="1"/>
    </xf>
    <xf numFmtId="0" fontId="2" fillId="0" borderId="1" xfId="0" applyFont="1" applyBorder="1"/>
    <xf numFmtId="164" fontId="2" fillId="0" borderId="1" xfId="0" applyNumberFormat="1" applyFont="1" applyBorder="1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topLeftCell="A176" zoomScale="90" zoomScaleNormal="90" workbookViewId="0">
      <selection activeCell="E189" sqref="E189:E193"/>
    </sheetView>
  </sheetViews>
  <sheetFormatPr defaultRowHeight="15" x14ac:dyDescent="0.3"/>
  <cols>
    <col min="1" max="1" width="22.42578125" customWidth="1"/>
    <col min="2" max="2" width="17.5703125" customWidth="1"/>
    <col min="3" max="3" width="17.7109375" customWidth="1"/>
    <col min="4" max="4" width="20" customWidth="1"/>
    <col min="5" max="9" width="16.140625" bestFit="1" customWidth="1"/>
    <col min="10" max="10" width="13.7109375" bestFit="1" customWidth="1"/>
  </cols>
  <sheetData>
    <row r="1" spans="1:10" x14ac:dyDescent="0.3">
      <c r="A1" s="25" t="s">
        <v>23</v>
      </c>
      <c r="B1" s="25"/>
      <c r="C1" s="25"/>
      <c r="D1" s="2"/>
      <c r="E1" s="37" t="s">
        <v>19</v>
      </c>
      <c r="F1" s="37"/>
      <c r="G1" s="37"/>
      <c r="H1" s="37"/>
      <c r="I1" s="37"/>
      <c r="J1" s="37"/>
    </row>
    <row r="2" spans="1:10" ht="6" customHeight="1" x14ac:dyDescent="0.3">
      <c r="A2" s="4"/>
      <c r="B2" s="4"/>
      <c r="C2" s="4"/>
    </row>
    <row r="3" spans="1:10" x14ac:dyDescent="0.3">
      <c r="A3" s="3" t="s">
        <v>0</v>
      </c>
      <c r="B3" s="3" t="s">
        <v>28</v>
      </c>
      <c r="C3" s="3" t="s">
        <v>24</v>
      </c>
      <c r="D3" s="5" t="s">
        <v>1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pans="1:10" x14ac:dyDescent="0.3">
      <c r="A4" t="s">
        <v>6</v>
      </c>
      <c r="B4" t="s">
        <v>21</v>
      </c>
      <c r="C4" t="s">
        <v>25</v>
      </c>
      <c r="D4" s="1">
        <v>4000</v>
      </c>
      <c r="E4">
        <v>63</v>
      </c>
      <c r="F4">
        <v>63</v>
      </c>
      <c r="G4">
        <v>66</v>
      </c>
      <c r="H4">
        <v>44</v>
      </c>
      <c r="I4">
        <v>53</v>
      </c>
      <c r="J4">
        <v>50</v>
      </c>
    </row>
    <row r="5" spans="1:10" x14ac:dyDescent="0.3">
      <c r="A5" t="s">
        <v>6</v>
      </c>
      <c r="B5" t="s">
        <v>21</v>
      </c>
      <c r="C5" t="s">
        <v>26</v>
      </c>
      <c r="D5" s="1">
        <v>4000</v>
      </c>
      <c r="E5">
        <v>65</v>
      </c>
      <c r="F5">
        <v>42</v>
      </c>
      <c r="G5">
        <v>56</v>
      </c>
      <c r="H5">
        <v>50</v>
      </c>
      <c r="I5">
        <v>49</v>
      </c>
      <c r="J5">
        <v>53</v>
      </c>
    </row>
    <row r="6" spans="1:10" x14ac:dyDescent="0.3">
      <c r="A6" t="s">
        <v>6</v>
      </c>
      <c r="B6" t="s">
        <v>21</v>
      </c>
      <c r="C6" t="s">
        <v>27</v>
      </c>
      <c r="D6" s="1">
        <v>4000</v>
      </c>
      <c r="E6">
        <v>58</v>
      </c>
      <c r="F6">
        <v>44</v>
      </c>
      <c r="G6">
        <v>58</v>
      </c>
      <c r="H6">
        <v>63</v>
      </c>
      <c r="I6">
        <v>46</v>
      </c>
      <c r="J6">
        <v>54</v>
      </c>
    </row>
    <row r="7" spans="1:10" x14ac:dyDescent="0.3">
      <c r="A7" t="s">
        <v>10</v>
      </c>
      <c r="B7" t="s">
        <v>21</v>
      </c>
      <c r="C7" t="s">
        <v>25</v>
      </c>
      <c r="D7" s="1">
        <v>10000</v>
      </c>
      <c r="E7">
        <v>45</v>
      </c>
      <c r="F7">
        <v>65</v>
      </c>
      <c r="G7">
        <v>54</v>
      </c>
      <c r="H7">
        <v>60</v>
      </c>
      <c r="I7">
        <v>62</v>
      </c>
      <c r="J7">
        <v>40</v>
      </c>
    </row>
    <row r="8" spans="1:10" x14ac:dyDescent="0.3">
      <c r="A8" t="s">
        <v>10</v>
      </c>
      <c r="B8" t="s">
        <v>21</v>
      </c>
      <c r="C8" t="s">
        <v>26</v>
      </c>
      <c r="D8" s="1">
        <v>10000</v>
      </c>
      <c r="E8">
        <v>45</v>
      </c>
      <c r="F8">
        <v>66</v>
      </c>
      <c r="G8">
        <v>68</v>
      </c>
      <c r="H8">
        <v>62</v>
      </c>
      <c r="I8">
        <v>48</v>
      </c>
      <c r="J8">
        <v>66</v>
      </c>
    </row>
    <row r="9" spans="1:10" x14ac:dyDescent="0.3">
      <c r="A9" t="s">
        <v>10</v>
      </c>
      <c r="B9" t="s">
        <v>21</v>
      </c>
      <c r="C9" t="s">
        <v>27</v>
      </c>
      <c r="D9" s="1">
        <v>10000</v>
      </c>
      <c r="E9">
        <v>52</v>
      </c>
      <c r="F9">
        <v>68</v>
      </c>
      <c r="G9">
        <v>48</v>
      </c>
      <c r="H9">
        <v>66</v>
      </c>
      <c r="I9">
        <v>68</v>
      </c>
      <c r="J9">
        <v>40</v>
      </c>
    </row>
    <row r="10" spans="1:10" x14ac:dyDescent="0.3">
      <c r="A10" t="s">
        <v>11</v>
      </c>
      <c r="B10" t="s">
        <v>21</v>
      </c>
      <c r="C10" t="s">
        <v>25</v>
      </c>
      <c r="D10" s="1">
        <v>15000</v>
      </c>
      <c r="E10">
        <v>64</v>
      </c>
      <c r="F10">
        <v>62</v>
      </c>
      <c r="G10">
        <v>67</v>
      </c>
      <c r="H10">
        <v>64</v>
      </c>
      <c r="I10">
        <v>70</v>
      </c>
      <c r="J10">
        <v>45</v>
      </c>
    </row>
    <row r="11" spans="1:10" x14ac:dyDescent="0.3">
      <c r="A11" t="s">
        <v>11</v>
      </c>
      <c r="B11" t="s">
        <v>21</v>
      </c>
      <c r="C11" t="s">
        <v>26</v>
      </c>
      <c r="D11" s="1">
        <v>15000</v>
      </c>
      <c r="E11">
        <v>51</v>
      </c>
      <c r="F11">
        <v>69</v>
      </c>
      <c r="G11">
        <v>58</v>
      </c>
      <c r="H11">
        <v>64</v>
      </c>
      <c r="I11">
        <v>44</v>
      </c>
      <c r="J11">
        <v>58</v>
      </c>
    </row>
    <row r="12" spans="1:10" x14ac:dyDescent="0.3">
      <c r="A12" t="s">
        <v>11</v>
      </c>
      <c r="B12" t="s">
        <v>21</v>
      </c>
      <c r="C12" t="s">
        <v>27</v>
      </c>
      <c r="D12" s="1">
        <v>15000</v>
      </c>
      <c r="E12">
        <v>69</v>
      </c>
      <c r="F12">
        <v>49</v>
      </c>
      <c r="G12">
        <v>53</v>
      </c>
      <c r="H12">
        <v>51</v>
      </c>
      <c r="I12">
        <v>40</v>
      </c>
      <c r="J12">
        <v>68</v>
      </c>
    </row>
    <row r="13" spans="1:10" x14ac:dyDescent="0.3">
      <c r="A13" t="s">
        <v>4</v>
      </c>
      <c r="B13" t="s">
        <v>20</v>
      </c>
      <c r="C13" t="s">
        <v>25</v>
      </c>
      <c r="D13" s="1">
        <v>1000</v>
      </c>
      <c r="E13">
        <v>63</v>
      </c>
      <c r="F13">
        <v>46</v>
      </c>
      <c r="G13">
        <v>70</v>
      </c>
      <c r="H13">
        <v>51</v>
      </c>
      <c r="I13">
        <v>56</v>
      </c>
      <c r="J13">
        <v>59</v>
      </c>
    </row>
    <row r="14" spans="1:10" x14ac:dyDescent="0.3">
      <c r="A14" t="s">
        <v>4</v>
      </c>
      <c r="B14" t="s">
        <v>20</v>
      </c>
      <c r="C14" t="s">
        <v>26</v>
      </c>
      <c r="D14" s="1">
        <v>1000</v>
      </c>
      <c r="E14">
        <v>62</v>
      </c>
      <c r="F14">
        <v>57</v>
      </c>
      <c r="G14">
        <v>52</v>
      </c>
      <c r="H14">
        <v>41</v>
      </c>
      <c r="I14">
        <v>59</v>
      </c>
      <c r="J14">
        <v>44</v>
      </c>
    </row>
    <row r="15" spans="1:10" x14ac:dyDescent="0.3">
      <c r="A15" t="s">
        <v>4</v>
      </c>
      <c r="B15" t="s">
        <v>20</v>
      </c>
      <c r="C15" t="s">
        <v>27</v>
      </c>
      <c r="D15" s="1">
        <v>1000</v>
      </c>
      <c r="E15">
        <v>65</v>
      </c>
      <c r="F15">
        <v>54</v>
      </c>
      <c r="G15">
        <v>52</v>
      </c>
      <c r="H15">
        <v>64</v>
      </c>
      <c r="I15">
        <v>61</v>
      </c>
      <c r="J15">
        <v>42</v>
      </c>
    </row>
    <row r="16" spans="1:10" x14ac:dyDescent="0.3">
      <c r="A16" t="s">
        <v>12</v>
      </c>
      <c r="B16" t="s">
        <v>21</v>
      </c>
      <c r="C16" t="s">
        <v>25</v>
      </c>
      <c r="D16" s="1">
        <v>18000</v>
      </c>
      <c r="E16">
        <v>62</v>
      </c>
      <c r="F16">
        <v>65</v>
      </c>
      <c r="G16">
        <v>62</v>
      </c>
      <c r="H16">
        <v>56</v>
      </c>
      <c r="I16">
        <v>65</v>
      </c>
      <c r="J16">
        <v>59</v>
      </c>
    </row>
    <row r="17" spans="1:10" x14ac:dyDescent="0.3">
      <c r="A17" t="s">
        <v>12</v>
      </c>
      <c r="B17" t="s">
        <v>21</v>
      </c>
      <c r="C17" t="s">
        <v>26</v>
      </c>
      <c r="D17" s="1">
        <v>18000</v>
      </c>
      <c r="E17">
        <v>49</v>
      </c>
      <c r="F17">
        <v>41</v>
      </c>
      <c r="G17">
        <v>43</v>
      </c>
      <c r="H17">
        <v>54</v>
      </c>
      <c r="I17">
        <v>40</v>
      </c>
      <c r="J17">
        <v>65</v>
      </c>
    </row>
    <row r="18" spans="1:10" x14ac:dyDescent="0.3">
      <c r="A18" t="s">
        <v>12</v>
      </c>
      <c r="B18" t="s">
        <v>21</v>
      </c>
      <c r="C18" t="s">
        <v>27</v>
      </c>
      <c r="D18" s="1">
        <v>18000</v>
      </c>
      <c r="E18">
        <v>52</v>
      </c>
      <c r="F18">
        <v>62</v>
      </c>
      <c r="G18">
        <v>54</v>
      </c>
      <c r="H18">
        <v>63</v>
      </c>
      <c r="I18">
        <v>58</v>
      </c>
      <c r="J18">
        <v>68</v>
      </c>
    </row>
    <row r="19" spans="1:10" x14ac:dyDescent="0.3">
      <c r="A19" t="s">
        <v>8</v>
      </c>
      <c r="B19" t="s">
        <v>21</v>
      </c>
      <c r="C19" t="s">
        <v>25</v>
      </c>
      <c r="D19" s="1">
        <v>6500</v>
      </c>
      <c r="E19">
        <v>51</v>
      </c>
      <c r="F19">
        <v>58</v>
      </c>
      <c r="G19">
        <v>57</v>
      </c>
      <c r="H19">
        <v>52</v>
      </c>
      <c r="I19">
        <v>42</v>
      </c>
      <c r="J19">
        <v>62</v>
      </c>
    </row>
    <row r="20" spans="1:10" x14ac:dyDescent="0.3">
      <c r="A20" t="s">
        <v>8</v>
      </c>
      <c r="B20" t="s">
        <v>21</v>
      </c>
      <c r="C20" t="s">
        <v>26</v>
      </c>
      <c r="D20" s="1">
        <v>6500</v>
      </c>
      <c r="E20">
        <v>42</v>
      </c>
      <c r="F20">
        <v>65</v>
      </c>
      <c r="G20">
        <v>68</v>
      </c>
      <c r="H20">
        <v>62</v>
      </c>
      <c r="I20">
        <v>50</v>
      </c>
      <c r="J20">
        <v>54</v>
      </c>
    </row>
    <row r="21" spans="1:10" x14ac:dyDescent="0.3">
      <c r="A21" t="s">
        <v>8</v>
      </c>
      <c r="B21" t="s">
        <v>21</v>
      </c>
      <c r="C21" t="s">
        <v>27</v>
      </c>
      <c r="D21" s="1">
        <v>6500</v>
      </c>
      <c r="E21">
        <v>62</v>
      </c>
      <c r="F21">
        <v>69</v>
      </c>
      <c r="G21">
        <v>55</v>
      </c>
      <c r="H21">
        <v>68</v>
      </c>
      <c r="I21">
        <v>60</v>
      </c>
      <c r="J21">
        <v>48</v>
      </c>
    </row>
    <row r="22" spans="1:10" x14ac:dyDescent="0.3">
      <c r="A22" t="s">
        <v>5</v>
      </c>
      <c r="B22" t="s">
        <v>20</v>
      </c>
      <c r="C22" t="s">
        <v>25</v>
      </c>
      <c r="D22" s="1">
        <v>2000</v>
      </c>
      <c r="E22">
        <v>46</v>
      </c>
      <c r="F22">
        <v>43</v>
      </c>
      <c r="G22">
        <v>54</v>
      </c>
      <c r="H22">
        <v>66</v>
      </c>
      <c r="I22">
        <v>53</v>
      </c>
      <c r="J22">
        <v>41</v>
      </c>
    </row>
    <row r="23" spans="1:10" x14ac:dyDescent="0.3">
      <c r="A23" t="s">
        <v>5</v>
      </c>
      <c r="B23" t="s">
        <v>20</v>
      </c>
      <c r="C23" t="s">
        <v>26</v>
      </c>
      <c r="D23" s="1">
        <v>2000</v>
      </c>
      <c r="E23">
        <v>42</v>
      </c>
      <c r="F23">
        <v>65</v>
      </c>
      <c r="G23">
        <v>47</v>
      </c>
      <c r="H23">
        <v>61</v>
      </c>
      <c r="I23">
        <v>51</v>
      </c>
      <c r="J23">
        <v>62</v>
      </c>
    </row>
    <row r="24" spans="1:10" x14ac:dyDescent="0.3">
      <c r="A24" t="s">
        <v>5</v>
      </c>
      <c r="B24" t="s">
        <v>20</v>
      </c>
      <c r="C24" t="s">
        <v>27</v>
      </c>
      <c r="D24" s="1">
        <v>2000</v>
      </c>
      <c r="E24">
        <v>68</v>
      </c>
      <c r="F24">
        <v>58</v>
      </c>
      <c r="G24">
        <v>41</v>
      </c>
      <c r="H24">
        <v>42</v>
      </c>
      <c r="I24">
        <v>58</v>
      </c>
      <c r="J24">
        <v>55</v>
      </c>
    </row>
    <row r="25" spans="1:10" x14ac:dyDescent="0.3">
      <c r="A25" t="s">
        <v>9</v>
      </c>
      <c r="B25" t="s">
        <v>21</v>
      </c>
      <c r="C25" t="s">
        <v>25</v>
      </c>
      <c r="D25" s="1">
        <v>8000</v>
      </c>
      <c r="E25">
        <v>63</v>
      </c>
      <c r="F25">
        <v>49</v>
      </c>
      <c r="G25">
        <v>69</v>
      </c>
      <c r="H25">
        <v>46</v>
      </c>
      <c r="I25">
        <v>56</v>
      </c>
      <c r="J25">
        <v>68</v>
      </c>
    </row>
    <row r="26" spans="1:10" x14ac:dyDescent="0.3">
      <c r="A26" t="s">
        <v>9</v>
      </c>
      <c r="B26" t="s">
        <v>21</v>
      </c>
      <c r="C26" t="s">
        <v>26</v>
      </c>
      <c r="D26" s="1">
        <v>8000</v>
      </c>
      <c r="E26">
        <v>64</v>
      </c>
      <c r="F26">
        <v>45</v>
      </c>
      <c r="G26">
        <v>41</v>
      </c>
      <c r="H26">
        <v>59</v>
      </c>
      <c r="I26">
        <v>60</v>
      </c>
      <c r="J26">
        <v>44</v>
      </c>
    </row>
    <row r="27" spans="1:10" x14ac:dyDescent="0.3">
      <c r="A27" t="s">
        <v>9</v>
      </c>
      <c r="B27" t="s">
        <v>21</v>
      </c>
      <c r="C27" t="s">
        <v>27</v>
      </c>
      <c r="D27" s="1">
        <v>8000</v>
      </c>
      <c r="E27">
        <v>62</v>
      </c>
      <c r="F27">
        <v>64</v>
      </c>
      <c r="G27">
        <v>42</v>
      </c>
      <c r="H27">
        <v>58</v>
      </c>
      <c r="I27">
        <v>65</v>
      </c>
      <c r="J27">
        <v>57</v>
      </c>
    </row>
    <row r="28" spans="1:10" x14ac:dyDescent="0.3">
      <c r="A28" t="s">
        <v>2</v>
      </c>
      <c r="B28" t="s">
        <v>20</v>
      </c>
      <c r="C28" t="s">
        <v>25</v>
      </c>
      <c r="D28">
        <v>100</v>
      </c>
      <c r="E28">
        <v>68</v>
      </c>
      <c r="F28">
        <v>65</v>
      </c>
      <c r="G28">
        <v>63</v>
      </c>
      <c r="H28">
        <v>56</v>
      </c>
      <c r="I28">
        <v>42</v>
      </c>
      <c r="J28">
        <v>49</v>
      </c>
    </row>
    <row r="29" spans="1:10" x14ac:dyDescent="0.3">
      <c r="A29" t="s">
        <v>2</v>
      </c>
      <c r="B29" t="s">
        <v>20</v>
      </c>
      <c r="C29" t="s">
        <v>26</v>
      </c>
      <c r="D29">
        <v>100</v>
      </c>
      <c r="E29">
        <v>68</v>
      </c>
      <c r="F29">
        <v>68</v>
      </c>
      <c r="G29">
        <v>47</v>
      </c>
      <c r="H29">
        <v>56</v>
      </c>
      <c r="I29">
        <v>43</v>
      </c>
      <c r="J29">
        <v>56</v>
      </c>
    </row>
    <row r="30" spans="1:10" x14ac:dyDescent="0.3">
      <c r="A30" t="s">
        <v>2</v>
      </c>
      <c r="B30" t="s">
        <v>20</v>
      </c>
      <c r="C30" t="s">
        <v>27</v>
      </c>
      <c r="D30">
        <v>100</v>
      </c>
      <c r="E30">
        <v>47</v>
      </c>
      <c r="F30">
        <v>70</v>
      </c>
      <c r="G30">
        <v>54</v>
      </c>
      <c r="H30">
        <v>58</v>
      </c>
      <c r="I30">
        <v>50</v>
      </c>
      <c r="J30">
        <v>45</v>
      </c>
    </row>
    <row r="31" spans="1:10" x14ac:dyDescent="0.3">
      <c r="A31" t="s">
        <v>7</v>
      </c>
      <c r="B31" t="s">
        <v>21</v>
      </c>
      <c r="C31" t="s">
        <v>25</v>
      </c>
      <c r="D31" s="1">
        <v>4000</v>
      </c>
      <c r="E31">
        <v>64</v>
      </c>
      <c r="F31">
        <v>64</v>
      </c>
      <c r="G31">
        <v>45</v>
      </c>
      <c r="H31">
        <v>42</v>
      </c>
      <c r="I31">
        <v>45</v>
      </c>
      <c r="J31">
        <v>46</v>
      </c>
    </row>
    <row r="32" spans="1:10" x14ac:dyDescent="0.3">
      <c r="A32" t="s">
        <v>7</v>
      </c>
      <c r="B32" t="s">
        <v>21</v>
      </c>
      <c r="C32" t="s">
        <v>26</v>
      </c>
      <c r="D32" s="1">
        <v>4000</v>
      </c>
      <c r="E32">
        <v>68</v>
      </c>
      <c r="F32">
        <v>65</v>
      </c>
      <c r="G32">
        <v>41</v>
      </c>
      <c r="H32">
        <v>60</v>
      </c>
      <c r="I32">
        <v>53</v>
      </c>
      <c r="J32">
        <v>52</v>
      </c>
    </row>
    <row r="33" spans="1:10" x14ac:dyDescent="0.3">
      <c r="A33" t="s">
        <v>7</v>
      </c>
      <c r="B33" t="s">
        <v>21</v>
      </c>
      <c r="C33" t="s">
        <v>27</v>
      </c>
      <c r="D33" s="1">
        <v>4000</v>
      </c>
      <c r="E33">
        <v>53</v>
      </c>
      <c r="F33">
        <v>57</v>
      </c>
      <c r="G33">
        <v>56</v>
      </c>
      <c r="H33">
        <v>69</v>
      </c>
      <c r="I33">
        <v>46</v>
      </c>
      <c r="J33">
        <v>63</v>
      </c>
    </row>
    <row r="34" spans="1:10" x14ac:dyDescent="0.3">
      <c r="A34" t="s">
        <v>3</v>
      </c>
      <c r="B34" t="s">
        <v>20</v>
      </c>
      <c r="C34" t="s">
        <v>25</v>
      </c>
      <c r="D34">
        <v>500</v>
      </c>
      <c r="E34">
        <v>61</v>
      </c>
      <c r="F34">
        <v>45</v>
      </c>
      <c r="G34">
        <v>49</v>
      </c>
      <c r="H34">
        <v>69</v>
      </c>
      <c r="I34">
        <v>49</v>
      </c>
      <c r="J34">
        <v>59</v>
      </c>
    </row>
    <row r="35" spans="1:10" x14ac:dyDescent="0.3">
      <c r="A35" t="s">
        <v>3</v>
      </c>
      <c r="B35" t="s">
        <v>20</v>
      </c>
      <c r="C35" t="s">
        <v>26</v>
      </c>
      <c r="D35">
        <v>500</v>
      </c>
      <c r="E35">
        <v>59</v>
      </c>
      <c r="F35">
        <v>48</v>
      </c>
      <c r="G35">
        <v>47</v>
      </c>
      <c r="H35">
        <v>43</v>
      </c>
      <c r="I35">
        <v>42</v>
      </c>
      <c r="J35">
        <v>47</v>
      </c>
    </row>
    <row r="36" spans="1:10" x14ac:dyDescent="0.3">
      <c r="A36" t="s">
        <v>3</v>
      </c>
      <c r="B36" t="s">
        <v>20</v>
      </c>
      <c r="C36" t="s">
        <v>27</v>
      </c>
      <c r="D36">
        <v>500</v>
      </c>
      <c r="E36">
        <v>43</v>
      </c>
      <c r="F36">
        <v>44</v>
      </c>
      <c r="G36">
        <v>64</v>
      </c>
      <c r="H36">
        <v>49</v>
      </c>
      <c r="I36">
        <v>48</v>
      </c>
      <c r="J36">
        <v>50</v>
      </c>
    </row>
    <row r="39" spans="1:10" x14ac:dyDescent="0.3">
      <c r="A39" s="4" t="s">
        <v>22</v>
      </c>
    </row>
    <row r="40" spans="1:10" ht="18" x14ac:dyDescent="0.35">
      <c r="A40" s="12" t="s">
        <v>31</v>
      </c>
      <c r="B40" s="11"/>
      <c r="C40" s="11"/>
      <c r="D40" s="11"/>
      <c r="E40" s="11"/>
      <c r="F40" s="11"/>
      <c r="G40" s="11"/>
      <c r="H40" s="11"/>
      <c r="I40" s="11"/>
      <c r="J40" s="11"/>
    </row>
    <row r="42" spans="1:10" x14ac:dyDescent="0.3">
      <c r="A42" s="3" t="s">
        <v>0</v>
      </c>
      <c r="B42" s="3" t="s">
        <v>28</v>
      </c>
      <c r="C42" s="3" t="s">
        <v>24</v>
      </c>
      <c r="D42" s="5" t="s">
        <v>13</v>
      </c>
      <c r="E42" s="5" t="s">
        <v>14</v>
      </c>
      <c r="F42" s="5" t="s">
        <v>15</v>
      </c>
      <c r="G42" s="5" t="s">
        <v>16</v>
      </c>
      <c r="H42" s="5" t="s">
        <v>17</v>
      </c>
      <c r="I42" s="5" t="s">
        <v>18</v>
      </c>
    </row>
    <row r="43" spans="1:10" x14ac:dyDescent="0.3">
      <c r="A43" t="s">
        <v>6</v>
      </c>
      <c r="B43" t="s">
        <v>21</v>
      </c>
      <c r="C43" t="s">
        <v>25</v>
      </c>
      <c r="D43" s="9">
        <f>VLOOKUP($C43,C4:J36,3,0)</f>
        <v>63</v>
      </c>
      <c r="E43" s="9">
        <f>VLOOKUP(C43,C4:F36,3,0)</f>
        <v>63</v>
      </c>
      <c r="F43" s="9">
        <f>VLOOKUP(C43,C4:G36,4,0)</f>
        <v>63</v>
      </c>
      <c r="G43" s="9">
        <f>VLOOKUP(C43,C4:H36,5,0)</f>
        <v>66</v>
      </c>
      <c r="H43" s="9">
        <f>VLOOKUP(C43,C4:I36,6,0)</f>
        <v>44</v>
      </c>
      <c r="I43" s="9">
        <f>VLOOKUP(C43,C4:J4,8,0)</f>
        <v>50</v>
      </c>
    </row>
    <row r="44" spans="1:10" x14ac:dyDescent="0.3">
      <c r="A44" t="s">
        <v>6</v>
      </c>
      <c r="B44" t="s">
        <v>21</v>
      </c>
      <c r="C44" t="s">
        <v>26</v>
      </c>
      <c r="D44" s="9">
        <f t="shared" ref="D44:D75" si="0">VLOOKUP(C44,C5:J37,3,0)</f>
        <v>65</v>
      </c>
      <c r="E44" s="9">
        <f t="shared" ref="E44:E75" si="1">VLOOKUP(C44,C5:F37,3,0)</f>
        <v>65</v>
      </c>
      <c r="F44" s="9">
        <f t="shared" ref="F44:F75" si="2">VLOOKUP(C44,C5:G37,4,0)</f>
        <v>42</v>
      </c>
      <c r="G44" s="9">
        <f t="shared" ref="G44:G75" si="3">VLOOKUP(C44,C5:H37,5,0)</f>
        <v>56</v>
      </c>
      <c r="H44" s="9">
        <f t="shared" ref="H44:H75" si="4">VLOOKUP(C44,C5:I37,6,0)</f>
        <v>50</v>
      </c>
      <c r="I44" s="9">
        <f t="shared" ref="I44:I75" si="5">VLOOKUP(C44,C5:J5,8,0)</f>
        <v>53</v>
      </c>
    </row>
    <row r="45" spans="1:10" x14ac:dyDescent="0.3">
      <c r="A45" t="s">
        <v>6</v>
      </c>
      <c r="B45" t="s">
        <v>21</v>
      </c>
      <c r="C45" t="s">
        <v>27</v>
      </c>
      <c r="D45" s="9">
        <f t="shared" si="0"/>
        <v>58</v>
      </c>
      <c r="E45" s="9">
        <f t="shared" si="1"/>
        <v>58</v>
      </c>
      <c r="F45" s="9">
        <f t="shared" si="2"/>
        <v>44</v>
      </c>
      <c r="G45" s="9">
        <f t="shared" si="3"/>
        <v>58</v>
      </c>
      <c r="H45" s="9">
        <f t="shared" si="4"/>
        <v>63</v>
      </c>
      <c r="I45" s="9">
        <f t="shared" si="5"/>
        <v>54</v>
      </c>
    </row>
    <row r="46" spans="1:10" x14ac:dyDescent="0.3">
      <c r="A46" t="s">
        <v>10</v>
      </c>
      <c r="B46" t="s">
        <v>21</v>
      </c>
      <c r="C46" t="s">
        <v>25</v>
      </c>
      <c r="D46" s="9">
        <f t="shared" si="0"/>
        <v>45</v>
      </c>
      <c r="E46" s="9">
        <f t="shared" si="1"/>
        <v>45</v>
      </c>
      <c r="F46" s="9">
        <f t="shared" si="2"/>
        <v>65</v>
      </c>
      <c r="G46" s="9">
        <f t="shared" si="3"/>
        <v>54</v>
      </c>
      <c r="H46" s="9">
        <f t="shared" si="4"/>
        <v>60</v>
      </c>
      <c r="I46" s="9">
        <f t="shared" si="5"/>
        <v>40</v>
      </c>
    </row>
    <row r="47" spans="1:10" x14ac:dyDescent="0.3">
      <c r="A47" t="s">
        <v>10</v>
      </c>
      <c r="B47" t="s">
        <v>21</v>
      </c>
      <c r="C47" t="s">
        <v>26</v>
      </c>
      <c r="D47" s="9">
        <f t="shared" si="0"/>
        <v>45</v>
      </c>
      <c r="E47" s="9">
        <f t="shared" si="1"/>
        <v>45</v>
      </c>
      <c r="F47" s="9">
        <f t="shared" si="2"/>
        <v>66</v>
      </c>
      <c r="G47" s="9">
        <f t="shared" si="3"/>
        <v>68</v>
      </c>
      <c r="H47" s="9">
        <f t="shared" si="4"/>
        <v>62</v>
      </c>
      <c r="I47" s="9">
        <f t="shared" si="5"/>
        <v>66</v>
      </c>
    </row>
    <row r="48" spans="1:10" x14ac:dyDescent="0.3">
      <c r="A48" t="s">
        <v>10</v>
      </c>
      <c r="B48" t="s">
        <v>21</v>
      </c>
      <c r="C48" t="s">
        <v>27</v>
      </c>
      <c r="D48" s="9">
        <f t="shared" si="0"/>
        <v>52</v>
      </c>
      <c r="E48" s="9">
        <f t="shared" si="1"/>
        <v>52</v>
      </c>
      <c r="F48" s="9">
        <f t="shared" si="2"/>
        <v>68</v>
      </c>
      <c r="G48" s="9">
        <f t="shared" si="3"/>
        <v>48</v>
      </c>
      <c r="H48" s="9">
        <f t="shared" si="4"/>
        <v>66</v>
      </c>
      <c r="I48" s="9">
        <f t="shared" si="5"/>
        <v>40</v>
      </c>
    </row>
    <row r="49" spans="1:9" x14ac:dyDescent="0.3">
      <c r="A49" t="s">
        <v>11</v>
      </c>
      <c r="B49" t="s">
        <v>21</v>
      </c>
      <c r="C49" t="s">
        <v>25</v>
      </c>
      <c r="D49" s="9">
        <f t="shared" si="0"/>
        <v>64</v>
      </c>
      <c r="E49" s="9">
        <f t="shared" si="1"/>
        <v>64</v>
      </c>
      <c r="F49" s="9">
        <f t="shared" si="2"/>
        <v>62</v>
      </c>
      <c r="G49" s="9">
        <f t="shared" si="3"/>
        <v>67</v>
      </c>
      <c r="H49" s="9">
        <f t="shared" si="4"/>
        <v>64</v>
      </c>
      <c r="I49" s="9">
        <f t="shared" si="5"/>
        <v>45</v>
      </c>
    </row>
    <row r="50" spans="1:9" x14ac:dyDescent="0.3">
      <c r="A50" t="s">
        <v>11</v>
      </c>
      <c r="B50" t="s">
        <v>21</v>
      </c>
      <c r="C50" t="s">
        <v>26</v>
      </c>
      <c r="D50" s="9">
        <f t="shared" si="0"/>
        <v>51</v>
      </c>
      <c r="E50" s="9">
        <f t="shared" si="1"/>
        <v>51</v>
      </c>
      <c r="F50" s="9">
        <f t="shared" si="2"/>
        <v>69</v>
      </c>
      <c r="G50" s="9">
        <f t="shared" si="3"/>
        <v>58</v>
      </c>
      <c r="H50" s="9">
        <f t="shared" si="4"/>
        <v>64</v>
      </c>
      <c r="I50" s="9">
        <f t="shared" si="5"/>
        <v>58</v>
      </c>
    </row>
    <row r="51" spans="1:9" x14ac:dyDescent="0.3">
      <c r="A51" t="s">
        <v>11</v>
      </c>
      <c r="B51" t="s">
        <v>21</v>
      </c>
      <c r="C51" t="s">
        <v>27</v>
      </c>
      <c r="D51" s="9">
        <f t="shared" si="0"/>
        <v>69</v>
      </c>
      <c r="E51" s="9">
        <f t="shared" si="1"/>
        <v>69</v>
      </c>
      <c r="F51" s="9">
        <f t="shared" si="2"/>
        <v>49</v>
      </c>
      <c r="G51" s="9">
        <f t="shared" si="3"/>
        <v>53</v>
      </c>
      <c r="H51" s="9">
        <f t="shared" si="4"/>
        <v>51</v>
      </c>
      <c r="I51" s="9">
        <f t="shared" si="5"/>
        <v>68</v>
      </c>
    </row>
    <row r="52" spans="1:9" x14ac:dyDescent="0.3">
      <c r="A52" t="s">
        <v>4</v>
      </c>
      <c r="B52" t="s">
        <v>20</v>
      </c>
      <c r="C52" t="s">
        <v>25</v>
      </c>
      <c r="D52" s="9">
        <f t="shared" si="0"/>
        <v>63</v>
      </c>
      <c r="E52" s="9">
        <f t="shared" si="1"/>
        <v>63</v>
      </c>
      <c r="F52" s="9">
        <f t="shared" si="2"/>
        <v>46</v>
      </c>
      <c r="G52" s="9">
        <f t="shared" si="3"/>
        <v>70</v>
      </c>
      <c r="H52" s="9">
        <f t="shared" si="4"/>
        <v>51</v>
      </c>
      <c r="I52" s="9">
        <f t="shared" si="5"/>
        <v>59</v>
      </c>
    </row>
    <row r="53" spans="1:9" x14ac:dyDescent="0.3">
      <c r="A53" t="s">
        <v>4</v>
      </c>
      <c r="B53" t="s">
        <v>20</v>
      </c>
      <c r="C53" t="s">
        <v>26</v>
      </c>
      <c r="D53" s="9">
        <f t="shared" si="0"/>
        <v>62</v>
      </c>
      <c r="E53" s="9">
        <f t="shared" si="1"/>
        <v>62</v>
      </c>
      <c r="F53" s="9">
        <f t="shared" si="2"/>
        <v>57</v>
      </c>
      <c r="G53" s="9">
        <f t="shared" si="3"/>
        <v>52</v>
      </c>
      <c r="H53" s="9">
        <f t="shared" si="4"/>
        <v>41</v>
      </c>
      <c r="I53" s="9">
        <f t="shared" si="5"/>
        <v>44</v>
      </c>
    </row>
    <row r="54" spans="1:9" x14ac:dyDescent="0.3">
      <c r="A54" t="s">
        <v>4</v>
      </c>
      <c r="B54" t="s">
        <v>20</v>
      </c>
      <c r="C54" t="s">
        <v>27</v>
      </c>
      <c r="D54" s="9">
        <f t="shared" si="0"/>
        <v>65</v>
      </c>
      <c r="E54" s="9">
        <f t="shared" si="1"/>
        <v>65</v>
      </c>
      <c r="F54" s="9">
        <f t="shared" si="2"/>
        <v>54</v>
      </c>
      <c r="G54" s="9">
        <f t="shared" si="3"/>
        <v>52</v>
      </c>
      <c r="H54" s="9">
        <f t="shared" si="4"/>
        <v>64</v>
      </c>
      <c r="I54" s="9">
        <f t="shared" si="5"/>
        <v>42</v>
      </c>
    </row>
    <row r="55" spans="1:9" x14ac:dyDescent="0.3">
      <c r="A55" t="s">
        <v>12</v>
      </c>
      <c r="B55" t="s">
        <v>21</v>
      </c>
      <c r="C55" t="s">
        <v>25</v>
      </c>
      <c r="D55" s="9">
        <f t="shared" si="0"/>
        <v>62</v>
      </c>
      <c r="E55" s="9">
        <f t="shared" si="1"/>
        <v>62</v>
      </c>
      <c r="F55" s="9">
        <f t="shared" si="2"/>
        <v>65</v>
      </c>
      <c r="G55" s="9">
        <f t="shared" si="3"/>
        <v>62</v>
      </c>
      <c r="H55" s="9">
        <f t="shared" si="4"/>
        <v>56</v>
      </c>
      <c r="I55" s="9">
        <f t="shared" si="5"/>
        <v>59</v>
      </c>
    </row>
    <row r="56" spans="1:9" x14ac:dyDescent="0.3">
      <c r="A56" t="s">
        <v>12</v>
      </c>
      <c r="B56" t="s">
        <v>21</v>
      </c>
      <c r="C56" t="s">
        <v>26</v>
      </c>
      <c r="D56" s="9">
        <f t="shared" si="0"/>
        <v>49</v>
      </c>
      <c r="E56" s="9">
        <f t="shared" si="1"/>
        <v>49</v>
      </c>
      <c r="F56" s="9">
        <f t="shared" si="2"/>
        <v>41</v>
      </c>
      <c r="G56" s="9">
        <f t="shared" si="3"/>
        <v>43</v>
      </c>
      <c r="H56" s="9">
        <f t="shared" si="4"/>
        <v>54</v>
      </c>
      <c r="I56" s="9">
        <f t="shared" si="5"/>
        <v>65</v>
      </c>
    </row>
    <row r="57" spans="1:9" x14ac:dyDescent="0.3">
      <c r="A57" t="s">
        <v>12</v>
      </c>
      <c r="B57" t="s">
        <v>21</v>
      </c>
      <c r="C57" t="s">
        <v>27</v>
      </c>
      <c r="D57" s="9">
        <f t="shared" si="0"/>
        <v>52</v>
      </c>
      <c r="E57" s="9">
        <f t="shared" si="1"/>
        <v>52</v>
      </c>
      <c r="F57" s="9">
        <f t="shared" si="2"/>
        <v>62</v>
      </c>
      <c r="G57" s="9">
        <f t="shared" si="3"/>
        <v>54</v>
      </c>
      <c r="H57" s="9">
        <f t="shared" si="4"/>
        <v>63</v>
      </c>
      <c r="I57" s="9">
        <f t="shared" si="5"/>
        <v>68</v>
      </c>
    </row>
    <row r="58" spans="1:9" x14ac:dyDescent="0.3">
      <c r="A58" t="s">
        <v>8</v>
      </c>
      <c r="B58" t="s">
        <v>21</v>
      </c>
      <c r="C58" t="s">
        <v>25</v>
      </c>
      <c r="D58" s="9">
        <f t="shared" si="0"/>
        <v>51</v>
      </c>
      <c r="E58" s="9">
        <f t="shared" si="1"/>
        <v>51</v>
      </c>
      <c r="F58" s="9">
        <f t="shared" si="2"/>
        <v>58</v>
      </c>
      <c r="G58" s="9">
        <f t="shared" si="3"/>
        <v>57</v>
      </c>
      <c r="H58" s="9">
        <f t="shared" si="4"/>
        <v>52</v>
      </c>
      <c r="I58" s="9">
        <f t="shared" si="5"/>
        <v>62</v>
      </c>
    </row>
    <row r="59" spans="1:9" x14ac:dyDescent="0.3">
      <c r="A59" t="s">
        <v>8</v>
      </c>
      <c r="B59" t="s">
        <v>21</v>
      </c>
      <c r="C59" t="s">
        <v>26</v>
      </c>
      <c r="D59" s="9">
        <f t="shared" si="0"/>
        <v>42</v>
      </c>
      <c r="E59" s="9">
        <f t="shared" si="1"/>
        <v>42</v>
      </c>
      <c r="F59" s="9">
        <f t="shared" si="2"/>
        <v>65</v>
      </c>
      <c r="G59" s="9">
        <f t="shared" si="3"/>
        <v>68</v>
      </c>
      <c r="H59" s="9">
        <f t="shared" si="4"/>
        <v>62</v>
      </c>
      <c r="I59" s="9">
        <f t="shared" si="5"/>
        <v>54</v>
      </c>
    </row>
    <row r="60" spans="1:9" x14ac:dyDescent="0.3">
      <c r="A60" t="s">
        <v>8</v>
      </c>
      <c r="B60" t="s">
        <v>21</v>
      </c>
      <c r="C60" t="s">
        <v>27</v>
      </c>
      <c r="D60" s="9">
        <f t="shared" si="0"/>
        <v>62</v>
      </c>
      <c r="E60" s="9">
        <f t="shared" si="1"/>
        <v>62</v>
      </c>
      <c r="F60" s="9">
        <f t="shared" si="2"/>
        <v>69</v>
      </c>
      <c r="G60" s="9">
        <f t="shared" si="3"/>
        <v>55</v>
      </c>
      <c r="H60" s="9">
        <f t="shared" si="4"/>
        <v>68</v>
      </c>
      <c r="I60" s="9">
        <f t="shared" si="5"/>
        <v>48</v>
      </c>
    </row>
    <row r="61" spans="1:9" x14ac:dyDescent="0.3">
      <c r="A61" t="s">
        <v>5</v>
      </c>
      <c r="B61" t="s">
        <v>20</v>
      </c>
      <c r="C61" t="s">
        <v>25</v>
      </c>
      <c r="D61" s="9">
        <f t="shared" si="0"/>
        <v>46</v>
      </c>
      <c r="E61" s="9">
        <f t="shared" si="1"/>
        <v>46</v>
      </c>
      <c r="F61" s="9">
        <f t="shared" si="2"/>
        <v>43</v>
      </c>
      <c r="G61" s="9">
        <f t="shared" si="3"/>
        <v>54</v>
      </c>
      <c r="H61" s="9">
        <f t="shared" si="4"/>
        <v>66</v>
      </c>
      <c r="I61" s="9">
        <f t="shared" si="5"/>
        <v>41</v>
      </c>
    </row>
    <row r="62" spans="1:9" x14ac:dyDescent="0.3">
      <c r="A62" t="s">
        <v>5</v>
      </c>
      <c r="B62" t="s">
        <v>20</v>
      </c>
      <c r="C62" t="s">
        <v>26</v>
      </c>
      <c r="D62" s="9">
        <f t="shared" si="0"/>
        <v>42</v>
      </c>
      <c r="E62" s="9">
        <f t="shared" si="1"/>
        <v>42</v>
      </c>
      <c r="F62" s="9">
        <f t="shared" si="2"/>
        <v>65</v>
      </c>
      <c r="G62" s="9">
        <f t="shared" si="3"/>
        <v>47</v>
      </c>
      <c r="H62" s="9">
        <f t="shared" si="4"/>
        <v>61</v>
      </c>
      <c r="I62" s="9">
        <f t="shared" si="5"/>
        <v>62</v>
      </c>
    </row>
    <row r="63" spans="1:9" x14ac:dyDescent="0.3">
      <c r="A63" t="s">
        <v>5</v>
      </c>
      <c r="B63" t="s">
        <v>20</v>
      </c>
      <c r="C63" t="s">
        <v>27</v>
      </c>
      <c r="D63" s="9">
        <f t="shared" si="0"/>
        <v>68</v>
      </c>
      <c r="E63" s="9">
        <f t="shared" si="1"/>
        <v>68</v>
      </c>
      <c r="F63" s="9">
        <f t="shared" si="2"/>
        <v>58</v>
      </c>
      <c r="G63" s="9">
        <f t="shared" si="3"/>
        <v>41</v>
      </c>
      <c r="H63" s="9">
        <f t="shared" si="4"/>
        <v>42</v>
      </c>
      <c r="I63" s="9">
        <f t="shared" si="5"/>
        <v>55</v>
      </c>
    </row>
    <row r="64" spans="1:9" x14ac:dyDescent="0.3">
      <c r="A64" t="s">
        <v>9</v>
      </c>
      <c r="B64" t="s">
        <v>21</v>
      </c>
      <c r="C64" t="s">
        <v>25</v>
      </c>
      <c r="D64" s="9">
        <f t="shared" si="0"/>
        <v>63</v>
      </c>
      <c r="E64" s="9">
        <f t="shared" si="1"/>
        <v>63</v>
      </c>
      <c r="F64" s="9">
        <f t="shared" si="2"/>
        <v>49</v>
      </c>
      <c r="G64" s="9">
        <f t="shared" si="3"/>
        <v>69</v>
      </c>
      <c r="H64" s="9">
        <f t="shared" si="4"/>
        <v>46</v>
      </c>
      <c r="I64" s="9">
        <f t="shared" si="5"/>
        <v>68</v>
      </c>
    </row>
    <row r="65" spans="1:11" x14ac:dyDescent="0.3">
      <c r="A65" t="s">
        <v>9</v>
      </c>
      <c r="B65" t="s">
        <v>21</v>
      </c>
      <c r="C65" t="s">
        <v>26</v>
      </c>
      <c r="D65" s="9">
        <f t="shared" si="0"/>
        <v>64</v>
      </c>
      <c r="E65" s="9">
        <f t="shared" si="1"/>
        <v>64</v>
      </c>
      <c r="F65" s="9">
        <f t="shared" si="2"/>
        <v>45</v>
      </c>
      <c r="G65" s="9">
        <f t="shared" si="3"/>
        <v>41</v>
      </c>
      <c r="H65" s="9">
        <f t="shared" si="4"/>
        <v>59</v>
      </c>
      <c r="I65" s="9">
        <f t="shared" si="5"/>
        <v>44</v>
      </c>
    </row>
    <row r="66" spans="1:11" x14ac:dyDescent="0.3">
      <c r="A66" t="s">
        <v>9</v>
      </c>
      <c r="B66" t="s">
        <v>21</v>
      </c>
      <c r="C66" t="s">
        <v>27</v>
      </c>
      <c r="D66" s="9">
        <f t="shared" si="0"/>
        <v>62</v>
      </c>
      <c r="E66" s="9">
        <f t="shared" si="1"/>
        <v>62</v>
      </c>
      <c r="F66" s="9">
        <f t="shared" si="2"/>
        <v>64</v>
      </c>
      <c r="G66" s="9">
        <f t="shared" si="3"/>
        <v>42</v>
      </c>
      <c r="H66" s="9">
        <f t="shared" si="4"/>
        <v>58</v>
      </c>
      <c r="I66" s="9">
        <f t="shared" si="5"/>
        <v>57</v>
      </c>
    </row>
    <row r="67" spans="1:11" x14ac:dyDescent="0.3">
      <c r="A67" t="s">
        <v>2</v>
      </c>
      <c r="B67" t="s">
        <v>20</v>
      </c>
      <c r="C67" t="s">
        <v>25</v>
      </c>
      <c r="D67" s="9">
        <f t="shared" si="0"/>
        <v>68</v>
      </c>
      <c r="E67" s="9">
        <f t="shared" si="1"/>
        <v>68</v>
      </c>
      <c r="F67" s="9">
        <f t="shared" si="2"/>
        <v>65</v>
      </c>
      <c r="G67" s="9">
        <f t="shared" si="3"/>
        <v>63</v>
      </c>
      <c r="H67" s="9">
        <f t="shared" si="4"/>
        <v>56</v>
      </c>
      <c r="I67" s="9">
        <f t="shared" si="5"/>
        <v>49</v>
      </c>
    </row>
    <row r="68" spans="1:11" x14ac:dyDescent="0.3">
      <c r="A68" t="s">
        <v>2</v>
      </c>
      <c r="B68" t="s">
        <v>20</v>
      </c>
      <c r="C68" t="s">
        <v>26</v>
      </c>
      <c r="D68" s="9">
        <f t="shared" si="0"/>
        <v>68</v>
      </c>
      <c r="E68" s="9">
        <f t="shared" si="1"/>
        <v>68</v>
      </c>
      <c r="F68" s="9">
        <f>VLOOKUP(C68,C29:G61,4,0)</f>
        <v>68</v>
      </c>
      <c r="G68" s="9">
        <f t="shared" si="3"/>
        <v>47</v>
      </c>
      <c r="H68" s="9">
        <f t="shared" si="4"/>
        <v>56</v>
      </c>
      <c r="I68" s="9">
        <f t="shared" si="5"/>
        <v>56</v>
      </c>
    </row>
    <row r="69" spans="1:11" x14ac:dyDescent="0.3">
      <c r="A69" t="s">
        <v>2</v>
      </c>
      <c r="B69" t="s">
        <v>20</v>
      </c>
      <c r="C69" t="s">
        <v>27</v>
      </c>
      <c r="D69" s="9">
        <f t="shared" si="0"/>
        <v>47</v>
      </c>
      <c r="E69" s="9">
        <f t="shared" si="1"/>
        <v>47</v>
      </c>
      <c r="F69" s="9">
        <f t="shared" si="2"/>
        <v>70</v>
      </c>
      <c r="G69" s="9">
        <f t="shared" si="3"/>
        <v>54</v>
      </c>
      <c r="H69" s="9">
        <f t="shared" si="4"/>
        <v>58</v>
      </c>
      <c r="I69" s="9">
        <f t="shared" si="5"/>
        <v>45</v>
      </c>
    </row>
    <row r="70" spans="1:11" x14ac:dyDescent="0.3">
      <c r="A70" t="s">
        <v>7</v>
      </c>
      <c r="B70" t="s">
        <v>21</v>
      </c>
      <c r="C70" t="s">
        <v>25</v>
      </c>
      <c r="D70" s="9">
        <f t="shared" si="0"/>
        <v>64</v>
      </c>
      <c r="E70" s="9">
        <f t="shared" si="1"/>
        <v>64</v>
      </c>
      <c r="F70" s="9">
        <f t="shared" si="2"/>
        <v>64</v>
      </c>
      <c r="G70" s="9">
        <f t="shared" si="3"/>
        <v>45</v>
      </c>
      <c r="H70" s="9">
        <f t="shared" si="4"/>
        <v>42</v>
      </c>
      <c r="I70" s="9">
        <f t="shared" si="5"/>
        <v>46</v>
      </c>
    </row>
    <row r="71" spans="1:11" x14ac:dyDescent="0.3">
      <c r="A71" t="s">
        <v>7</v>
      </c>
      <c r="B71" t="s">
        <v>21</v>
      </c>
      <c r="C71" t="s">
        <v>26</v>
      </c>
      <c r="D71" s="9">
        <f t="shared" si="0"/>
        <v>68</v>
      </c>
      <c r="E71" s="9">
        <f t="shared" si="1"/>
        <v>68</v>
      </c>
      <c r="F71" s="9">
        <f t="shared" si="2"/>
        <v>65</v>
      </c>
      <c r="G71" s="9">
        <f t="shared" si="3"/>
        <v>41</v>
      </c>
      <c r="H71" s="9">
        <f t="shared" si="4"/>
        <v>60</v>
      </c>
      <c r="I71" s="9">
        <f t="shared" si="5"/>
        <v>52</v>
      </c>
    </row>
    <row r="72" spans="1:11" x14ac:dyDescent="0.3">
      <c r="A72" t="s">
        <v>7</v>
      </c>
      <c r="B72" t="s">
        <v>21</v>
      </c>
      <c r="C72" t="s">
        <v>27</v>
      </c>
      <c r="D72" s="9">
        <f t="shared" si="0"/>
        <v>53</v>
      </c>
      <c r="E72" s="9">
        <f t="shared" si="1"/>
        <v>53</v>
      </c>
      <c r="F72" s="9">
        <f t="shared" si="2"/>
        <v>57</v>
      </c>
      <c r="G72" s="9">
        <f t="shared" si="3"/>
        <v>56</v>
      </c>
      <c r="H72" s="9">
        <f t="shared" si="4"/>
        <v>69</v>
      </c>
      <c r="I72" s="9">
        <f t="shared" si="5"/>
        <v>63</v>
      </c>
    </row>
    <row r="73" spans="1:11" x14ac:dyDescent="0.3">
      <c r="A73" t="s">
        <v>3</v>
      </c>
      <c r="B73" t="s">
        <v>20</v>
      </c>
      <c r="C73" t="s">
        <v>25</v>
      </c>
      <c r="D73" s="9">
        <f t="shared" si="0"/>
        <v>61</v>
      </c>
      <c r="E73" s="9">
        <f t="shared" si="1"/>
        <v>61</v>
      </c>
      <c r="F73" s="9">
        <f t="shared" si="2"/>
        <v>45</v>
      </c>
      <c r="G73" s="9">
        <f t="shared" si="3"/>
        <v>49</v>
      </c>
      <c r="H73" s="9">
        <f t="shared" si="4"/>
        <v>69</v>
      </c>
      <c r="I73" s="9">
        <f t="shared" si="5"/>
        <v>59</v>
      </c>
    </row>
    <row r="74" spans="1:11" x14ac:dyDescent="0.3">
      <c r="A74" t="s">
        <v>3</v>
      </c>
      <c r="B74" t="s">
        <v>20</v>
      </c>
      <c r="C74" t="s">
        <v>26</v>
      </c>
      <c r="D74" s="9">
        <f t="shared" si="0"/>
        <v>59</v>
      </c>
      <c r="E74" s="9">
        <f t="shared" si="1"/>
        <v>59</v>
      </c>
      <c r="F74" s="9">
        <f t="shared" si="2"/>
        <v>48</v>
      </c>
      <c r="G74" s="9">
        <f t="shared" si="3"/>
        <v>47</v>
      </c>
      <c r="H74" s="9">
        <f t="shared" si="4"/>
        <v>43</v>
      </c>
      <c r="I74" s="9">
        <f t="shared" si="5"/>
        <v>47</v>
      </c>
    </row>
    <row r="75" spans="1:11" x14ac:dyDescent="0.3">
      <c r="A75" t="s">
        <v>3</v>
      </c>
      <c r="B75" t="s">
        <v>20</v>
      </c>
      <c r="C75" t="s">
        <v>27</v>
      </c>
      <c r="D75" s="9">
        <f t="shared" si="0"/>
        <v>43</v>
      </c>
      <c r="E75" s="9">
        <f t="shared" si="1"/>
        <v>43</v>
      </c>
      <c r="F75" s="9">
        <f t="shared" si="2"/>
        <v>44</v>
      </c>
      <c r="G75" s="9">
        <f t="shared" si="3"/>
        <v>64</v>
      </c>
      <c r="H75" s="9">
        <f t="shared" si="4"/>
        <v>49</v>
      </c>
      <c r="I75" s="9">
        <f t="shared" si="5"/>
        <v>50</v>
      </c>
    </row>
    <row r="77" spans="1:11" x14ac:dyDescent="0.3">
      <c r="A77" s="4" t="s">
        <v>32</v>
      </c>
    </row>
    <row r="78" spans="1:11" ht="18" x14ac:dyDescent="0.35">
      <c r="A78" s="12" t="s">
        <v>60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8" x14ac:dyDescent="0.35">
      <c r="A79" s="12" t="s">
        <v>61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8" x14ac:dyDescent="0.35">
      <c r="A80" s="17"/>
    </row>
    <row r="81" spans="1:11" x14ac:dyDescent="0.3">
      <c r="A81" s="2"/>
      <c r="B81" s="2"/>
      <c r="C81" s="37" t="s">
        <v>30</v>
      </c>
      <c r="D81" s="37"/>
      <c r="E81" s="37"/>
      <c r="F81" s="37"/>
      <c r="G81" s="37"/>
      <c r="H81" s="37"/>
    </row>
    <row r="82" spans="1:11" x14ac:dyDescent="0.3">
      <c r="A82" s="27" t="s">
        <v>28</v>
      </c>
      <c r="B82" s="27" t="s">
        <v>29</v>
      </c>
      <c r="C82" s="28" t="s">
        <v>13</v>
      </c>
      <c r="D82" s="28" t="s">
        <v>14</v>
      </c>
      <c r="E82" s="28" t="s">
        <v>15</v>
      </c>
      <c r="F82" s="28" t="s">
        <v>16</v>
      </c>
      <c r="G82" s="28" t="s">
        <v>17</v>
      </c>
      <c r="H82" s="28" t="s">
        <v>18</v>
      </c>
    </row>
    <row r="83" spans="1:11" x14ac:dyDescent="0.3">
      <c r="A83" t="s">
        <v>20</v>
      </c>
      <c r="B83" t="s">
        <v>25</v>
      </c>
      <c r="C83" s="9">
        <f>SUMIFS(E4:E36,C4:C36,B83,B4:B36,A83)</f>
        <v>238</v>
      </c>
      <c r="D83" s="9">
        <f>SUMIFS(F4:F36,C4:C36,B83,B4:B36,A83)</f>
        <v>199</v>
      </c>
      <c r="E83" s="9">
        <f>SUMIFS(G4:G36,C4:C36,B83,B4:B36,A83)</f>
        <v>236</v>
      </c>
      <c r="F83" s="9">
        <f>SUMIFS(H4:H36,C4:C36,B83,B4:B36,A83)</f>
        <v>242</v>
      </c>
      <c r="G83" s="9">
        <f>SUMIFS(I4:I36,C4:C36,B83,B4:B36,A83)</f>
        <v>200</v>
      </c>
      <c r="H83" s="9">
        <f>SUMIFS(J4:J36,C4:C36,B83,B4:B36,A83)</f>
        <v>208</v>
      </c>
    </row>
    <row r="84" spans="1:11" x14ac:dyDescent="0.3">
      <c r="A84" t="s">
        <v>20</v>
      </c>
      <c r="B84" t="s">
        <v>27</v>
      </c>
      <c r="C84" s="9">
        <f t="shared" ref="C84:C88" si="6">SUMIFS(E5:E37,C5:C37,B84,B5:B37,A84)</f>
        <v>223</v>
      </c>
      <c r="D84" s="9">
        <f t="shared" ref="D84:D88" si="7">SUMIFS(F5:F37,C5:C37,B84,B5:B37,A84)</f>
        <v>226</v>
      </c>
      <c r="E84" s="9">
        <f t="shared" ref="E84:E88" si="8">SUMIFS(G5:G37,C5:C37,B84,B5:B37,A84)</f>
        <v>211</v>
      </c>
      <c r="F84" s="9">
        <f t="shared" ref="F84:F88" si="9">SUMIFS(H5:H37,C5:C37,B84,B5:B37,A84)</f>
        <v>213</v>
      </c>
      <c r="G84" s="9">
        <f>SUMIFS(I5:I37,C5:C37,B84,B5:B37,A84)</f>
        <v>217</v>
      </c>
      <c r="H84" s="9">
        <f t="shared" ref="H84:H88" si="10">SUMIFS(J5:J37,C5:C37,B84,B5:B37,A84)</f>
        <v>192</v>
      </c>
    </row>
    <row r="85" spans="1:11" x14ac:dyDescent="0.3">
      <c r="A85" t="s">
        <v>20</v>
      </c>
      <c r="B85" t="s">
        <v>26</v>
      </c>
      <c r="C85" s="9">
        <f t="shared" si="6"/>
        <v>231</v>
      </c>
      <c r="D85" s="9">
        <f t="shared" si="7"/>
        <v>238</v>
      </c>
      <c r="E85" s="9">
        <f t="shared" si="8"/>
        <v>193</v>
      </c>
      <c r="F85" s="9">
        <f t="shared" si="9"/>
        <v>201</v>
      </c>
      <c r="G85" s="9">
        <f t="shared" ref="G85:G88" si="11">SUMIFS(I6:I38,C6:C38,B85,B6:B38,A85)</f>
        <v>195</v>
      </c>
      <c r="H85" s="9">
        <f t="shared" si="10"/>
        <v>209</v>
      </c>
    </row>
    <row r="86" spans="1:11" x14ac:dyDescent="0.3">
      <c r="A86" t="s">
        <v>21</v>
      </c>
      <c r="B86" t="s">
        <v>25</v>
      </c>
      <c r="C86" s="9">
        <f t="shared" si="6"/>
        <v>349</v>
      </c>
      <c r="D86" s="9">
        <f t="shared" si="7"/>
        <v>363</v>
      </c>
      <c r="E86" s="9">
        <f t="shared" si="8"/>
        <v>354</v>
      </c>
      <c r="F86" s="9">
        <f t="shared" si="9"/>
        <v>320</v>
      </c>
      <c r="G86" s="9">
        <f t="shared" si="11"/>
        <v>340</v>
      </c>
      <c r="H86" s="9">
        <f t="shared" si="10"/>
        <v>320</v>
      </c>
    </row>
    <row r="87" spans="1:11" x14ac:dyDescent="0.3">
      <c r="A87" t="s">
        <v>21</v>
      </c>
      <c r="B87" t="s">
        <v>27</v>
      </c>
      <c r="C87" s="9">
        <f t="shared" si="6"/>
        <v>350</v>
      </c>
      <c r="D87" s="9">
        <f t="shared" si="7"/>
        <v>369</v>
      </c>
      <c r="E87" s="9">
        <f t="shared" si="8"/>
        <v>308</v>
      </c>
      <c r="F87" s="9">
        <f t="shared" si="9"/>
        <v>375</v>
      </c>
      <c r="G87" s="9">
        <f t="shared" si="11"/>
        <v>337</v>
      </c>
      <c r="H87" s="9">
        <f t="shared" si="10"/>
        <v>344</v>
      </c>
    </row>
    <row r="88" spans="1:11" x14ac:dyDescent="0.3">
      <c r="A88" t="s">
        <v>21</v>
      </c>
      <c r="B88" t="s">
        <v>26</v>
      </c>
      <c r="C88" s="9">
        <f t="shared" si="6"/>
        <v>274</v>
      </c>
      <c r="D88" s="9">
        <f t="shared" si="7"/>
        <v>285</v>
      </c>
      <c r="E88" s="9">
        <f t="shared" si="8"/>
        <v>251</v>
      </c>
      <c r="F88" s="9">
        <f t="shared" si="9"/>
        <v>299</v>
      </c>
      <c r="G88" s="9">
        <f t="shared" si="11"/>
        <v>247</v>
      </c>
      <c r="H88" s="9">
        <f t="shared" si="10"/>
        <v>273</v>
      </c>
    </row>
    <row r="89" spans="1:11" ht="15.75" thickBot="1" x14ac:dyDescent="0.35">
      <c r="A89" s="7" t="s">
        <v>33</v>
      </c>
      <c r="B89" s="7"/>
      <c r="C89" s="10">
        <f>SUM(C83:C88)</f>
        <v>1665</v>
      </c>
      <c r="D89" s="10">
        <f t="shared" ref="D89:H89" si="12">SUM(D83:D88)</f>
        <v>1680</v>
      </c>
      <c r="E89" s="10">
        <f t="shared" si="12"/>
        <v>1553</v>
      </c>
      <c r="F89" s="10">
        <f t="shared" si="12"/>
        <v>1650</v>
      </c>
      <c r="G89" s="10">
        <f t="shared" si="12"/>
        <v>1536</v>
      </c>
      <c r="H89" s="10">
        <f t="shared" si="12"/>
        <v>1546</v>
      </c>
    </row>
    <row r="90" spans="1:11" ht="15.75" thickTop="1" x14ac:dyDescent="0.3"/>
    <row r="92" spans="1:11" x14ac:dyDescent="0.3">
      <c r="A92" s="4" t="s">
        <v>34</v>
      </c>
    </row>
    <row r="93" spans="1:11" ht="18" x14ac:dyDescent="0.35">
      <c r="A93" s="12" t="s">
        <v>39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5" spans="1:11" x14ac:dyDescent="0.3">
      <c r="A95" s="14" t="s">
        <v>35</v>
      </c>
      <c r="B95" s="14" t="s">
        <v>36</v>
      </c>
      <c r="C95" s="14" t="s">
        <v>37</v>
      </c>
      <c r="D95" s="14" t="s">
        <v>38</v>
      </c>
    </row>
    <row r="96" spans="1:11" x14ac:dyDescent="0.3">
      <c r="A96" s="13">
        <v>42017</v>
      </c>
      <c r="B96" s="16">
        <f>DAY(A96)</f>
        <v>13</v>
      </c>
      <c r="C96" s="15">
        <f>MONTH(A96)</f>
        <v>1</v>
      </c>
      <c r="D96" s="15">
        <f>YEAR(A96)</f>
        <v>2015</v>
      </c>
    </row>
    <row r="97" spans="1:11" x14ac:dyDescent="0.3">
      <c r="A97" s="13">
        <v>41733</v>
      </c>
      <c r="B97" s="16">
        <f t="shared" ref="B97:B99" si="13">DAY(A97)</f>
        <v>4</v>
      </c>
      <c r="C97" s="15">
        <f t="shared" ref="C97:C99" si="14">MONTH(A97)</f>
        <v>4</v>
      </c>
      <c r="D97" s="15">
        <f t="shared" ref="D97:D99" si="15">YEAR(A97)</f>
        <v>2014</v>
      </c>
    </row>
    <row r="98" spans="1:11" x14ac:dyDescent="0.3">
      <c r="A98" s="13">
        <v>41434</v>
      </c>
      <c r="B98" s="16">
        <f t="shared" si="13"/>
        <v>9</v>
      </c>
      <c r="C98" s="15">
        <f t="shared" si="14"/>
        <v>6</v>
      </c>
      <c r="D98" s="15">
        <f t="shared" si="15"/>
        <v>2013</v>
      </c>
    </row>
    <row r="99" spans="1:11" x14ac:dyDescent="0.3">
      <c r="A99" s="13">
        <v>42081</v>
      </c>
      <c r="B99" s="16">
        <f t="shared" si="13"/>
        <v>18</v>
      </c>
      <c r="C99" s="15">
        <f t="shared" si="14"/>
        <v>3</v>
      </c>
      <c r="D99" s="15">
        <f t="shared" si="15"/>
        <v>2015</v>
      </c>
    </row>
    <row r="102" spans="1:11" x14ac:dyDescent="0.3">
      <c r="A102" t="s">
        <v>40</v>
      </c>
    </row>
    <row r="103" spans="1:11" ht="18" x14ac:dyDescent="0.35">
      <c r="A103" s="12" t="s">
        <v>41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5" spans="1:11" x14ac:dyDescent="0.3">
      <c r="A105" s="26" t="s">
        <v>0</v>
      </c>
      <c r="B105" s="26" t="s">
        <v>28</v>
      </c>
      <c r="C105" s="26" t="s">
        <v>24</v>
      </c>
      <c r="D105" s="26" t="s">
        <v>13</v>
      </c>
      <c r="E105" s="26" t="s">
        <v>14</v>
      </c>
      <c r="F105" s="26" t="s">
        <v>15</v>
      </c>
      <c r="G105" s="26" t="s">
        <v>16</v>
      </c>
      <c r="H105" s="26" t="s">
        <v>17</v>
      </c>
      <c r="I105" s="26" t="s">
        <v>18</v>
      </c>
    </row>
    <row r="106" spans="1:11" x14ac:dyDescent="0.3">
      <c r="A106" t="s">
        <v>6</v>
      </c>
      <c r="B106" t="s">
        <v>21</v>
      </c>
      <c r="C106" t="s">
        <v>25</v>
      </c>
      <c r="D106" s="8">
        <v>252000</v>
      </c>
      <c r="E106" s="8">
        <v>252000</v>
      </c>
      <c r="F106" s="8">
        <v>264000</v>
      </c>
      <c r="G106" s="8">
        <v>176000</v>
      </c>
      <c r="H106" s="8">
        <v>212000</v>
      </c>
      <c r="I106" s="8">
        <v>200000</v>
      </c>
    </row>
    <row r="107" spans="1:11" x14ac:dyDescent="0.3">
      <c r="A107" t="s">
        <v>6</v>
      </c>
      <c r="B107" t="s">
        <v>21</v>
      </c>
      <c r="C107" t="s">
        <v>26</v>
      </c>
      <c r="D107" s="8">
        <v>260000</v>
      </c>
      <c r="E107" s="8">
        <v>168000</v>
      </c>
      <c r="F107" s="8">
        <v>224000</v>
      </c>
      <c r="G107" s="8">
        <v>200000</v>
      </c>
      <c r="H107" s="8">
        <v>196000</v>
      </c>
      <c r="I107" s="8">
        <v>212000</v>
      </c>
    </row>
    <row r="108" spans="1:11" x14ac:dyDescent="0.3">
      <c r="A108" t="s">
        <v>6</v>
      </c>
      <c r="B108" t="s">
        <v>21</v>
      </c>
      <c r="C108" t="s">
        <v>27</v>
      </c>
      <c r="D108" s="8">
        <v>232000</v>
      </c>
      <c r="E108" s="8">
        <v>176000</v>
      </c>
      <c r="F108" s="8">
        <v>232000</v>
      </c>
      <c r="G108" s="8">
        <v>252000</v>
      </c>
      <c r="H108" s="8">
        <v>184000</v>
      </c>
      <c r="I108" s="8">
        <v>216000</v>
      </c>
    </row>
    <row r="109" spans="1:11" x14ac:dyDescent="0.3">
      <c r="A109" t="s">
        <v>10</v>
      </c>
      <c r="B109" t="s">
        <v>21</v>
      </c>
      <c r="C109" t="s">
        <v>25</v>
      </c>
      <c r="D109" s="8">
        <v>450000</v>
      </c>
      <c r="E109" s="8">
        <v>650000</v>
      </c>
      <c r="F109" s="8">
        <v>540000</v>
      </c>
      <c r="G109" s="8">
        <v>600000</v>
      </c>
      <c r="H109" s="8">
        <v>620000</v>
      </c>
      <c r="I109" s="8">
        <v>400000</v>
      </c>
    </row>
    <row r="110" spans="1:11" x14ac:dyDescent="0.3">
      <c r="A110" t="s">
        <v>10</v>
      </c>
      <c r="B110" t="s">
        <v>21</v>
      </c>
      <c r="C110" t="s">
        <v>26</v>
      </c>
      <c r="D110" s="8">
        <v>450000</v>
      </c>
      <c r="E110" s="8">
        <v>660000</v>
      </c>
      <c r="F110" s="8">
        <v>680000</v>
      </c>
      <c r="G110" s="8">
        <v>620000</v>
      </c>
      <c r="H110" s="8">
        <v>480000</v>
      </c>
      <c r="I110" s="8">
        <v>660000</v>
      </c>
    </row>
    <row r="111" spans="1:11" x14ac:dyDescent="0.3">
      <c r="A111" t="s">
        <v>10</v>
      </c>
      <c r="B111" t="s">
        <v>21</v>
      </c>
      <c r="C111" t="s">
        <v>27</v>
      </c>
      <c r="D111" s="8">
        <v>520000</v>
      </c>
      <c r="E111" s="8">
        <v>680000</v>
      </c>
      <c r="F111" s="8">
        <v>480000</v>
      </c>
      <c r="G111" s="8">
        <v>660000</v>
      </c>
      <c r="H111" s="8">
        <v>680000</v>
      </c>
      <c r="I111" s="8">
        <v>400000</v>
      </c>
    </row>
    <row r="112" spans="1:11" x14ac:dyDescent="0.3">
      <c r="A112" t="s">
        <v>11</v>
      </c>
      <c r="B112" t="s">
        <v>21</v>
      </c>
      <c r="C112" t="s">
        <v>25</v>
      </c>
      <c r="D112" s="8">
        <v>960000</v>
      </c>
      <c r="E112" s="8">
        <v>930000</v>
      </c>
      <c r="F112" s="8">
        <v>1005000</v>
      </c>
      <c r="G112" s="8">
        <v>960000</v>
      </c>
      <c r="H112" s="8">
        <v>1050000</v>
      </c>
      <c r="I112" s="8">
        <v>675000</v>
      </c>
    </row>
    <row r="113" spans="1:9" x14ac:dyDescent="0.3">
      <c r="A113" t="s">
        <v>11</v>
      </c>
      <c r="B113" t="s">
        <v>21</v>
      </c>
      <c r="C113" t="s">
        <v>26</v>
      </c>
      <c r="D113" s="8">
        <v>765000</v>
      </c>
      <c r="E113" s="8">
        <v>1035000</v>
      </c>
      <c r="F113" s="8">
        <v>870000</v>
      </c>
      <c r="G113" s="8">
        <v>960000</v>
      </c>
      <c r="H113" s="8">
        <v>660000</v>
      </c>
      <c r="I113" s="8">
        <v>870000</v>
      </c>
    </row>
    <row r="114" spans="1:9" x14ac:dyDescent="0.3">
      <c r="A114" t="s">
        <v>11</v>
      </c>
      <c r="B114" t="s">
        <v>21</v>
      </c>
      <c r="C114" t="s">
        <v>27</v>
      </c>
      <c r="D114" s="8">
        <v>1035000</v>
      </c>
      <c r="E114" s="8">
        <v>735000</v>
      </c>
      <c r="F114" s="8">
        <v>795000</v>
      </c>
      <c r="G114" s="8">
        <v>765000</v>
      </c>
      <c r="H114" s="8">
        <v>600000</v>
      </c>
      <c r="I114" s="8">
        <v>1020000</v>
      </c>
    </row>
    <row r="115" spans="1:9" x14ac:dyDescent="0.3">
      <c r="A115" t="s">
        <v>4</v>
      </c>
      <c r="B115" t="s">
        <v>20</v>
      </c>
      <c r="C115" t="s">
        <v>25</v>
      </c>
      <c r="D115" s="8">
        <v>63000</v>
      </c>
      <c r="E115" s="8">
        <v>46000</v>
      </c>
      <c r="F115" s="8">
        <v>70000</v>
      </c>
      <c r="G115" s="8">
        <v>51000</v>
      </c>
      <c r="H115" s="8">
        <v>56000</v>
      </c>
      <c r="I115" s="8">
        <v>59000</v>
      </c>
    </row>
    <row r="116" spans="1:9" x14ac:dyDescent="0.3">
      <c r="A116" t="s">
        <v>4</v>
      </c>
      <c r="B116" t="s">
        <v>20</v>
      </c>
      <c r="C116" t="s">
        <v>26</v>
      </c>
      <c r="D116" s="8">
        <v>62000</v>
      </c>
      <c r="E116" s="8">
        <v>57000</v>
      </c>
      <c r="F116" s="8">
        <v>52000</v>
      </c>
      <c r="G116" s="8">
        <v>41000</v>
      </c>
      <c r="H116" s="8">
        <v>59000</v>
      </c>
      <c r="I116" s="8">
        <v>44000</v>
      </c>
    </row>
    <row r="117" spans="1:9" x14ac:dyDescent="0.3">
      <c r="A117" t="s">
        <v>4</v>
      </c>
      <c r="B117" t="s">
        <v>20</v>
      </c>
      <c r="C117" t="s">
        <v>27</v>
      </c>
      <c r="D117" s="8">
        <v>65000</v>
      </c>
      <c r="E117" s="8">
        <v>54000</v>
      </c>
      <c r="F117" s="8">
        <v>52000</v>
      </c>
      <c r="G117" s="8">
        <v>64000</v>
      </c>
      <c r="H117" s="8">
        <v>61000</v>
      </c>
      <c r="I117" s="8">
        <v>42000</v>
      </c>
    </row>
    <row r="118" spans="1:9" x14ac:dyDescent="0.3">
      <c r="A118" t="s">
        <v>12</v>
      </c>
      <c r="B118" t="s">
        <v>21</v>
      </c>
      <c r="C118" t="s">
        <v>25</v>
      </c>
      <c r="D118" s="8">
        <v>1116000</v>
      </c>
      <c r="E118" s="8">
        <v>1170000</v>
      </c>
      <c r="F118" s="8">
        <v>1116000</v>
      </c>
      <c r="G118" s="8">
        <v>1008000</v>
      </c>
      <c r="H118" s="8">
        <v>1170000</v>
      </c>
      <c r="I118" s="8">
        <v>1062000</v>
      </c>
    </row>
    <row r="119" spans="1:9" x14ac:dyDescent="0.3">
      <c r="A119" t="s">
        <v>12</v>
      </c>
      <c r="B119" t="s">
        <v>21</v>
      </c>
      <c r="C119" t="s">
        <v>26</v>
      </c>
      <c r="D119" s="8">
        <v>882000</v>
      </c>
      <c r="E119" s="8">
        <v>738000</v>
      </c>
      <c r="F119" s="8">
        <v>774000</v>
      </c>
      <c r="G119" s="8">
        <v>972000</v>
      </c>
      <c r="H119" s="8">
        <v>720000</v>
      </c>
      <c r="I119" s="8">
        <v>1170000</v>
      </c>
    </row>
    <row r="120" spans="1:9" x14ac:dyDescent="0.3">
      <c r="A120" t="s">
        <v>12</v>
      </c>
      <c r="B120" t="s">
        <v>21</v>
      </c>
      <c r="C120" t="s">
        <v>27</v>
      </c>
      <c r="D120" s="8">
        <v>936000</v>
      </c>
      <c r="E120" s="8">
        <v>1116000</v>
      </c>
      <c r="F120" s="8">
        <v>972000</v>
      </c>
      <c r="G120" s="8">
        <v>1134000</v>
      </c>
      <c r="H120" s="8">
        <v>1044000</v>
      </c>
      <c r="I120" s="8">
        <v>1224000</v>
      </c>
    </row>
    <row r="121" spans="1:9" x14ac:dyDescent="0.3">
      <c r="A121" t="s">
        <v>8</v>
      </c>
      <c r="B121" t="s">
        <v>21</v>
      </c>
      <c r="C121" t="s">
        <v>25</v>
      </c>
      <c r="D121" s="8">
        <v>331500</v>
      </c>
      <c r="E121" s="8">
        <v>377000</v>
      </c>
      <c r="F121" s="8">
        <v>370500</v>
      </c>
      <c r="G121" s="8">
        <v>338000</v>
      </c>
      <c r="H121" s="8">
        <v>273000</v>
      </c>
      <c r="I121" s="8">
        <v>403000</v>
      </c>
    </row>
    <row r="122" spans="1:9" x14ac:dyDescent="0.3">
      <c r="A122" t="s">
        <v>8</v>
      </c>
      <c r="B122" t="s">
        <v>21</v>
      </c>
      <c r="C122" t="s">
        <v>26</v>
      </c>
      <c r="D122" s="8">
        <v>273000</v>
      </c>
      <c r="E122" s="8">
        <v>422500</v>
      </c>
      <c r="F122" s="8">
        <v>442000</v>
      </c>
      <c r="G122" s="8">
        <v>403000</v>
      </c>
      <c r="H122" s="8">
        <v>325000</v>
      </c>
      <c r="I122" s="8">
        <v>351000</v>
      </c>
    </row>
    <row r="123" spans="1:9" x14ac:dyDescent="0.3">
      <c r="A123" t="s">
        <v>8</v>
      </c>
      <c r="B123" t="s">
        <v>21</v>
      </c>
      <c r="C123" t="s">
        <v>27</v>
      </c>
      <c r="D123" s="8">
        <v>403000</v>
      </c>
      <c r="E123" s="8">
        <v>448500</v>
      </c>
      <c r="F123" s="8">
        <v>357500</v>
      </c>
      <c r="G123" s="8">
        <v>442000</v>
      </c>
      <c r="H123" s="8">
        <v>390000</v>
      </c>
      <c r="I123" s="8">
        <v>312000</v>
      </c>
    </row>
    <row r="124" spans="1:9" x14ac:dyDescent="0.3">
      <c r="A124" t="s">
        <v>5</v>
      </c>
      <c r="B124" t="s">
        <v>20</v>
      </c>
      <c r="C124" t="s">
        <v>25</v>
      </c>
      <c r="D124" s="8">
        <v>92000</v>
      </c>
      <c r="E124" s="8">
        <v>86000</v>
      </c>
      <c r="F124" s="8">
        <v>108000</v>
      </c>
      <c r="G124" s="8">
        <v>132000</v>
      </c>
      <c r="H124" s="8">
        <v>106000</v>
      </c>
      <c r="I124" s="8">
        <v>82000</v>
      </c>
    </row>
    <row r="125" spans="1:9" x14ac:dyDescent="0.3">
      <c r="A125" t="s">
        <v>5</v>
      </c>
      <c r="B125" t="s">
        <v>20</v>
      </c>
      <c r="C125" t="s">
        <v>26</v>
      </c>
      <c r="D125" s="8">
        <v>84000</v>
      </c>
      <c r="E125" s="8">
        <v>130000</v>
      </c>
      <c r="F125" s="8">
        <v>94000</v>
      </c>
      <c r="G125" s="8">
        <v>122000</v>
      </c>
      <c r="H125" s="8">
        <v>102000</v>
      </c>
      <c r="I125" s="8">
        <v>124000</v>
      </c>
    </row>
    <row r="126" spans="1:9" x14ac:dyDescent="0.3">
      <c r="A126" t="s">
        <v>5</v>
      </c>
      <c r="B126" t="s">
        <v>20</v>
      </c>
      <c r="C126" t="s">
        <v>27</v>
      </c>
      <c r="D126" s="8">
        <v>136000</v>
      </c>
      <c r="E126" s="8">
        <v>116000</v>
      </c>
      <c r="F126" s="8">
        <v>82000</v>
      </c>
      <c r="G126" s="8">
        <v>84000</v>
      </c>
      <c r="H126" s="8">
        <v>116000</v>
      </c>
      <c r="I126" s="8">
        <v>110000</v>
      </c>
    </row>
    <row r="127" spans="1:9" x14ac:dyDescent="0.3">
      <c r="A127" t="s">
        <v>9</v>
      </c>
      <c r="B127" t="s">
        <v>21</v>
      </c>
      <c r="C127" t="s">
        <v>25</v>
      </c>
      <c r="D127" s="8">
        <v>504000</v>
      </c>
      <c r="E127" s="8">
        <v>392000</v>
      </c>
      <c r="F127" s="8">
        <v>552000</v>
      </c>
      <c r="G127" s="8">
        <v>368000</v>
      </c>
      <c r="H127" s="8">
        <v>448000</v>
      </c>
      <c r="I127" s="8">
        <v>544000</v>
      </c>
    </row>
    <row r="128" spans="1:9" x14ac:dyDescent="0.3">
      <c r="A128" t="s">
        <v>9</v>
      </c>
      <c r="B128" t="s">
        <v>21</v>
      </c>
      <c r="C128" t="s">
        <v>26</v>
      </c>
      <c r="D128" s="8">
        <v>512000</v>
      </c>
      <c r="E128" s="8">
        <v>360000</v>
      </c>
      <c r="F128" s="8">
        <v>328000</v>
      </c>
      <c r="G128" s="8">
        <v>472000</v>
      </c>
      <c r="H128" s="8">
        <v>480000</v>
      </c>
      <c r="I128" s="8">
        <v>352000</v>
      </c>
    </row>
    <row r="129" spans="1:11" x14ac:dyDescent="0.3">
      <c r="A129" t="s">
        <v>9</v>
      </c>
      <c r="B129" t="s">
        <v>21</v>
      </c>
      <c r="C129" t="s">
        <v>27</v>
      </c>
      <c r="D129" s="8">
        <v>496000</v>
      </c>
      <c r="E129" s="8">
        <v>512000</v>
      </c>
      <c r="F129" s="8">
        <v>336000</v>
      </c>
      <c r="G129" s="8">
        <v>464000</v>
      </c>
      <c r="H129" s="8">
        <v>520000</v>
      </c>
      <c r="I129" s="8">
        <v>456000</v>
      </c>
    </row>
    <row r="130" spans="1:11" x14ac:dyDescent="0.3">
      <c r="A130" t="s">
        <v>2</v>
      </c>
      <c r="B130" t="s">
        <v>20</v>
      </c>
      <c r="C130" t="s">
        <v>25</v>
      </c>
      <c r="D130" s="8">
        <v>6800</v>
      </c>
      <c r="E130" s="8">
        <v>6500</v>
      </c>
      <c r="F130" s="8">
        <v>6300</v>
      </c>
      <c r="G130" s="8">
        <v>5600</v>
      </c>
      <c r="H130" s="8">
        <v>4200</v>
      </c>
      <c r="I130" s="8">
        <v>4900</v>
      </c>
    </row>
    <row r="131" spans="1:11" x14ac:dyDescent="0.3">
      <c r="A131" t="s">
        <v>2</v>
      </c>
      <c r="B131" t="s">
        <v>20</v>
      </c>
      <c r="C131" t="s">
        <v>26</v>
      </c>
      <c r="D131" s="8">
        <v>6800</v>
      </c>
      <c r="E131" s="8">
        <v>6800</v>
      </c>
      <c r="F131" s="8">
        <v>4700</v>
      </c>
      <c r="G131" s="8">
        <v>5600</v>
      </c>
      <c r="H131" s="8">
        <v>4300</v>
      </c>
      <c r="I131" s="8">
        <v>5600</v>
      </c>
    </row>
    <row r="132" spans="1:11" x14ac:dyDescent="0.3">
      <c r="A132" t="s">
        <v>2</v>
      </c>
      <c r="B132" t="s">
        <v>20</v>
      </c>
      <c r="C132" t="s">
        <v>27</v>
      </c>
      <c r="D132" s="8">
        <v>4700</v>
      </c>
      <c r="E132" s="8">
        <v>7000</v>
      </c>
      <c r="F132" s="8">
        <v>5400</v>
      </c>
      <c r="G132" s="8">
        <v>5800</v>
      </c>
      <c r="H132" s="8">
        <v>5000</v>
      </c>
      <c r="I132" s="8">
        <v>4500</v>
      </c>
    </row>
    <row r="133" spans="1:11" x14ac:dyDescent="0.3">
      <c r="A133" t="s">
        <v>7</v>
      </c>
      <c r="B133" t="s">
        <v>21</v>
      </c>
      <c r="C133" t="s">
        <v>25</v>
      </c>
      <c r="D133" s="8">
        <v>256000</v>
      </c>
      <c r="E133" s="8">
        <v>256000</v>
      </c>
      <c r="F133" s="8">
        <v>180000</v>
      </c>
      <c r="G133" s="8">
        <v>168000</v>
      </c>
      <c r="H133" s="8">
        <v>180000</v>
      </c>
      <c r="I133" s="8">
        <v>184000</v>
      </c>
    </row>
    <row r="134" spans="1:11" x14ac:dyDescent="0.3">
      <c r="A134" t="s">
        <v>7</v>
      </c>
      <c r="B134" t="s">
        <v>21</v>
      </c>
      <c r="C134" t="s">
        <v>26</v>
      </c>
      <c r="D134" s="8">
        <v>272000</v>
      </c>
      <c r="E134" s="8">
        <v>260000</v>
      </c>
      <c r="F134" s="8">
        <v>164000</v>
      </c>
      <c r="G134" s="8">
        <v>240000</v>
      </c>
      <c r="H134" s="8">
        <v>212000</v>
      </c>
      <c r="I134" s="8">
        <v>208000</v>
      </c>
    </row>
    <row r="135" spans="1:11" x14ac:dyDescent="0.3">
      <c r="A135" t="s">
        <v>7</v>
      </c>
      <c r="B135" t="s">
        <v>21</v>
      </c>
      <c r="C135" t="s">
        <v>27</v>
      </c>
      <c r="D135" s="8">
        <v>212000</v>
      </c>
      <c r="E135" s="8">
        <v>228000</v>
      </c>
      <c r="F135" s="8">
        <v>224000</v>
      </c>
      <c r="G135" s="8">
        <v>276000</v>
      </c>
      <c r="H135" s="8">
        <v>184000</v>
      </c>
      <c r="I135" s="8">
        <v>252000</v>
      </c>
    </row>
    <row r="136" spans="1:11" x14ac:dyDescent="0.3">
      <c r="A136" t="s">
        <v>3</v>
      </c>
      <c r="B136" t="s">
        <v>20</v>
      </c>
      <c r="C136" t="s">
        <v>25</v>
      </c>
      <c r="D136" s="8">
        <v>30500</v>
      </c>
      <c r="E136" s="8">
        <v>22500</v>
      </c>
      <c r="F136" s="8">
        <v>24500</v>
      </c>
      <c r="G136" s="8">
        <v>34500</v>
      </c>
      <c r="H136" s="8">
        <v>24500</v>
      </c>
      <c r="I136" s="8">
        <v>29500</v>
      </c>
    </row>
    <row r="137" spans="1:11" x14ac:dyDescent="0.3">
      <c r="A137" t="s">
        <v>3</v>
      </c>
      <c r="B137" t="s">
        <v>20</v>
      </c>
      <c r="C137" t="s">
        <v>26</v>
      </c>
      <c r="D137" s="8">
        <v>29500</v>
      </c>
      <c r="E137" s="8">
        <v>24000</v>
      </c>
      <c r="F137" s="8">
        <v>23500</v>
      </c>
      <c r="G137" s="8">
        <v>21500</v>
      </c>
      <c r="H137" s="8">
        <v>21000</v>
      </c>
      <c r="I137" s="8">
        <v>23500</v>
      </c>
    </row>
    <row r="138" spans="1:11" x14ac:dyDescent="0.3">
      <c r="A138" t="s">
        <v>3</v>
      </c>
      <c r="B138" t="s">
        <v>20</v>
      </c>
      <c r="C138" t="s">
        <v>27</v>
      </c>
      <c r="D138" s="8">
        <v>21500</v>
      </c>
      <c r="E138" s="8">
        <v>22000</v>
      </c>
      <c r="F138" s="8">
        <v>32000</v>
      </c>
      <c r="G138" s="8">
        <v>24500</v>
      </c>
      <c r="H138" s="8">
        <v>24000</v>
      </c>
      <c r="I138" s="8">
        <v>25000</v>
      </c>
    </row>
    <row r="139" spans="1:11" ht="15.75" thickBot="1" x14ac:dyDescent="0.35">
      <c r="A139" s="29" t="s">
        <v>42</v>
      </c>
      <c r="B139" s="18"/>
      <c r="C139" s="18"/>
      <c r="D139" s="19">
        <f>SUBTOTAL(9,D106:D138)</f>
        <v>11719300</v>
      </c>
      <c r="E139" s="19">
        <f t="shared" ref="E139:I139" si="16">SUBTOTAL(9,E106:E138)</f>
        <v>12143800</v>
      </c>
      <c r="F139" s="19">
        <f t="shared" si="16"/>
        <v>11460400</v>
      </c>
      <c r="G139" s="19">
        <f t="shared" si="16"/>
        <v>12069500</v>
      </c>
      <c r="H139" s="19">
        <f t="shared" si="16"/>
        <v>11211000</v>
      </c>
      <c r="I139" s="19">
        <f t="shared" si="16"/>
        <v>11725000</v>
      </c>
    </row>
    <row r="140" spans="1:11" ht="15.75" thickTop="1" x14ac:dyDescent="0.3"/>
    <row r="141" spans="1:11" x14ac:dyDescent="0.3">
      <c r="A141" t="s">
        <v>47</v>
      </c>
    </row>
    <row r="142" spans="1:11" ht="18" x14ac:dyDescent="0.35">
      <c r="A142" s="12" t="s">
        <v>50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ht="18" x14ac:dyDescent="0.35">
      <c r="A143" s="12" t="s">
        <v>51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5" spans="1:3" x14ac:dyDescent="0.3">
      <c r="A145" t="s">
        <v>48</v>
      </c>
    </row>
    <row r="146" spans="1:3" x14ac:dyDescent="0.3">
      <c r="A146" s="26" t="s">
        <v>43</v>
      </c>
      <c r="B146" s="26" t="s">
        <v>44</v>
      </c>
    </row>
    <row r="147" spans="1:3" x14ac:dyDescent="0.3">
      <c r="A147" s="6">
        <v>50</v>
      </c>
      <c r="B147" s="20">
        <v>0.1</v>
      </c>
    </row>
    <row r="148" spans="1:3" x14ac:dyDescent="0.3">
      <c r="A148" s="6">
        <v>100</v>
      </c>
      <c r="B148" s="20">
        <v>0.15</v>
      </c>
    </row>
    <row r="149" spans="1:3" x14ac:dyDescent="0.3">
      <c r="A149" s="6">
        <v>200</v>
      </c>
      <c r="B149" s="20">
        <v>0.4</v>
      </c>
    </row>
    <row r="150" spans="1:3" x14ac:dyDescent="0.3">
      <c r="A150" s="6">
        <v>500</v>
      </c>
      <c r="B150" s="20">
        <v>0.75</v>
      </c>
    </row>
    <row r="151" spans="1:3" x14ac:dyDescent="0.3">
      <c r="A151" s="6">
        <v>750</v>
      </c>
      <c r="B151" s="20">
        <v>1</v>
      </c>
    </row>
    <row r="153" spans="1:3" x14ac:dyDescent="0.3">
      <c r="A153" t="s">
        <v>49</v>
      </c>
    </row>
    <row r="154" spans="1:3" x14ac:dyDescent="0.3">
      <c r="A154" s="26" t="s">
        <v>45</v>
      </c>
      <c r="B154" s="26" t="s">
        <v>44</v>
      </c>
      <c r="C154" s="26" t="s">
        <v>46</v>
      </c>
    </row>
    <row r="155" spans="1:3" x14ac:dyDescent="0.3">
      <c r="A155" s="6">
        <v>750</v>
      </c>
      <c r="B155" s="21">
        <f>VLOOKUP(A155,$A$147:$B$151,2,0)</f>
        <v>1</v>
      </c>
      <c r="C155" s="22">
        <f>A155*B155</f>
        <v>750</v>
      </c>
    </row>
    <row r="156" spans="1:3" x14ac:dyDescent="0.3">
      <c r="A156" s="6">
        <v>500</v>
      </c>
      <c r="B156" s="21">
        <f t="shared" ref="B156:B179" si="17">VLOOKUP(A156,$A$147:$B$151,2,0)</f>
        <v>0.75</v>
      </c>
      <c r="C156" s="22">
        <f t="shared" ref="C156:C178" si="18">A156*B156</f>
        <v>375</v>
      </c>
    </row>
    <row r="157" spans="1:3" x14ac:dyDescent="0.3">
      <c r="A157" s="6">
        <v>500</v>
      </c>
      <c r="B157" s="21">
        <f t="shared" si="17"/>
        <v>0.75</v>
      </c>
      <c r="C157" s="22">
        <f t="shared" si="18"/>
        <v>375</v>
      </c>
    </row>
    <row r="158" spans="1:3" x14ac:dyDescent="0.3">
      <c r="A158" s="6">
        <v>50</v>
      </c>
      <c r="B158" s="21">
        <f t="shared" si="17"/>
        <v>0.1</v>
      </c>
      <c r="C158" s="22">
        <f t="shared" si="18"/>
        <v>5</v>
      </c>
    </row>
    <row r="159" spans="1:3" x14ac:dyDescent="0.3">
      <c r="A159" s="6">
        <v>100</v>
      </c>
      <c r="B159" s="21">
        <f t="shared" si="17"/>
        <v>0.15</v>
      </c>
      <c r="C159" s="22">
        <f t="shared" si="18"/>
        <v>15</v>
      </c>
    </row>
    <row r="160" spans="1:3" x14ac:dyDescent="0.3">
      <c r="A160" s="6">
        <v>500</v>
      </c>
      <c r="B160" s="21">
        <f>VLOOKUP(A160,$A$147:$B$151,2,0)</f>
        <v>0.75</v>
      </c>
      <c r="C160" s="22">
        <f t="shared" si="18"/>
        <v>375</v>
      </c>
    </row>
    <row r="161" spans="1:3" x14ac:dyDescent="0.3">
      <c r="A161" s="6">
        <v>50</v>
      </c>
      <c r="B161" s="21">
        <f t="shared" si="17"/>
        <v>0.1</v>
      </c>
      <c r="C161" s="22">
        <f t="shared" si="18"/>
        <v>5</v>
      </c>
    </row>
    <row r="162" spans="1:3" x14ac:dyDescent="0.3">
      <c r="A162" s="6">
        <v>100</v>
      </c>
      <c r="B162" s="21">
        <f t="shared" si="17"/>
        <v>0.15</v>
      </c>
      <c r="C162" s="22">
        <f t="shared" si="18"/>
        <v>15</v>
      </c>
    </row>
    <row r="163" spans="1:3" x14ac:dyDescent="0.3">
      <c r="A163" s="6">
        <v>200</v>
      </c>
      <c r="B163" s="21">
        <f t="shared" si="17"/>
        <v>0.4</v>
      </c>
      <c r="C163" s="22">
        <f t="shared" si="18"/>
        <v>80</v>
      </c>
    </row>
    <row r="164" spans="1:3" x14ac:dyDescent="0.3">
      <c r="A164" s="6">
        <v>200</v>
      </c>
      <c r="B164" s="21">
        <f>VLOOKUP(A164,$A$147:$B$151,2,0)</f>
        <v>0.4</v>
      </c>
      <c r="C164" s="22">
        <f t="shared" si="18"/>
        <v>80</v>
      </c>
    </row>
    <row r="165" spans="1:3" x14ac:dyDescent="0.3">
      <c r="A165" s="6">
        <v>100</v>
      </c>
      <c r="B165" s="21">
        <f t="shared" si="17"/>
        <v>0.15</v>
      </c>
      <c r="C165" s="22">
        <f t="shared" si="18"/>
        <v>15</v>
      </c>
    </row>
    <row r="166" spans="1:3" x14ac:dyDescent="0.3">
      <c r="A166" s="6">
        <v>50</v>
      </c>
      <c r="B166" s="21">
        <f t="shared" si="17"/>
        <v>0.1</v>
      </c>
      <c r="C166" s="22">
        <f t="shared" si="18"/>
        <v>5</v>
      </c>
    </row>
    <row r="167" spans="1:3" x14ac:dyDescent="0.3">
      <c r="A167" s="6">
        <v>200</v>
      </c>
      <c r="B167" s="21">
        <f t="shared" si="17"/>
        <v>0.4</v>
      </c>
      <c r="C167" s="22">
        <f t="shared" si="18"/>
        <v>80</v>
      </c>
    </row>
    <row r="168" spans="1:3" x14ac:dyDescent="0.3">
      <c r="A168" s="6">
        <v>200</v>
      </c>
      <c r="B168" s="21">
        <f t="shared" si="17"/>
        <v>0.4</v>
      </c>
      <c r="C168" s="22">
        <f>A168*B168</f>
        <v>80</v>
      </c>
    </row>
    <row r="169" spans="1:3" x14ac:dyDescent="0.3">
      <c r="A169" s="6">
        <v>50</v>
      </c>
      <c r="B169" s="21">
        <f>VLOOKUP(A169,$A$147:$B$151,2,0)</f>
        <v>0.1</v>
      </c>
      <c r="C169" s="22">
        <f t="shared" si="18"/>
        <v>5</v>
      </c>
    </row>
    <row r="170" spans="1:3" x14ac:dyDescent="0.3">
      <c r="A170" s="6">
        <v>750</v>
      </c>
      <c r="B170" s="21">
        <f t="shared" si="17"/>
        <v>1</v>
      </c>
      <c r="C170" s="22">
        <f t="shared" si="18"/>
        <v>750</v>
      </c>
    </row>
    <row r="171" spans="1:3" x14ac:dyDescent="0.3">
      <c r="A171" s="6">
        <v>750</v>
      </c>
      <c r="B171" s="21">
        <f t="shared" si="17"/>
        <v>1</v>
      </c>
      <c r="C171" s="22">
        <f t="shared" si="18"/>
        <v>750</v>
      </c>
    </row>
    <row r="172" spans="1:3" x14ac:dyDescent="0.3">
      <c r="A172" s="6">
        <v>750</v>
      </c>
      <c r="B172" s="21">
        <f>VLOOKUP(A172,$A$147:$B$151,2,0)</f>
        <v>1</v>
      </c>
      <c r="C172" s="22">
        <f t="shared" si="18"/>
        <v>750</v>
      </c>
    </row>
    <row r="173" spans="1:3" x14ac:dyDescent="0.3">
      <c r="A173" s="6">
        <v>500</v>
      </c>
      <c r="B173" s="21">
        <f t="shared" si="17"/>
        <v>0.75</v>
      </c>
      <c r="C173" s="22">
        <f t="shared" si="18"/>
        <v>375</v>
      </c>
    </row>
    <row r="174" spans="1:3" x14ac:dyDescent="0.3">
      <c r="A174" s="6">
        <v>100</v>
      </c>
      <c r="B174" s="21">
        <f t="shared" si="17"/>
        <v>0.15</v>
      </c>
      <c r="C174" s="22">
        <f t="shared" si="18"/>
        <v>15</v>
      </c>
    </row>
    <row r="175" spans="1:3" x14ac:dyDescent="0.3">
      <c r="A175" s="6">
        <v>50</v>
      </c>
      <c r="B175" s="21">
        <f t="shared" si="17"/>
        <v>0.1</v>
      </c>
      <c r="C175" s="22">
        <f t="shared" si="18"/>
        <v>5</v>
      </c>
    </row>
    <row r="176" spans="1:3" x14ac:dyDescent="0.3">
      <c r="A176" s="6">
        <v>200</v>
      </c>
      <c r="B176" s="21">
        <f t="shared" si="17"/>
        <v>0.4</v>
      </c>
      <c r="C176" s="22">
        <f t="shared" si="18"/>
        <v>80</v>
      </c>
    </row>
    <row r="177" spans="1:11" x14ac:dyDescent="0.3">
      <c r="A177" s="6">
        <v>200</v>
      </c>
      <c r="B177" s="21">
        <f>VLOOKUP(A177,$A$147:$B$151,2,0)</f>
        <v>0.4</v>
      </c>
      <c r="C177" s="22">
        <f t="shared" si="18"/>
        <v>80</v>
      </c>
    </row>
    <row r="178" spans="1:11" x14ac:dyDescent="0.3">
      <c r="A178" s="6">
        <v>50</v>
      </c>
      <c r="B178" s="21">
        <f t="shared" si="17"/>
        <v>0.1</v>
      </c>
      <c r="C178" s="22">
        <f t="shared" si="18"/>
        <v>5</v>
      </c>
    </row>
    <row r="179" spans="1:11" x14ac:dyDescent="0.3">
      <c r="A179" s="6">
        <v>750</v>
      </c>
      <c r="B179" s="21">
        <f t="shared" si="17"/>
        <v>1</v>
      </c>
      <c r="C179" s="22">
        <f>A179*B179</f>
        <v>750</v>
      </c>
    </row>
    <row r="181" spans="1:11" x14ac:dyDescent="0.3">
      <c r="A181" t="s">
        <v>57</v>
      </c>
    </row>
    <row r="182" spans="1:11" ht="18" x14ac:dyDescent="0.35">
      <c r="A182" s="12" t="s">
        <v>58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ht="18" x14ac:dyDescent="0.35">
      <c r="A183" s="12" t="s">
        <v>59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ht="18.75" thickBot="1" x14ac:dyDescent="0.4">
      <c r="A184" s="17"/>
    </row>
    <row r="185" spans="1:11" ht="15.75" thickBot="1" x14ac:dyDescent="0.35">
      <c r="A185" s="23" t="s">
        <v>56</v>
      </c>
      <c r="B185" s="24" t="s">
        <v>55</v>
      </c>
    </row>
    <row r="187" spans="1:11" x14ac:dyDescent="0.3">
      <c r="A187" t="s">
        <v>48</v>
      </c>
    </row>
    <row r="188" spans="1:11" x14ac:dyDescent="0.3">
      <c r="A188" s="26" t="s">
        <v>43</v>
      </c>
      <c r="B188" s="26" t="s">
        <v>53</v>
      </c>
      <c r="C188" s="26" t="s">
        <v>54</v>
      </c>
      <c r="D188" s="26" t="s">
        <v>55</v>
      </c>
      <c r="E188" s="26" t="s">
        <v>52</v>
      </c>
    </row>
    <row r="189" spans="1:11" x14ac:dyDescent="0.3">
      <c r="A189" s="6">
        <v>50</v>
      </c>
      <c r="B189" s="20">
        <v>0.1</v>
      </c>
      <c r="C189" s="20">
        <v>0.2</v>
      </c>
      <c r="D189" s="20">
        <v>0.5</v>
      </c>
      <c r="E189" s="21"/>
    </row>
    <row r="190" spans="1:11" x14ac:dyDescent="0.3">
      <c r="A190" s="6">
        <v>100</v>
      </c>
      <c r="B190" s="20">
        <v>0.15</v>
      </c>
      <c r="C190" s="20">
        <v>0.3</v>
      </c>
      <c r="D190" s="20">
        <v>0.7</v>
      </c>
      <c r="E190" s="21"/>
    </row>
    <row r="191" spans="1:11" x14ac:dyDescent="0.3">
      <c r="A191" s="6">
        <v>200</v>
      </c>
      <c r="B191" s="20">
        <v>0.4</v>
      </c>
      <c r="C191" s="20">
        <v>0.6</v>
      </c>
      <c r="D191" s="20">
        <v>1</v>
      </c>
      <c r="E191" s="21"/>
    </row>
    <row r="192" spans="1:11" x14ac:dyDescent="0.3">
      <c r="A192" s="6">
        <v>500</v>
      </c>
      <c r="B192" s="20">
        <v>0.75</v>
      </c>
      <c r="C192" s="20">
        <v>0.8</v>
      </c>
      <c r="D192" s="20">
        <v>1</v>
      </c>
      <c r="E192" s="21"/>
    </row>
    <row r="193" spans="1:11" x14ac:dyDescent="0.3">
      <c r="A193" s="6">
        <v>750</v>
      </c>
      <c r="B193" s="20">
        <v>0.9</v>
      </c>
      <c r="C193" s="20">
        <v>1</v>
      </c>
      <c r="D193" s="20">
        <v>1</v>
      </c>
      <c r="E193" s="21"/>
    </row>
    <row r="194" spans="1:11" x14ac:dyDescent="0.3">
      <c r="E194" s="21"/>
    </row>
    <row r="196" spans="1:11" x14ac:dyDescent="0.3">
      <c r="A196" s="4" t="s">
        <v>67</v>
      </c>
    </row>
    <row r="197" spans="1:11" ht="18" x14ac:dyDescent="0.35">
      <c r="A197" s="12" t="s">
        <v>71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ht="18" x14ac:dyDescent="0.35">
      <c r="A198" s="12" t="s">
        <v>72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ht="18" x14ac:dyDescent="0.35">
      <c r="A199" s="12" t="s">
        <v>73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1" spans="1:11" x14ac:dyDescent="0.3">
      <c r="A201" s="2" t="s">
        <v>69</v>
      </c>
      <c r="B201" s="30" t="s">
        <v>63</v>
      </c>
      <c r="C201" s="30" t="s">
        <v>74</v>
      </c>
      <c r="D201" s="4"/>
    </row>
    <row r="202" spans="1:11" x14ac:dyDescent="0.3">
      <c r="A202" t="s">
        <v>30</v>
      </c>
      <c r="B202" s="31">
        <v>3742368.3000000003</v>
      </c>
      <c r="C202" s="36">
        <f>B202/1000000</f>
        <v>3.7423683000000003</v>
      </c>
      <c r="D202" s="34"/>
      <c r="E202" s="34"/>
      <c r="F202" s="34"/>
      <c r="G202" s="34"/>
      <c r="H202" s="34"/>
      <c r="I202" s="34"/>
      <c r="J202" s="35"/>
    </row>
    <row r="203" spans="1:11" x14ac:dyDescent="0.3">
      <c r="A203" t="s">
        <v>62</v>
      </c>
      <c r="B203" s="31">
        <v>-1252724.8400000001</v>
      </c>
      <c r="C203" s="36">
        <f t="shared" ref="C203:C208" si="19">B203/1000000</f>
        <v>-1.2527248400000002</v>
      </c>
      <c r="D203" s="34"/>
      <c r="E203" s="34"/>
      <c r="F203" s="34"/>
      <c r="G203" s="34"/>
      <c r="H203" s="35"/>
      <c r="I203" s="35"/>
      <c r="J203" s="35"/>
    </row>
    <row r="204" spans="1:11" x14ac:dyDescent="0.3">
      <c r="A204" t="s">
        <v>70</v>
      </c>
      <c r="B204" s="31">
        <v>-518760.9</v>
      </c>
      <c r="C204" s="36">
        <f t="shared" si="19"/>
        <v>-0.51876089999999997</v>
      </c>
      <c r="D204" s="34"/>
      <c r="E204" s="34"/>
      <c r="F204" s="34"/>
      <c r="G204" s="34"/>
      <c r="H204" s="35"/>
      <c r="I204" s="35"/>
      <c r="J204" s="34"/>
    </row>
    <row r="205" spans="1:11" x14ac:dyDescent="0.3">
      <c r="A205" t="s">
        <v>64</v>
      </c>
      <c r="B205" s="31">
        <v>-335119.15000000002</v>
      </c>
      <c r="C205" s="36">
        <f t="shared" si="19"/>
        <v>-0.33511915000000003</v>
      </c>
      <c r="D205" s="8"/>
    </row>
    <row r="206" spans="1:11" x14ac:dyDescent="0.3">
      <c r="A206" t="s">
        <v>65</v>
      </c>
      <c r="B206" s="31">
        <v>-219821.9</v>
      </c>
      <c r="C206" s="36">
        <f t="shared" si="19"/>
        <v>-0.21982189999999999</v>
      </c>
      <c r="D206" s="8"/>
      <c r="E206" s="8"/>
      <c r="F206" s="8"/>
      <c r="G206" s="8"/>
    </row>
    <row r="207" spans="1:11" x14ac:dyDescent="0.3">
      <c r="A207" t="s">
        <v>66</v>
      </c>
      <c r="B207" s="31">
        <v>-164008.6</v>
      </c>
      <c r="C207" s="36">
        <f t="shared" si="19"/>
        <v>-0.1640086</v>
      </c>
      <c r="D207" s="8"/>
      <c r="E207" s="8"/>
      <c r="F207" s="8"/>
      <c r="G207" s="8"/>
    </row>
    <row r="208" spans="1:11" ht="15.75" thickBot="1" x14ac:dyDescent="0.35">
      <c r="A208" s="32" t="s">
        <v>68</v>
      </c>
      <c r="B208" s="33">
        <f>SUM(B202:B207)</f>
        <v>1251932.9100000001</v>
      </c>
      <c r="C208" s="36">
        <f t="shared" si="19"/>
        <v>1.2519329100000001</v>
      </c>
    </row>
    <row r="209" ht="15.75" thickTop="1" x14ac:dyDescent="0.3"/>
  </sheetData>
  <autoFilter ref="A105:I138" xr:uid="{00000000-0009-0000-0000-000000000000}"/>
  <sortState xmlns:xlrd2="http://schemas.microsoft.com/office/spreadsheetml/2017/richdata2" ref="A152:C171">
    <sortCondition ref="B152:B171"/>
  </sortState>
  <mergeCells count="2">
    <mergeCell ref="E1:J1"/>
    <mergeCell ref="C81:H81"/>
  </mergeCells>
  <dataValidations count="1">
    <dataValidation type="list" allowBlank="1" showInputMessage="1" showErrorMessage="1" sqref="B185" xr:uid="{715DCADD-0A47-4F86-AC78-B8D51E7BA8F1}">
      <formula1>"Least Case, Moderate Case, High Case"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Otoghile</dc:creator>
  <cp:lastModifiedBy>Muyiwa Isreal</cp:lastModifiedBy>
  <dcterms:created xsi:type="dcterms:W3CDTF">2015-02-13T15:40:25Z</dcterms:created>
  <dcterms:modified xsi:type="dcterms:W3CDTF">2024-11-26T12:33:08Z</dcterms:modified>
</cp:coreProperties>
</file>