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9365" yWindow="90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20" i="1" l="1"/>
  <c r="D26" i="1" l="1"/>
  <c r="D23" i="1" l="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D24" i="1" l="1"/>
  <c r="D25" i="1"/>
  <c r="A33" i="2"/>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F35" i="2" l="1"/>
  <c r="T35" i="2"/>
  <c r="AG35" i="2"/>
  <c r="J35" i="2"/>
  <c r="M35" i="2"/>
  <c r="AB35" i="2"/>
  <c r="N35" i="2"/>
  <c r="V35" i="2"/>
  <c r="Y35" i="2"/>
  <c r="G35" i="2"/>
  <c r="H35" i="2"/>
  <c r="W35" i="2"/>
  <c r="AE35" i="2"/>
  <c r="X35" i="2"/>
  <c r="P35" i="2"/>
  <c r="Z35" i="2"/>
  <c r="O35" i="2"/>
  <c r="AH35" i="2"/>
  <c r="AH47" i="2" s="1"/>
  <c r="R35" i="2"/>
  <c r="Q35" i="2"/>
  <c r="U35" i="2"/>
  <c r="S35" i="2"/>
  <c r="S47" i="2" s="1"/>
  <c r="I35" i="2"/>
  <c r="AA35" i="2"/>
  <c r="K35" i="2"/>
  <c r="AD35" i="2"/>
  <c r="AF35" i="2"/>
  <c r="AF47" i="2" s="1"/>
  <c r="L35" i="2"/>
  <c r="E35" i="2"/>
  <c r="AC35" i="2"/>
  <c r="D35" i="2"/>
  <c r="C47" i="2"/>
  <c r="D47" i="2" s="1"/>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H47" i="2" l="1"/>
  <c r="E47" i="2"/>
  <c r="AB47" i="2"/>
  <c r="T47" i="2"/>
  <c r="F47" i="2"/>
  <c r="X47" i="2"/>
  <c r="M47" i="2"/>
  <c r="AD47" i="2"/>
  <c r="AC47" i="2"/>
  <c r="AE47" i="2"/>
  <c r="L47" i="2"/>
  <c r="AA47" i="2"/>
  <c r="P47" i="2"/>
  <c r="Y47" i="2"/>
  <c r="W47" i="2"/>
  <c r="O47" i="2"/>
  <c r="G47" i="2"/>
  <c r="V47" i="2"/>
  <c r="J47" i="2"/>
  <c r="N47" i="2"/>
  <c r="U47" i="2"/>
  <c r="K47" i="2"/>
  <c r="Z47" i="2"/>
  <c r="F48" i="2"/>
  <c r="Q47" i="2"/>
  <c r="R47" i="2"/>
  <c r="AG47" i="2"/>
  <c r="I47" i="2"/>
  <c r="AD46" i="2"/>
  <c r="S46" i="2"/>
  <c r="T48" i="2"/>
  <c r="AB46" i="2"/>
  <c r="AC46"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<sst xmlns="http://schemas.openxmlformats.org/spreadsheetml/2006/main" count="32" uniqueCount="32">
  <si>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</si>
  <si>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</si>
  <si>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</si>
  <si>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</si>
  <si>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</si>
  <si>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</si>
  <si>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</si>
  <si>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</si>
  <si>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</si>
  <si>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</si>
  <si>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</si>
  <si>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</si>
  <si>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</si>
  <si>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</si>
  <si>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</si>
  <si>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</si>
  <si>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</si>
  <si>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</si>
  <si>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Project End</t>
  </si>
  <si>
    <t xml:space="preserve">ENTER START DATE: </t>
  </si>
  <si>
    <t>Quads and Fonts</t>
  </si>
  <si>
    <t>Aurora Library (initial)</t>
  </si>
  <si>
    <t>Aurora Library (finish)</t>
  </si>
  <si>
    <t>Client (initial)</t>
  </si>
  <si>
    <t>We will probably be adding stuff on the fly, but we should have a solid framework should be done by this time.</t>
  </si>
  <si>
    <t xml:space="preserve">Backend work </t>
  </si>
  <si>
    <t>Client (finish)</t>
  </si>
  <si>
    <t>Animations</t>
  </si>
  <si>
    <t>Need some details on back-end stuff</t>
  </si>
  <si>
    <t>Blur, Glow and Shadows</t>
  </si>
  <si>
    <t>MUZZLER: WINDOWS DEVELOPMENT TIMELINE</t>
  </si>
  <si>
    <t>Feel free to add stuff if you want something specific or if you want to move stuff earlier than this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</si>
</sst>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3">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xf numFmtId="165" fontId="0" fillId="0" borderId="0" xfId="0" applyNumberFormat="1" applyFont="1" applyFill="1" applyBorder="1" applyAlignment="1" applyProtection="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41573</c:v>
                </c:pt>
                <c:pt idx="1">
                  <c:v>41574</c:v>
                </c:pt>
                <c:pt idx="2">
                  <c:v>41575</c:v>
                </c:pt>
                <c:pt idx="3">
                  <c:v>41576</c:v>
                </c:pt>
                <c:pt idx="4">
                  <c:v>41577</c:v>
                </c:pt>
                <c:pt idx="5">
                  <c:v>41578</c:v>
                </c:pt>
                <c:pt idx="6">
                  <c:v>41579</c:v>
                </c:pt>
                <c:pt idx="7">
                  <c:v>41580</c:v>
                </c:pt>
                <c:pt idx="8">
                  <c:v>41581</c:v>
                </c:pt>
                <c:pt idx="9">
                  <c:v>41582</c:v>
                </c:pt>
                <c:pt idx="10">
                  <c:v>41583</c:v>
                </c:pt>
                <c:pt idx="11">
                  <c:v>41584</c:v>
                </c:pt>
                <c:pt idx="12">
                  <c:v>41585</c:v>
                </c:pt>
                <c:pt idx="13">
                  <c:v>41586</c:v>
                </c:pt>
                <c:pt idx="14">
                  <c:v>41587</c:v>
                </c:pt>
                <c:pt idx="15">
                  <c:v>41588</c:v>
                </c:pt>
                <c:pt idx="16">
                  <c:v>41589</c:v>
                </c:pt>
                <c:pt idx="17">
                  <c:v>41590</c:v>
                </c:pt>
                <c:pt idx="18">
                  <c:v>41591</c:v>
                </c:pt>
                <c:pt idx="19">
                  <c:v>41592</c:v>
                </c:pt>
                <c:pt idx="20">
                  <c:v>41593</c:v>
                </c:pt>
                <c:pt idx="21">
                  <c:v>41594</c:v>
                </c:pt>
                <c:pt idx="22">
                  <c:v>41595</c:v>
                </c:pt>
                <c:pt idx="23">
                  <c:v>41596</c:v>
                </c:pt>
                <c:pt idx="24">
                  <c:v>41597</c:v>
                </c:pt>
                <c:pt idx="25">
                  <c:v>41598</c:v>
                </c:pt>
                <c:pt idx="26">
                  <c:v>41599</c:v>
                </c:pt>
                <c:pt idx="27">
                  <c:v>41600</c:v>
                </c:pt>
                <c:pt idx="28">
                  <c:v>41601</c:v>
                </c:pt>
                <c:pt idx="29">
                  <c:v>41602</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41573</c:v>
                </c:pt>
                <c:pt idx="1">
                  <c:v>41574</c:v>
                </c:pt>
                <c:pt idx="2">
                  <c:v>41575</c:v>
                </c:pt>
                <c:pt idx="3">
                  <c:v>41576</c:v>
                </c:pt>
                <c:pt idx="4">
                  <c:v>41577</c:v>
                </c:pt>
                <c:pt idx="5">
                  <c:v>41578</c:v>
                </c:pt>
                <c:pt idx="6">
                  <c:v>41579</c:v>
                </c:pt>
                <c:pt idx="7">
                  <c:v>41580</c:v>
                </c:pt>
                <c:pt idx="8">
                  <c:v>41581</c:v>
                </c:pt>
                <c:pt idx="9">
                  <c:v>41582</c:v>
                </c:pt>
                <c:pt idx="10">
                  <c:v>41583</c:v>
                </c:pt>
                <c:pt idx="11">
                  <c:v>41584</c:v>
                </c:pt>
                <c:pt idx="12">
                  <c:v>41585</c:v>
                </c:pt>
                <c:pt idx="13">
                  <c:v>41586</c:v>
                </c:pt>
                <c:pt idx="14">
                  <c:v>41587</c:v>
                </c:pt>
                <c:pt idx="15">
                  <c:v>41588</c:v>
                </c:pt>
                <c:pt idx="16">
                  <c:v>41589</c:v>
                </c:pt>
                <c:pt idx="17">
                  <c:v>41590</c:v>
                </c:pt>
                <c:pt idx="18">
                  <c:v>41591</c:v>
                </c:pt>
                <c:pt idx="19">
                  <c:v>41592</c:v>
                </c:pt>
                <c:pt idx="20">
                  <c:v>41593</c:v>
                </c:pt>
                <c:pt idx="21">
                  <c:v>41594</c:v>
                </c:pt>
                <c:pt idx="22">
                  <c:v>41595</c:v>
                </c:pt>
                <c:pt idx="23">
                  <c:v>41596</c:v>
                </c:pt>
                <c:pt idx="24">
                  <c:v>41597</c:v>
                </c:pt>
                <c:pt idx="25">
                  <c:v>41598</c:v>
                </c:pt>
                <c:pt idx="26">
                  <c:v>41599</c:v>
                </c:pt>
                <c:pt idx="27">
                  <c:v>41600</c:v>
                </c:pt>
                <c:pt idx="28">
                  <c:v>41601</c:v>
                </c:pt>
                <c:pt idx="29">
                  <c:v>41602</c:v>
                </c:pt>
              </c:numCache>
            </c:numRef>
          </c:cat>
          <c:val>
            <c:numRef>
              <c:f>calcs!$E$33:$AH$33</c:f>
              <c:numCache>
                <c:formatCode>General</c:formatCode>
                <c:ptCount val="30"/>
                <c:pt idx="0">
                  <c:v>#N/A</c:v>
                </c:pt>
                <c:pt idx="1">
                  <c:v>#N/A</c:v>
                </c:pt>
                <c:pt idx="2">
                  <c:v>#N/A</c:v>
                </c:pt>
                <c:pt idx="3">
                  <c:v>10.3</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10.3</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41573</c:v>
                </c:pt>
                <c:pt idx="1">
                  <c:v>41574</c:v>
                </c:pt>
                <c:pt idx="2">
                  <c:v>41575</c:v>
                </c:pt>
                <c:pt idx="3">
                  <c:v>41576</c:v>
                </c:pt>
                <c:pt idx="4">
                  <c:v>41577</c:v>
                </c:pt>
                <c:pt idx="5">
                  <c:v>41578</c:v>
                </c:pt>
                <c:pt idx="6">
                  <c:v>41579</c:v>
                </c:pt>
                <c:pt idx="7">
                  <c:v>41580</c:v>
                </c:pt>
                <c:pt idx="8">
                  <c:v>41581</c:v>
                </c:pt>
                <c:pt idx="9">
                  <c:v>41582</c:v>
                </c:pt>
                <c:pt idx="10">
                  <c:v>41583</c:v>
                </c:pt>
                <c:pt idx="11">
                  <c:v>41584</c:v>
                </c:pt>
                <c:pt idx="12">
                  <c:v>41585</c:v>
                </c:pt>
                <c:pt idx="13">
                  <c:v>41586</c:v>
                </c:pt>
                <c:pt idx="14">
                  <c:v>41587</c:v>
                </c:pt>
                <c:pt idx="15">
                  <c:v>41588</c:v>
                </c:pt>
                <c:pt idx="16">
                  <c:v>41589</c:v>
                </c:pt>
                <c:pt idx="17">
                  <c:v>41590</c:v>
                </c:pt>
                <c:pt idx="18">
                  <c:v>41591</c:v>
                </c:pt>
                <c:pt idx="19">
                  <c:v>41592</c:v>
                </c:pt>
                <c:pt idx="20">
                  <c:v>41593</c:v>
                </c:pt>
                <c:pt idx="21">
                  <c:v>41594</c:v>
                </c:pt>
                <c:pt idx="22">
                  <c:v>41595</c:v>
                </c:pt>
                <c:pt idx="23">
                  <c:v>41596</c:v>
                </c:pt>
                <c:pt idx="24">
                  <c:v>41597</c:v>
                </c:pt>
                <c:pt idx="25">
                  <c:v>41598</c:v>
                </c:pt>
                <c:pt idx="26">
                  <c:v>41599</c:v>
                </c:pt>
                <c:pt idx="27">
                  <c:v>41600</c:v>
                </c:pt>
                <c:pt idx="28">
                  <c:v>41601</c:v>
                </c:pt>
                <c:pt idx="29">
                  <c:v>41602</c:v>
                </c:pt>
              </c:numCache>
            </c:numRef>
          </c:cat>
          <c:val>
            <c:numRef>
              <c:f>calcs!$E$34:$AH$34</c:f>
              <c:numCache>
                <c:formatCode>General</c:formatCode>
                <c:ptCount val="30"/>
                <c:pt idx="0">
                  <c:v>#N/A</c:v>
                </c:pt>
                <c:pt idx="1">
                  <c:v>#N/A</c:v>
                </c:pt>
                <c:pt idx="2">
                  <c:v>#N/A</c:v>
                </c:pt>
                <c:pt idx="3">
                  <c:v>9.3000000000000007</c:v>
                </c:pt>
                <c:pt idx="4">
                  <c:v>9.3000000000000007</c:v>
                </c:pt>
                <c:pt idx="5">
                  <c:v>9.3000000000000007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AURORA LIBRARY (INITIAL)</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#N/A</c:v>
                </c:pt>
                <c:pt idx="4">
                  <c:v>#N/A</c:v>
                </c:pt>
                <c:pt idx="5">
                  <c:v>9.3000000000000007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41573</c:v>
                </c:pt>
                <c:pt idx="1">
                  <c:v>41574</c:v>
                </c:pt>
                <c:pt idx="2">
                  <c:v>41575</c:v>
                </c:pt>
                <c:pt idx="3">
                  <c:v>41576</c:v>
                </c:pt>
                <c:pt idx="4">
                  <c:v>41577</c:v>
                </c:pt>
                <c:pt idx="5">
                  <c:v>41578</c:v>
                </c:pt>
                <c:pt idx="6">
                  <c:v>41579</c:v>
                </c:pt>
                <c:pt idx="7">
                  <c:v>41580</c:v>
                </c:pt>
                <c:pt idx="8">
                  <c:v>41581</c:v>
                </c:pt>
                <c:pt idx="9">
                  <c:v>41582</c:v>
                </c:pt>
                <c:pt idx="10">
                  <c:v>41583</c:v>
                </c:pt>
                <c:pt idx="11">
                  <c:v>41584</c:v>
                </c:pt>
                <c:pt idx="12">
                  <c:v>41585</c:v>
                </c:pt>
                <c:pt idx="13">
                  <c:v>41586</c:v>
                </c:pt>
                <c:pt idx="14">
                  <c:v>41587</c:v>
                </c:pt>
                <c:pt idx="15">
                  <c:v>41588</c:v>
                </c:pt>
                <c:pt idx="16">
                  <c:v>41589</c:v>
                </c:pt>
                <c:pt idx="17">
                  <c:v>41590</c:v>
                </c:pt>
                <c:pt idx="18">
                  <c:v>41591</c:v>
                </c:pt>
                <c:pt idx="19">
                  <c:v>41592</c:v>
                </c:pt>
                <c:pt idx="20">
                  <c:v>41593</c:v>
                </c:pt>
                <c:pt idx="21">
                  <c:v>41594</c:v>
                </c:pt>
                <c:pt idx="22">
                  <c:v>41595</c:v>
                </c:pt>
                <c:pt idx="23">
                  <c:v>41596</c:v>
                </c:pt>
                <c:pt idx="24">
                  <c:v>41597</c:v>
                </c:pt>
                <c:pt idx="25">
                  <c:v>41598</c:v>
                </c:pt>
                <c:pt idx="26">
                  <c:v>41599</c:v>
                </c:pt>
                <c:pt idx="27">
                  <c:v>41600</c:v>
                </c:pt>
                <c:pt idx="28">
                  <c:v>41601</c:v>
                </c:pt>
                <c:pt idx="29">
                  <c:v>41602</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QUADS AND FONTS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41573</c:v>
                </c:pt>
                <c:pt idx="1">
                  <c:v>41574</c:v>
                </c:pt>
                <c:pt idx="2">
                  <c:v>41575</c:v>
                </c:pt>
                <c:pt idx="3">
                  <c:v>41576</c:v>
                </c:pt>
                <c:pt idx="4">
                  <c:v>41577</c:v>
                </c:pt>
                <c:pt idx="5">
                  <c:v>41578</c:v>
                </c:pt>
                <c:pt idx="6">
                  <c:v>41579</c:v>
                </c:pt>
                <c:pt idx="7">
                  <c:v>41580</c:v>
                </c:pt>
                <c:pt idx="8">
                  <c:v>41581</c:v>
                </c:pt>
                <c:pt idx="9">
                  <c:v>41582</c:v>
                </c:pt>
                <c:pt idx="10">
                  <c:v>41583</c:v>
                </c:pt>
                <c:pt idx="11">
                  <c:v>41584</c:v>
                </c:pt>
                <c:pt idx="12">
                  <c:v>41585</c:v>
                </c:pt>
                <c:pt idx="13">
                  <c:v>41586</c:v>
                </c:pt>
                <c:pt idx="14">
                  <c:v>41587</c:v>
                </c:pt>
                <c:pt idx="15">
                  <c:v>41588</c:v>
                </c:pt>
                <c:pt idx="16">
                  <c:v>41589</c:v>
                </c:pt>
                <c:pt idx="17">
                  <c:v>41590</c:v>
                </c:pt>
                <c:pt idx="18">
                  <c:v>41591</c:v>
                </c:pt>
                <c:pt idx="19">
                  <c:v>41592</c:v>
                </c:pt>
                <c:pt idx="20">
                  <c:v>41593</c:v>
                </c:pt>
                <c:pt idx="21">
                  <c:v>41594</c:v>
                </c:pt>
                <c:pt idx="22">
                  <c:v>41595</c:v>
                </c:pt>
                <c:pt idx="23">
                  <c:v>41596</c:v>
                </c:pt>
                <c:pt idx="24">
                  <c:v>41597</c:v>
                </c:pt>
                <c:pt idx="25">
                  <c:v>41598</c:v>
                </c:pt>
                <c:pt idx="26">
                  <c:v>41599</c:v>
                </c:pt>
                <c:pt idx="27">
                  <c:v>41600</c:v>
                </c:pt>
                <c:pt idx="28">
                  <c:v>41601</c:v>
                </c:pt>
                <c:pt idx="29">
                  <c:v>41602</c:v>
                </c:pt>
              </c:numCache>
            </c:numRef>
          </c:cat>
          <c:val>
            <c:numRef>
              <c:f>calcs!$E$36:$AH$36</c:f>
              <c:numCache>
                <c:formatCode>General</c:formatCode>
                <c:ptCount val="30"/>
                <c:pt idx="0">
                  <c:v>7.3000000000000007</c:v>
                </c:pt>
                <c:pt idx="1">
                  <c:v>7.3000000000000007</c:v>
                </c:pt>
                <c:pt idx="2">
                  <c:v>7.3000000000000007</c:v>
                </c:pt>
                <c:pt idx="3">
                  <c:v>7.3000000000000007</c:v>
                </c:pt>
                <c:pt idx="4">
                  <c:v>7.3000000000000007</c:v>
                </c:pt>
                <c:pt idx="5">
                  <c:v>7.3000000000000007</c:v>
                </c:pt>
                <c:pt idx="6">
                  <c:v>7.3000000000000007</c:v>
                </c:pt>
                <c:pt idx="7">
                  <c:v>7.3000000000000007</c:v>
                </c:pt>
                <c:pt idx="8">
                  <c:v>7.3000000000000007</c:v>
                </c:pt>
                <c:pt idx="9">
                  <c:v>7.3000000000000007</c:v>
                </c:pt>
                <c:pt idx="10">
                  <c:v>7.3000000000000007</c:v>
                </c:pt>
                <c:pt idx="11">
                  <c:v>7.3000000000000007</c:v>
                </c:pt>
                <c:pt idx="12">
                  <c:v>7.3000000000000007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BLUR, GLOW AND SHADOWS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7.3000000000000007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6.3000000000000007</c:v>
                </c:pt>
                <c:pt idx="7">
                  <c:v>6.3000000000000007</c:v>
                </c:pt>
                <c:pt idx="8">
                  <c:v>6.3000000000000007</c:v>
                </c:pt>
                <c:pt idx="9">
                  <c:v>6.3000000000000007</c:v>
                </c:pt>
                <c:pt idx="10">
                  <c:v>6.3000000000000007</c:v>
                </c:pt>
                <c:pt idx="11">
                  <c:v>6.3000000000000007</c:v>
                </c:pt>
                <c:pt idx="12">
                  <c:v>6.3000000000000007</c:v>
                </c:pt>
                <c:pt idx="13">
                  <c:v>6.3000000000000007</c:v>
                </c:pt>
                <c:pt idx="14">
                  <c:v>6.3000000000000007</c:v>
                </c:pt>
                <c:pt idx="15">
                  <c:v>6.3000000000000007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ANIMATIONS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6.3000000000000007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5.3000000000000007</c:v>
                </c:pt>
                <c:pt idx="7">
                  <c:v>5.3000000000000007</c:v>
                </c:pt>
                <c:pt idx="8">
                  <c:v>5.3000000000000007</c:v>
                </c:pt>
                <c:pt idx="9">
                  <c:v>5.3000000000000007</c:v>
                </c:pt>
                <c:pt idx="10">
                  <c:v>5.3000000000000007</c:v>
                </c:pt>
                <c:pt idx="11">
                  <c:v>5.3000000000000007</c:v>
                </c:pt>
                <c:pt idx="12">
                  <c:v>5.3000000000000007</c:v>
                </c:pt>
                <c:pt idx="13">
                  <c:v>5.3000000000000007</c:v>
                </c:pt>
                <c:pt idx="14">
                  <c:v>5.3000000000000007</c:v>
                </c:pt>
                <c:pt idx="15">
                  <c:v>5.3000000000000007</c:v>
                </c:pt>
                <c:pt idx="16">
                  <c:v>5.3000000000000007</c:v>
                </c:pt>
                <c:pt idx="17">
                  <c:v>5.3000000000000007</c:v>
                </c:pt>
                <c:pt idx="18">
                  <c:v>5.3000000000000007</c:v>
                </c:pt>
                <c:pt idx="19">
                  <c:v>5.3000000000000007</c:v>
                </c:pt>
                <c:pt idx="20">
                  <c:v>5.3000000000000007</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AURORA LIBRARY (FINISH)</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5.3000000000000007</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4.3000000000000007</c:v>
                </c:pt>
                <c:pt idx="14">
                  <c:v>4.3000000000000007</c:v>
                </c:pt>
                <c:pt idx="15">
                  <c:v>4.3000000000000007</c:v>
                </c:pt>
                <c:pt idx="16">
                  <c:v>4.3000000000000007</c:v>
                </c:pt>
                <c:pt idx="17">
                  <c:v>4.3000000000000007</c:v>
                </c:pt>
                <c:pt idx="18">
                  <c:v>4.3000000000000007</c:v>
                </c:pt>
                <c:pt idx="19">
                  <c:v>4.3000000000000007</c:v>
                </c:pt>
                <c:pt idx="20">
                  <c:v>4.3000000000000007</c:v>
                </c:pt>
                <c:pt idx="21">
                  <c:v>4.3000000000000007</c:v>
                </c:pt>
                <c:pt idx="22">
                  <c:v>4.3000000000000007</c:v>
                </c:pt>
                <c:pt idx="23">
                  <c:v>4.3000000000000007</c:v>
                </c:pt>
                <c:pt idx="24">
                  <c:v>4.3000000000000007</c:v>
                </c:pt>
                <c:pt idx="25">
                  <c:v>4.3000000000000007</c:v>
                </c:pt>
                <c:pt idx="26">
                  <c:v>4.3000000000000007</c:v>
                </c:pt>
                <c:pt idx="27">
                  <c:v>4.3000000000000007</c:v>
                </c:pt>
                <c:pt idx="28">
                  <c:v>4.3000000000000007</c:v>
                </c:pt>
                <c:pt idx="29">
                  <c:v>4.3000000000000007</c:v>
                </c:pt>
              </c:numCache>
            </c:numRef>
          </c:val>
          <c:smooth val="0"/>
        </c:ser>
        <c:ser>
          <c:idx val="15"/>
          <c:order val="15"/>
          <c:tx>
            <c:strRef>
              <c:f>calcs!$D$51</c:f>
              <c:strCache>
                <c:ptCount val="1"/>
                <c:pt idx="0">
                  <c:v>CLIENT (INITIAL)</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3.3000000000000007</c:v>
                </c:pt>
                <c:pt idx="1">
                  <c:v>3.3000000000000007</c:v>
                </c:pt>
                <c:pt idx="2">
                  <c:v>3.3000000000000007</c:v>
                </c:pt>
                <c:pt idx="3">
                  <c:v>3.3000000000000007</c:v>
                </c:pt>
                <c:pt idx="4">
                  <c:v>3.3000000000000007</c:v>
                </c:pt>
                <c:pt idx="5">
                  <c:v>3.3000000000000007</c:v>
                </c:pt>
                <c:pt idx="6">
                  <c:v>3.3000000000000007</c:v>
                </c:pt>
                <c:pt idx="7">
                  <c:v>3.3000000000000007</c:v>
                </c:pt>
                <c:pt idx="8">
                  <c:v>3.3000000000000007</c:v>
                </c:pt>
                <c:pt idx="9">
                  <c:v>3.3000000000000007</c:v>
                </c:pt>
                <c:pt idx="10">
                  <c:v>3.3000000000000007</c:v>
                </c:pt>
                <c:pt idx="11">
                  <c:v>3.3000000000000007</c:v>
                </c:pt>
                <c:pt idx="12">
                  <c:v>3.3000000000000007</c:v>
                </c:pt>
                <c:pt idx="13">
                  <c:v>3.3000000000000007</c:v>
                </c:pt>
                <c:pt idx="14">
                  <c:v>3.3000000000000007</c:v>
                </c:pt>
                <c:pt idx="15">
                  <c:v>3.3000000000000007</c:v>
                </c:pt>
                <c:pt idx="16">
                  <c:v>3.3000000000000007</c:v>
                </c:pt>
                <c:pt idx="17">
                  <c:v>3.3000000000000007</c:v>
                </c:pt>
                <c:pt idx="18">
                  <c:v>3.3000000000000007</c:v>
                </c:pt>
                <c:pt idx="19">
                  <c:v>3.3000000000000007</c:v>
                </c:pt>
                <c:pt idx="20">
                  <c:v>3.3000000000000007</c:v>
                </c:pt>
                <c:pt idx="21">
                  <c:v>3.3000000000000007</c:v>
                </c:pt>
                <c:pt idx="22">
                  <c:v>3.3000000000000007</c:v>
                </c:pt>
                <c:pt idx="23">
                  <c:v>3.3000000000000007</c:v>
                </c:pt>
                <c:pt idx="24">
                  <c:v>3.3000000000000007</c:v>
                </c:pt>
                <c:pt idx="25">
                  <c:v>3.3000000000000007</c:v>
                </c:pt>
                <c:pt idx="26">
                  <c:v>3.3000000000000007</c:v>
                </c:pt>
                <c:pt idx="27">
                  <c:v>3.3000000000000007</c:v>
                </c:pt>
                <c:pt idx="28">
                  <c:v>3.3000000000000007</c:v>
                </c:pt>
                <c:pt idx="29">
                  <c:v>3.3000000000000007</c:v>
                </c:pt>
              </c:numCache>
            </c:numRef>
          </c:val>
          <c:smooth val="0"/>
        </c:ser>
        <c:ser>
          <c:idx val="17"/>
          <c:order val="17"/>
          <c:tx>
            <c:strRef>
              <c:f>calcs!$D$52</c:f>
              <c:strCache>
                <c:ptCount val="1"/>
                <c:pt idx="0">
                  <c:v>PROJECT END</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Oct 2013</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Nov 2013</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Nov 2013</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0.5</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Oct 2013</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{F8644F74-36C8-479B-A188-8FC875C05597}</c15:txfldGUID>
                      <c15:f>calcs!$E$72</c15:f>
                      <c15:dlblFieldTableCache>
                        <c:ptCount val="1"/>
                        <c:pt idx="0">
                          <c:v>26</c:v>
                        </c:pt>
                      </c15:dlblFieldTableCache>
                    </c15:dlblFTEntry>
                  </c15:dlblFieldTable>
                  <c15:showDataLabelsRange val="0"/>
                </c:ext>
              </c:extLst>
            </c:dLbl>
            <c:dLbl>
              <c:idx val="1"/>
              <c:layout/>
              <c:tx>
                <c:strRef>
                  <c:f>calcs!$F$72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{E2038660-2D83-4CBC-9965-51923C8DFFE2}</c15:txfldGUID>
                      <c15:f>calcs!$F$72</c15:f>
                      <c15:dlblFieldTableCache>
                        <c:ptCount val="1"/>
                        <c:pt idx="0">
                          <c:v>27</c:v>
                        </c:pt>
                      </c15:dlblFieldTableCache>
                    </c15:dlblFTEntry>
                  </c15:dlblFieldTable>
                  <c15:showDataLabelsRange val="0"/>
                </c:ext>
              </c:extLst>
            </c:dLbl>
            <c:dLbl>
              <c:idx val="2"/>
              <c:layout/>
              <c:tx>
                <c:strRef>
                  <c:f>calcs!$G$72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{E5FCAA88-B2C2-4A5D-A33C-50E576A5DB04}</c15:txfldGUID>
                      <c15:f>calcs!$G$72</c15:f>
                      <c15:dlblFieldTableCache>
                        <c:ptCount val="1"/>
                        <c:pt idx="0">
                          <c:v>28</c:v>
                        </c:pt>
                      </c15:dlblFieldTableCache>
                    </c15:dlblFTEntry>
                  </c15:dlblFieldTable>
                  <c15:showDataLabelsRange val="0"/>
                </c:ext>
              </c:extLst>
            </c:dLbl>
            <c:dLbl>
              <c:idx val="3"/>
              <c:layout/>
              <c:tx>
                <c:strRef>
                  <c:f>calcs!$H$72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{1DD4EA72-EF57-4575-AB49-A3EEAD99CDEC}</c15:txfldGUID>
                      <c15:f>calcs!$H$72</c15:f>
                      <c15:dlblFieldTableCache>
                        <c:ptCount val="1"/>
                        <c:pt idx="0">
                          <c:v>29</c:v>
                        </c:pt>
                      </c15:dlblFieldTableCache>
                    </c15:dlblFTEntry>
                  </c15:dlblFieldTable>
                  <c15:showDataLabelsRange val="0"/>
                </c:ext>
              </c:extLst>
            </c:dLbl>
            <c:dLbl>
              <c:idx val="4"/>
              <c:layout/>
              <c:tx>
                <c:strRef>
                  <c:f>calcs!$I$72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{EB827EA3-537D-4F85-9A30-DCA08A617694}</c15:txfldGUID>
                      <c15:f>calcs!$I$72</c15:f>
                      <c15:dlblFieldTableCache>
                        <c:ptCount val="1"/>
                        <c:pt idx="0">
                          <c:v>30</c:v>
                        </c:pt>
                      </c15:dlblFieldTableCache>
                    </c15:dlblFTEntry>
                  </c15:dlblFieldTable>
                  <c15:showDataLabelsRange val="0"/>
                </c:ext>
              </c:extLst>
            </c:dLbl>
            <c:dLbl>
              <c:idx val="5"/>
              <c:layout/>
              <c:tx>
                <c:strRef>
                  <c:f>calcs!$J$72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{CD044075-8A1B-434F-AB89-58C90832B9B8}</c15:txfldGUID>
                      <c15:f>calcs!$J$72</c15:f>
                      <c15:dlblFieldTableCache>
                        <c:ptCount val="1"/>
                        <c:pt idx="0">
                          <c:v>31</c:v>
                        </c:pt>
                      </c15:dlblFieldTableCache>
                    </c15:dlblFTEntry>
                  </c15:dlblFieldTable>
                  <c15:showDataLabelsRange val="0"/>
                </c:ext>
              </c:extLst>
            </c:dLbl>
            <c:dLbl>
              <c:idx val="6"/>
              <c:layout/>
              <c:tx>
                <c:strRef>
                  <c:f>calcs!$K$72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{B8656D01-7D09-4327-A906-DA84E72AC6CD}</c15:txfldGUID>
                      <c15:f>calcs!$K$72</c15:f>
                      <c15:dlblFieldTableCache>
                        <c:ptCount val="1"/>
                        <c:pt idx="0">
                          <c:v>01</c:v>
                        </c:pt>
                      </c15:dlblFieldTableCache>
                    </c15:dlblFTEntry>
                  </c15:dlblFieldTable>
                  <c15:showDataLabelsRange val="0"/>
                </c:ext>
              </c:extLst>
            </c:dLbl>
            <c:dLbl>
              <c:idx val="7"/>
              <c:layout/>
              <c:tx>
                <c:strRef>
                  <c:f>calcs!$L$72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{17E61B5D-8E13-4668-8A13-03165EBE60D3}</c15:txfldGUID>
                      <c15:f>calcs!$L$72</c15:f>
                      <c15:dlblFieldTableCache>
                        <c:ptCount val="1"/>
                        <c:pt idx="0">
                          <c:v>02</c:v>
                        </c:pt>
                      </c15:dlblFieldTableCache>
                    </c15:dlblFTEntry>
                  </c15:dlblFieldTable>
                  <c15:showDataLabelsRange val="0"/>
                </c:ext>
              </c:extLst>
            </c:dLbl>
            <c:dLbl>
              <c:idx val="8"/>
              <c:layout/>
              <c:tx>
                <c:strRef>
                  <c:f>calcs!$M$72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{494BCD64-759D-47B5-8DFF-77AF0660A5AE}</c15:txfldGUID>
                      <c15:f>calcs!$M$72</c15:f>
                      <c15:dlblFieldTableCache>
                        <c:ptCount val="1"/>
                        <c:pt idx="0">
                          <c:v>03</c:v>
                        </c:pt>
                      </c15:dlblFieldTableCache>
                    </c15:dlblFTEntry>
                  </c15:dlblFieldTable>
                  <c15:showDataLabelsRange val="0"/>
                </c:ext>
              </c:extLst>
            </c:dLbl>
            <c:dLbl>
              <c:idx val="9"/>
              <c:layout/>
              <c:tx>
                <c:strRef>
                  <c:f>calcs!$N$72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{F25C79B1-1262-4F5D-8676-BB04A29D595E}</c15:txfldGUID>
                      <c15:f>calcs!$N$72</c15:f>
                      <c15:dlblFieldTableCache>
                        <c:ptCount val="1"/>
                        <c:pt idx="0">
                          <c:v>04</c:v>
                        </c:pt>
                      </c15:dlblFieldTableCache>
                    </c15:dlblFTEntry>
                  </c15:dlblFieldTable>
                  <c15:showDataLabelsRange val="0"/>
                </c:ext>
              </c:extLst>
            </c:dLbl>
            <c:dLbl>
              <c:idx val="10"/>
              <c:layout/>
              <c:tx>
                <c:strRef>
                  <c:f>calcs!$O$72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{3239D63F-31EA-4AAC-80BB-52A5249425D1}</c15:txfldGUID>
                      <c15:f>calcs!$O$72</c15:f>
                      <c15:dlblFieldTableCache>
                        <c:ptCount val="1"/>
                        <c:pt idx="0">
                          <c:v>05</c:v>
                        </c:pt>
                      </c15:dlblFieldTableCache>
                    </c15:dlblFTEntry>
                  </c15:dlblFieldTable>
                  <c15:showDataLabelsRange val="0"/>
                </c:ext>
              </c:extLst>
            </c:dLbl>
            <c:dLbl>
              <c:idx val="11"/>
              <c:layout/>
              <c:tx>
                <c:strRef>
                  <c:f>calcs!$P$72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{252B7921-1098-4F0E-BA2B-4A0D57EE24E2}</c15:txfldGUID>
                      <c15:f>calcs!$P$72</c15:f>
                      <c15:dlblFieldTableCache>
                        <c:ptCount val="1"/>
                        <c:pt idx="0">
                          <c:v>06</c:v>
                        </c:pt>
                      </c15:dlblFieldTableCache>
                    </c15:dlblFTEntry>
                  </c15:dlblFieldTable>
                  <c15:showDataLabelsRange val="0"/>
                </c:ext>
              </c:extLst>
            </c:dLbl>
            <c:dLbl>
              <c:idx val="12"/>
              <c:layout/>
              <c:tx>
                <c:strRef>
                  <c:f>calcs!$Q$72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{93B0AE75-4612-4A8E-8CFF-0F75AB2584A4}</c15:txfldGUID>
                      <c15:f>calcs!$Q$72</c15:f>
                      <c15:dlblFieldTableCache>
                        <c:ptCount val="1"/>
                        <c:pt idx="0">
                          <c:v>07</c:v>
                        </c:pt>
                      </c15:dlblFieldTableCache>
                    </c15:dlblFTEntry>
                  </c15:dlblFieldTable>
                  <c15:showDataLabelsRange val="0"/>
                </c:ext>
              </c:extLst>
            </c:dLbl>
            <c:dLbl>
              <c:idx val="13"/>
              <c:layout/>
              <c:tx>
                <c:strRef>
                  <c:f>calcs!$R$72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{B3747B5A-5DA2-498C-80A7-6B0FE30C2A24}</c15:txfldGUID>
                      <c15:f>calcs!$R$72</c15:f>
                      <c15:dlblFieldTableCache>
                        <c:ptCount val="1"/>
                        <c:pt idx="0">
                          <c:v>08</c:v>
                        </c:pt>
                      </c15:dlblFieldTableCache>
                    </c15:dlblFTEntry>
                  </c15:dlblFieldTable>
                  <c15:showDataLabelsRange val="0"/>
                </c:ext>
              </c:extLst>
            </c:dLbl>
            <c:dLbl>
              <c:idx val="14"/>
              <c:layout/>
              <c:tx>
                <c:strRef>
                  <c:f>calcs!$S$72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{F7F329D7-3633-4A0A-8BE8-4EF356ECA935}</c15:txfldGUID>
                      <c15:f>calcs!$S$72</c15:f>
                      <c15:dlblFieldTableCache>
                        <c:ptCount val="1"/>
                        <c:pt idx="0">
                          <c:v>09</c:v>
                        </c:pt>
                      </c15:dlblFieldTableCache>
                    </c15:dlblFTEntry>
                  </c15:dlblFieldTable>
                  <c15:showDataLabelsRange val="0"/>
                </c:ext>
              </c:extLst>
            </c:dLbl>
            <c:dLbl>
              <c:idx val="15"/>
              <c:layout/>
              <c:tx>
                <c:strRef>
                  <c:f>calcs!$T$72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{374E1547-418C-4C3A-85D7-7B63F00E1962}</c15:txfldGUID>
                      <c15:f>calcs!$T$72</c15:f>
                      <c15:dlblFieldTableCache>
                        <c:ptCount val="1"/>
                        <c:pt idx="0">
                          <c:v>10</c:v>
                        </c:pt>
                      </c15:dlblFieldTableCache>
                    </c15:dlblFTEntry>
                  </c15:dlblFieldTable>
                  <c15:showDataLabelsRange val="0"/>
                </c:ext>
              </c:extLst>
            </c:dLbl>
            <c:dLbl>
              <c:idx val="16"/>
              <c:layout/>
              <c:tx>
                <c:strRef>
                  <c:f>calcs!$U$72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{EB34C297-0E47-41BB-AEE1-AA01CE7B396C}</c15:txfldGUID>
                      <c15:f>calcs!$U$72</c15:f>
                      <c15:dlblFieldTableCache>
                        <c:ptCount val="1"/>
                        <c:pt idx="0">
                          <c:v>11</c:v>
                        </c:pt>
                      </c15:dlblFieldTableCache>
                    </c15:dlblFTEntry>
                  </c15:dlblFieldTable>
                  <c15:showDataLabelsRange val="0"/>
                </c:ext>
              </c:extLst>
            </c:dLbl>
            <c:dLbl>
              <c:idx val="17"/>
              <c:layout/>
              <c:tx>
                <c:strRef>
                  <c:f>calcs!$V$72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{5B493C6C-7645-4A2B-9716-DBF7602303E1}</c15:txfldGUID>
                      <c15:f>calcs!$V$72</c15:f>
                      <c15:dlblFieldTableCache>
                        <c:ptCount val="1"/>
                        <c:pt idx="0">
                          <c:v>12</c:v>
                        </c:pt>
                      </c15:dlblFieldTableCache>
                    </c15:dlblFTEntry>
                  </c15:dlblFieldTable>
                  <c15:showDataLabelsRange val="0"/>
                </c:ext>
              </c:extLst>
            </c:dLbl>
            <c:dLbl>
              <c:idx val="18"/>
              <c:layout/>
              <c:tx>
                <c:strRef>
                  <c:f>calcs!$W$72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{F29F7B98-EE38-40DB-8F13-E5686ABDEAC0}</c15:txfldGUID>
                      <c15:f>calcs!$W$72</c15:f>
                      <c15:dlblFieldTableCache>
                        <c:ptCount val="1"/>
                        <c:pt idx="0">
                          <c:v>13</c:v>
                        </c:pt>
                      </c15:dlblFieldTableCache>
                    </c15:dlblFTEntry>
                  </c15:dlblFieldTable>
                  <c15:showDataLabelsRange val="0"/>
                </c:ext>
              </c:extLst>
            </c:dLbl>
            <c:dLbl>
              <c:idx val="19"/>
              <c:layout/>
              <c:tx>
                <c:strRef>
                  <c:f>calcs!$X$72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{F1899CF9-79D6-4ED8-8599-430945E48F30}</c15:txfldGUID>
                      <c15:f>calcs!$X$72</c15:f>
                      <c15:dlblFieldTableCache>
                        <c:ptCount val="1"/>
                        <c:pt idx="0">
                          <c:v>14</c:v>
                        </c:pt>
                      </c15:dlblFieldTableCache>
                    </c15:dlblFTEntry>
                  </c15:dlblFieldTable>
                  <c15:showDataLabelsRange val="0"/>
                </c:ext>
              </c:extLst>
            </c:dLbl>
            <c:dLbl>
              <c:idx val="20"/>
              <c:layout/>
              <c:tx>
                <c:strRef>
                  <c:f>calcs!$Y$72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{0A1727B7-41A2-488B-B5B7-34A3784BA72C}</c15:txfldGUID>
                      <c15:f>calcs!$Y$72</c15:f>
                      <c15:dlblFieldTableCache>
                        <c:ptCount val="1"/>
                        <c:pt idx="0">
                          <c:v>15</c:v>
                        </c:pt>
                      </c15:dlblFieldTableCache>
                    </c15:dlblFTEntry>
                  </c15:dlblFieldTable>
                  <c15:showDataLabelsRange val="0"/>
                </c:ext>
              </c:extLst>
            </c:dLbl>
            <c:dLbl>
              <c:idx val="21"/>
              <c:layout/>
              <c:tx>
                <c:strRef>
                  <c:f>calcs!$Z$72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{8AA3453F-9082-44C7-B060-60D102140BBC}</c15:txfldGUID>
                      <c15:f>calcs!$Z$72</c15:f>
                      <c15:dlblFieldTableCache>
                        <c:ptCount val="1"/>
                        <c:pt idx="0">
                          <c:v>16</c:v>
                        </c:pt>
                      </c15:dlblFieldTableCache>
                    </c15:dlblFTEntry>
                  </c15:dlblFieldTable>
                  <c15:showDataLabelsRange val="0"/>
                </c:ext>
              </c:extLst>
            </c:dLbl>
            <c:dLbl>
              <c:idx val="22"/>
              <c:layout/>
              <c:tx>
                <c:strRef>
                  <c:f>calcs!$AA$72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{733EA748-1CE6-4DE2-B1E6-2A231A69F7F6}</c15:txfldGUID>
                      <c15:f>calcs!$AA$72</c15:f>
                      <c15:dlblFieldTableCache>
                        <c:ptCount val="1"/>
                        <c:pt idx="0">
                          <c:v>17</c:v>
                        </c:pt>
                      </c15:dlblFieldTableCache>
                    </c15:dlblFTEntry>
                  </c15:dlblFieldTable>
                  <c15:showDataLabelsRange val="0"/>
                </c:ext>
              </c:extLst>
            </c:dLbl>
            <c:dLbl>
              <c:idx val="23"/>
              <c:layout/>
              <c:tx>
                <c:strRef>
                  <c:f>calcs!$AB$72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{5E20A2ED-98AD-46C5-BD38-21B1AD4E03B2}</c15:txfldGUID>
                      <c15:f>calcs!$AB$72</c15:f>
                      <c15:dlblFieldTableCache>
                        <c:ptCount val="1"/>
                        <c:pt idx="0">
                          <c:v>18</c:v>
                        </c:pt>
                      </c15:dlblFieldTableCache>
                    </c15:dlblFTEntry>
                  </c15:dlblFieldTable>
                  <c15:showDataLabelsRange val="0"/>
                </c:ext>
              </c:extLst>
            </c:dLbl>
            <c:dLbl>
              <c:idx val="24"/>
              <c:layout/>
              <c:tx>
                <c:strRef>
                  <c:f>calcs!$AC$72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{E47FA7FD-3E16-483C-986E-221F86E03836}</c15:txfldGUID>
                      <c15:f>calcs!$AC$72</c15:f>
                      <c15:dlblFieldTableCache>
                        <c:ptCount val="1"/>
                        <c:pt idx="0">
                          <c:v>19</c:v>
                        </c:pt>
                      </c15:dlblFieldTableCache>
                    </c15:dlblFTEntry>
                  </c15:dlblFieldTable>
                  <c15:showDataLabelsRange val="0"/>
                </c:ext>
              </c:extLst>
            </c:dLbl>
            <c:dLbl>
              <c:idx val="25"/>
              <c:layout/>
              <c:tx>
                <c:strRef>
                  <c:f>calcs!$AD$72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{4B357CE1-2F15-41F4-87A2-6A5C7CC6F24B}</c15:txfldGUID>
                      <c15:f>calcs!$AD$72</c15:f>
                      <c15:dlblFieldTableCache>
                        <c:ptCount val="1"/>
                        <c:pt idx="0">
                          <c:v>20</c:v>
                        </c:pt>
                      </c15:dlblFieldTableCache>
                    </c15:dlblFTEntry>
                  </c15:dlblFieldTable>
                  <c15:showDataLabelsRange val="0"/>
                </c:ext>
              </c:extLst>
            </c:dLbl>
            <c:dLbl>
              <c:idx val="26"/>
              <c:layout/>
              <c:tx>
                <c:strRef>
                  <c:f>calcs!$AE$72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{954C8B73-A729-4513-83C2-983DA01D8E6D}</c15:txfldGUID>
                      <c15:f>calcs!$AE$72</c15:f>
                      <c15:dlblFieldTableCache>
                        <c:ptCount val="1"/>
                        <c:pt idx="0">
                          <c:v>21</c:v>
                        </c:pt>
                      </c15:dlblFieldTableCache>
                    </c15:dlblFTEntry>
                  </c15:dlblFieldTable>
                  <c15:showDataLabelsRange val="0"/>
                </c:ext>
              </c:extLst>
            </c:dLbl>
            <c:dLbl>
              <c:idx val="27"/>
              <c:layout/>
              <c:tx>
                <c:strRef>
                  <c:f>calcs!$AF$72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{55C269F2-10CD-4C3B-B94E-7DC208C97BED}</c15:txfldGUID>
                      <c15:f>calcs!$AF$72</c15:f>
                      <c15:dlblFieldTableCache>
                        <c:ptCount val="1"/>
                        <c:pt idx="0">
                          <c:v>22</c:v>
                        </c:pt>
                      </c15:dlblFieldTableCache>
                    </c15:dlblFTEntry>
                  </c15:dlblFieldTable>
                  <c15:showDataLabelsRange val="0"/>
                </c:ext>
              </c:extLst>
            </c:dLbl>
            <c:dLbl>
              <c:idx val="28"/>
              <c:layout/>
              <c:tx>
                <c:strRef>
                  <c:f>calcs!$AG$72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{ED4625D4-39A9-41FC-A93B-DE517FE0364E}</c15:txfldGUID>
                      <c15:f>calcs!$AG$72</c15:f>
                      <c15:dlblFieldTableCache>
                        <c:ptCount val="1"/>
                        <c:pt idx="0">
                          <c:v>23</c:v>
                        </c:pt>
                      </c15:dlblFieldTableCache>
                    </c15:dlblFTEntry>
                  </c15:dlblFieldTable>
                  <c15:showDataLabelsRange val="0"/>
                </c:ext>
              </c:extLst>
            </c:dLbl>
            <c:dLbl>
              <c:idx val="29"/>
              <c:layout/>
              <c:tx>
                <c:strRef>
                  <c:f>calcs!$AH$72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{3B1DDD7D-3B23-4BDA-90D1-6E4EF601B016}</c15:txfldGUID>
                      <c15:f>calcs!$AH$72</c15:f>
                      <c15:dlblFieldTableCache>
                        <c:ptCount val="1"/>
                        <c:pt idx="0">
                          <c:v>24</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{25334DF7-BC1D-4EBA-AF31-1ED7D0F33AFC}</c15:txfldGUID>
                      <c15:f>calcs!$E$70</c15:f>
                      <c15:dlblFieldTableCache>
                        <c:ptCount val="1"/>
                        <c:pt idx="0">
                          <c:v>SAT</c:v>
                        </c:pt>
                      </c15:dlblFieldTableCache>
                    </c15:dlblFTEntry>
                  </c15:dlblFieldTable>
                  <c15:showDataLabelsRange val="0"/>
                </c:ext>
              </c:extLst>
            </c:dLbl>
            <c:dLbl>
              <c:idx val="1"/>
              <c:layout/>
              <c:tx>
                <c:strRef>
                  <c:f>calcs!$F$70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{FE33BBF9-22F1-4D79-AEC2-000F3329A5BD}</c15:txfldGUID>
                      <c15:f>calcs!$F$70</c15:f>
                      <c15:dlblFieldTableCache>
                        <c:ptCount val="1"/>
                        <c:pt idx="0">
                          <c:v>SUN</c:v>
                        </c:pt>
                      </c15:dlblFieldTableCache>
                    </c15:dlblFTEntry>
                  </c15:dlblFieldTable>
                  <c15:showDataLabelsRange val="0"/>
                </c:ext>
              </c:extLst>
            </c:dLbl>
            <c:dLbl>
              <c:idx val="2"/>
              <c:layout/>
              <c:tx>
                <c:strRef>
                  <c:f>calcs!$G$70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{FC5FC2E8-673E-4D02-A2A9-D581B64B455A}</c15:txfldGUID>
                      <c15:f>calcs!$G$70</c15:f>
                      <c15:dlblFieldTableCache>
                        <c:ptCount val="1"/>
                        <c:pt idx="0">
                          <c:v>MON</c:v>
                        </c:pt>
                      </c15:dlblFieldTableCache>
                    </c15:dlblFTEntry>
                  </c15:dlblFieldTable>
                  <c15:showDataLabelsRange val="0"/>
                </c:ext>
              </c:extLst>
            </c:dLbl>
            <c:dLbl>
              <c:idx val="3"/>
              <c:layout/>
              <c:tx>
                <c:strRef>
                  <c:f>calcs!$H$70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{22B9520E-3B00-4E3B-9F76-0406C6A5696C}</c15:txfldGUID>
                      <c15:f>calcs!$H$70</c15:f>
                      <c15:dlblFieldTableCache>
                        <c:ptCount val="1"/>
                        <c:pt idx="0">
                          <c:v>TUE</c:v>
                        </c:pt>
                      </c15:dlblFieldTableCache>
                    </c15:dlblFTEntry>
                  </c15:dlblFieldTable>
                  <c15:showDataLabelsRange val="0"/>
                </c:ext>
              </c:extLst>
            </c:dLbl>
            <c:dLbl>
              <c:idx val="4"/>
              <c:layout/>
              <c:tx>
                <c:strRef>
                  <c:f>calcs!$I$70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{5746859B-B9D0-4DD9-BC18-7B9CFC2E9EEC}</c15:txfldGUID>
                      <c15:f>calcs!$I$70</c15:f>
                      <c15:dlblFieldTableCache>
                        <c:ptCount val="1"/>
                        <c:pt idx="0">
                          <c:v>WED</c:v>
                        </c:pt>
                      </c15:dlblFieldTableCache>
                    </c15:dlblFTEntry>
                  </c15:dlblFieldTable>
                  <c15:showDataLabelsRange val="0"/>
                </c:ext>
              </c:extLst>
            </c:dLbl>
            <c:dLbl>
              <c:idx val="5"/>
              <c:layout/>
              <c:tx>
                <c:strRef>
                  <c:f>calcs!$J$70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{DAB51F12-F3CF-4333-B894-F5DECFB784AE}</c15:txfldGUID>
                      <c15:f>calcs!$J$70</c15:f>
                      <c15:dlblFieldTableCache>
                        <c:ptCount val="1"/>
                        <c:pt idx="0">
                          <c:v>THU</c:v>
                        </c:pt>
                      </c15:dlblFieldTableCache>
                    </c15:dlblFTEntry>
                  </c15:dlblFieldTable>
                  <c15:showDataLabelsRange val="0"/>
                </c:ext>
              </c:extLst>
            </c:dLbl>
            <c:dLbl>
              <c:idx val="6"/>
              <c:layout/>
              <c:tx>
                <c:strRef>
                  <c:f>calcs!$K$70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{DB6946D5-12FC-4F11-9EA7-6034F85968B3}</c15:txfldGUID>
                      <c15:f>calcs!$K$70</c15:f>
                      <c15:dlblFieldTableCache>
                        <c:ptCount val="1"/>
                        <c:pt idx="0">
                          <c:v>FRI</c:v>
                        </c:pt>
                      </c15:dlblFieldTableCache>
                    </c15:dlblFTEntry>
                  </c15:dlblFieldTable>
                  <c15:showDataLabelsRange val="0"/>
                </c:ext>
              </c:extLst>
            </c:dLbl>
            <c:dLbl>
              <c:idx val="7"/>
              <c:layout/>
              <c:tx>
                <c:strRef>
                  <c:f>calcs!$L$70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{DBB8266A-52B7-4435-A4CA-C9DDFF6F0334}</c15:txfldGUID>
                      <c15:f>calcs!$L$70</c15:f>
                      <c15:dlblFieldTableCache>
                        <c:ptCount val="1"/>
                        <c:pt idx="0">
                          <c:v>SAT</c:v>
                        </c:pt>
                      </c15:dlblFieldTableCache>
                    </c15:dlblFTEntry>
                  </c15:dlblFieldTable>
                  <c15:showDataLabelsRange val="0"/>
                </c:ext>
              </c:extLst>
            </c:dLbl>
            <c:dLbl>
              <c:idx val="8"/>
              <c:layout/>
              <c:tx>
                <c:strRef>
                  <c:f>calcs!$M$70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{EF87B304-ABDA-4CF8-81A4-4B1CCCFD7762}</c15:txfldGUID>
                      <c15:f>calcs!$M$70</c15:f>
                      <c15:dlblFieldTableCache>
                        <c:ptCount val="1"/>
                        <c:pt idx="0">
                          <c:v>SUN</c:v>
                        </c:pt>
                      </c15:dlblFieldTableCache>
                    </c15:dlblFTEntry>
                  </c15:dlblFieldTable>
                  <c15:showDataLabelsRange val="0"/>
                </c:ext>
              </c:extLst>
            </c:dLbl>
            <c:dLbl>
              <c:idx val="9"/>
              <c:layout/>
              <c:tx>
                <c:strRef>
                  <c:f>calcs!$N$70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{52E371BC-1947-49E9-8C87-D548F447AEEB}</c15:txfldGUID>
                      <c15:f>calcs!$N$70</c15:f>
                      <c15:dlblFieldTableCache>
                        <c:ptCount val="1"/>
                        <c:pt idx="0">
                          <c:v>MON</c:v>
                        </c:pt>
                      </c15:dlblFieldTableCache>
                    </c15:dlblFTEntry>
                  </c15:dlblFieldTable>
                  <c15:showDataLabelsRange val="0"/>
                </c:ext>
              </c:extLst>
            </c:dLbl>
            <c:dLbl>
              <c:idx val="10"/>
              <c:layout/>
              <c:tx>
                <c:strRef>
                  <c:f>calcs!$O$70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{C3D2244C-39D8-4572-B30A-2293A0E8A7A8}</c15:txfldGUID>
                      <c15:f>calcs!$O$70</c15:f>
                      <c15:dlblFieldTableCache>
                        <c:ptCount val="1"/>
                        <c:pt idx="0">
                          <c:v>TUE</c:v>
                        </c:pt>
                      </c15:dlblFieldTableCache>
                    </c15:dlblFTEntry>
                  </c15:dlblFieldTable>
                  <c15:showDataLabelsRange val="0"/>
                </c:ext>
              </c:extLst>
            </c:dLbl>
            <c:dLbl>
              <c:idx val="11"/>
              <c:layout/>
              <c:tx>
                <c:strRef>
                  <c:f>calcs!$P$70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{7580F73F-952A-447C-9158-95BDA295DDDA}</c15:txfldGUID>
                      <c15:f>calcs!$P$70</c15:f>
                      <c15:dlblFieldTableCache>
                        <c:ptCount val="1"/>
                        <c:pt idx="0">
                          <c:v>WED</c:v>
                        </c:pt>
                      </c15:dlblFieldTableCache>
                    </c15:dlblFTEntry>
                  </c15:dlblFieldTable>
                  <c15:showDataLabelsRange val="0"/>
                </c:ext>
              </c:extLst>
            </c:dLbl>
            <c:dLbl>
              <c:idx val="12"/>
              <c:layout/>
              <c:tx>
                <c:strRef>
                  <c:f>calcs!$Q$70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{B7DEF9F2-A4BC-40F4-80C7-AE26E86D4518}</c15:txfldGUID>
                      <c15:f>calcs!$Q$70</c15:f>
                      <c15:dlblFieldTableCache>
                        <c:ptCount val="1"/>
                        <c:pt idx="0">
                          <c:v>THU</c:v>
                        </c:pt>
                      </c15:dlblFieldTableCache>
                    </c15:dlblFTEntry>
                  </c15:dlblFieldTable>
                  <c15:showDataLabelsRange val="0"/>
                </c:ext>
              </c:extLst>
            </c:dLbl>
            <c:dLbl>
              <c:idx val="13"/>
              <c:layout/>
              <c:tx>
                <c:strRef>
                  <c:f>calcs!$R$70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{0BA3AC4B-383B-4986-AED0-13D1E4989033}</c15:txfldGUID>
                      <c15:f>calcs!$R$70</c15:f>
                      <c15:dlblFieldTableCache>
                        <c:ptCount val="1"/>
                        <c:pt idx="0">
                          <c:v>FRI</c:v>
                        </c:pt>
                      </c15:dlblFieldTableCache>
                    </c15:dlblFTEntry>
                  </c15:dlblFieldTable>
                  <c15:showDataLabelsRange val="0"/>
                </c:ext>
              </c:extLst>
            </c:dLbl>
            <c:dLbl>
              <c:idx val="14"/>
              <c:layout/>
              <c:tx>
                <c:strRef>
                  <c:f>calcs!$S$70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{83A4CC1F-B2A2-4B1A-9DB7-F27295F154E7}</c15:txfldGUID>
                      <c15:f>calcs!$S$70</c15:f>
                      <c15:dlblFieldTableCache>
                        <c:ptCount val="1"/>
                        <c:pt idx="0">
                          <c:v>SAT</c:v>
                        </c:pt>
                      </c15:dlblFieldTableCache>
                    </c15:dlblFTEntry>
                  </c15:dlblFieldTable>
                  <c15:showDataLabelsRange val="0"/>
                </c:ext>
              </c:extLst>
            </c:dLbl>
            <c:dLbl>
              <c:idx val="15"/>
              <c:layout/>
              <c:tx>
                <c:strRef>
                  <c:f>calcs!$T$70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{569F3C5E-D75F-4428-ACDB-C3181F111DA0}</c15:txfldGUID>
                      <c15:f>calcs!$T$70</c15:f>
                      <c15:dlblFieldTableCache>
                        <c:ptCount val="1"/>
                        <c:pt idx="0">
                          <c:v>SUN</c:v>
                        </c:pt>
                      </c15:dlblFieldTableCache>
                    </c15:dlblFTEntry>
                  </c15:dlblFieldTable>
                  <c15:showDataLabelsRange val="0"/>
                </c:ext>
              </c:extLst>
            </c:dLbl>
            <c:dLbl>
              <c:idx val="16"/>
              <c:layout/>
              <c:tx>
                <c:strRef>
                  <c:f>calcs!$U$70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{BAD36C68-D350-4743-A46F-B9E1E0459880}</c15:txfldGUID>
                      <c15:f>calcs!$U$70</c15:f>
                      <c15:dlblFieldTableCache>
                        <c:ptCount val="1"/>
                        <c:pt idx="0">
                          <c:v>MON</c:v>
                        </c:pt>
                      </c15:dlblFieldTableCache>
                    </c15:dlblFTEntry>
                  </c15:dlblFieldTable>
                  <c15:showDataLabelsRange val="0"/>
                </c:ext>
              </c:extLst>
            </c:dLbl>
            <c:dLbl>
              <c:idx val="17"/>
              <c:layout/>
              <c:tx>
                <c:strRef>
                  <c:f>calcs!$V$70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{61DEE041-B0FC-42CF-B957-1551F834F4C2}</c15:txfldGUID>
                      <c15:f>calcs!$V$70</c15:f>
                      <c15:dlblFieldTableCache>
                        <c:ptCount val="1"/>
                        <c:pt idx="0">
                          <c:v>TUE</c:v>
                        </c:pt>
                      </c15:dlblFieldTableCache>
                    </c15:dlblFTEntry>
                  </c15:dlblFieldTable>
                  <c15:showDataLabelsRange val="0"/>
                </c:ext>
              </c:extLst>
            </c:dLbl>
            <c:dLbl>
              <c:idx val="18"/>
              <c:layout/>
              <c:tx>
                <c:strRef>
                  <c:f>calcs!$W$70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{7F98442A-C561-4B80-A9BD-CC78AA1B7156}</c15:txfldGUID>
                      <c15:f>calcs!$W$70</c15:f>
                      <c15:dlblFieldTableCache>
                        <c:ptCount val="1"/>
                        <c:pt idx="0">
                          <c:v>WED</c:v>
                        </c:pt>
                      </c15:dlblFieldTableCache>
                    </c15:dlblFTEntry>
                  </c15:dlblFieldTable>
                  <c15:showDataLabelsRange val="0"/>
                </c:ext>
              </c:extLst>
            </c:dLbl>
            <c:dLbl>
              <c:idx val="19"/>
              <c:layout/>
              <c:tx>
                <c:strRef>
                  <c:f>calcs!$X$70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{335F5CA5-030B-4495-B4E7-F770488B83EF}</c15:txfldGUID>
                      <c15:f>calcs!$X$70</c15:f>
                      <c15:dlblFieldTableCache>
                        <c:ptCount val="1"/>
                        <c:pt idx="0">
                          <c:v>THU</c:v>
                        </c:pt>
                      </c15:dlblFieldTableCache>
                    </c15:dlblFTEntry>
                  </c15:dlblFieldTable>
                  <c15:showDataLabelsRange val="0"/>
                </c:ext>
              </c:extLst>
            </c:dLbl>
            <c:dLbl>
              <c:idx val="20"/>
              <c:layout/>
              <c:tx>
                <c:strRef>
                  <c:f>calcs!$Y$70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{78D13681-30CA-4CF7-9483-8CBCCCFB2B8C}</c15:txfldGUID>
                      <c15:f>calcs!$Y$70</c15:f>
                      <c15:dlblFieldTableCache>
                        <c:ptCount val="1"/>
                        <c:pt idx="0">
                          <c:v>FRI</c:v>
                        </c:pt>
                      </c15:dlblFieldTableCache>
                    </c15:dlblFTEntry>
                  </c15:dlblFieldTable>
                  <c15:showDataLabelsRange val="0"/>
                </c:ext>
              </c:extLst>
            </c:dLbl>
            <c:dLbl>
              <c:idx val="21"/>
              <c:layout/>
              <c:tx>
                <c:strRef>
                  <c:f>calcs!$Z$70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{86151DCC-53FE-42DB-B54E-0000C35D412B}</c15:txfldGUID>
                      <c15:f>calcs!$Z$70</c15:f>
                      <c15:dlblFieldTableCache>
                        <c:ptCount val="1"/>
                        <c:pt idx="0">
                          <c:v>SAT</c:v>
                        </c:pt>
                      </c15:dlblFieldTableCache>
                    </c15:dlblFTEntry>
                  </c15:dlblFieldTable>
                  <c15:showDataLabelsRange val="0"/>
                </c:ext>
              </c:extLst>
            </c:dLbl>
            <c:dLbl>
              <c:idx val="22"/>
              <c:layout/>
              <c:tx>
                <c:strRef>
                  <c:f>calcs!$AA$70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{ABD0A442-6D5E-4A32-B385-D075BF2E8D76}</c15:txfldGUID>
                      <c15:f>calcs!$AA$70</c15:f>
                      <c15:dlblFieldTableCache>
                        <c:ptCount val="1"/>
                        <c:pt idx="0">
                          <c:v>SUN</c:v>
                        </c:pt>
                      </c15:dlblFieldTableCache>
                    </c15:dlblFTEntry>
                  </c15:dlblFieldTable>
                  <c15:showDataLabelsRange val="0"/>
                </c:ext>
              </c:extLst>
            </c:dLbl>
            <c:dLbl>
              <c:idx val="23"/>
              <c:layout/>
              <c:tx>
                <c:strRef>
                  <c:f>calcs!$AB$70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{C239CACD-EECC-4358-AA17-EE72760B47E7}</c15:txfldGUID>
                      <c15:f>calcs!$AB$70</c15:f>
                      <c15:dlblFieldTableCache>
                        <c:ptCount val="1"/>
                        <c:pt idx="0">
                          <c:v>MON</c:v>
                        </c:pt>
                      </c15:dlblFieldTableCache>
                    </c15:dlblFTEntry>
                  </c15:dlblFieldTable>
                  <c15:showDataLabelsRange val="0"/>
                </c:ext>
              </c:extLst>
            </c:dLbl>
            <c:dLbl>
              <c:idx val="24"/>
              <c:layout/>
              <c:tx>
                <c:strRef>
                  <c:f>calcs!$AC$70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{3467F1AF-C3E0-4E0C-B020-8E5C79C82D15}</c15:txfldGUID>
                      <c15:f>calcs!$AC$70</c15:f>
                      <c15:dlblFieldTableCache>
                        <c:ptCount val="1"/>
                        <c:pt idx="0">
                          <c:v>TUE</c:v>
                        </c:pt>
                      </c15:dlblFieldTableCache>
                    </c15:dlblFTEntry>
                  </c15:dlblFieldTable>
                  <c15:showDataLabelsRange val="0"/>
                </c:ext>
              </c:extLst>
            </c:dLbl>
            <c:dLbl>
              <c:idx val="25"/>
              <c:layout/>
              <c:tx>
                <c:strRef>
                  <c:f>calcs!$AD$70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{DA0575AF-EF48-48EF-B126-E8B3B7F8D250}</c15:txfldGUID>
                      <c15:f>calcs!$AD$70</c15:f>
                      <c15:dlblFieldTableCache>
                        <c:ptCount val="1"/>
                        <c:pt idx="0">
                          <c:v>WED</c:v>
                        </c:pt>
                      </c15:dlblFieldTableCache>
                    </c15:dlblFTEntry>
                  </c15:dlblFieldTable>
                  <c15:showDataLabelsRange val="0"/>
                </c:ext>
              </c:extLst>
            </c:dLbl>
            <c:dLbl>
              <c:idx val="26"/>
              <c:layout/>
              <c:tx>
                <c:strRef>
                  <c:f>calcs!$AE$70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{D6BADE79-9EFA-4AD5-9476-93BACC666C20}</c15:txfldGUID>
                      <c15:f>calcs!$AE$70</c15:f>
                      <c15:dlblFieldTableCache>
                        <c:ptCount val="1"/>
                        <c:pt idx="0">
                          <c:v>THU</c:v>
                        </c:pt>
                      </c15:dlblFieldTableCache>
                    </c15:dlblFTEntry>
                  </c15:dlblFieldTable>
                  <c15:showDataLabelsRange val="0"/>
                </c:ext>
              </c:extLst>
            </c:dLbl>
            <c:dLbl>
              <c:idx val="27"/>
              <c:layout/>
              <c:tx>
                <c:strRef>
                  <c:f>calcs!$AF$70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{7243D241-E99B-4E2B-BF12-D77B4309659D}</c15:txfldGUID>
                      <c15:f>calcs!$AF$70</c15:f>
                      <c15:dlblFieldTableCache>
                        <c:ptCount val="1"/>
                        <c:pt idx="0">
                          <c:v>FRI</c:v>
                        </c:pt>
                      </c15:dlblFieldTableCache>
                    </c15:dlblFTEntry>
                  </c15:dlblFieldTable>
                  <c15:showDataLabelsRange val="0"/>
                </c:ext>
              </c:extLst>
            </c:dLbl>
            <c:dLbl>
              <c:idx val="28"/>
              <c:layout/>
              <c:tx>
                <c:strRef>
                  <c:f>calcs!$AG$70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{76E64245-2BA6-4FC6-B96D-C5910CD94304}</c15:txfldGUID>
                      <c15:f>calcs!$AG$70</c15:f>
                      <c15:dlblFieldTableCache>
                        <c:ptCount val="1"/>
                        <c:pt idx="0">
                          <c:v>SAT</c:v>
                        </c:pt>
                      </c15:dlblFieldTableCache>
                    </c15:dlblFTEntry>
                  </c15:dlblFieldTable>
                  <c15:showDataLabelsRange val="0"/>
                </c:ext>
              </c:extLst>
            </c:dLbl>
            <c:dLbl>
              <c:idx val="29"/>
              <c:layout/>
              <c:tx>
                <c:strRef>
                  <c:f>calcs!$AH$70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{4AE1B25B-8518-4E16-86D6-457A9E35FD67}</c15:txfldGUID>
                      <c15:f>calcs!$AH$70</c15:f>
                      <c15:dlblFieldTableCache>
                        <c:ptCount val="1"/>
                        <c:pt idx="0">
                          <c:v>SUN</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Oct 2013 -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Nov 2013 -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806777760"/>
        <c:axId val="-806760352"/>
      </c:lineChart>
      <c:dateAx>
        <c:axId val="-806777760"/>
        <c:scaling>
          <c:orientation val="minMax"/>
        </c:scaling>
        <c:delete val="1"/>
        <c:axPos val="b"/>
        <c:majorGridlines>
          <c:spPr>
            <a:ln w="28575">
              <a:solidFill>
                <a:schemeClr val="tx2">
                  <a:lumMod val="20000"/>
                  <a:lumOff val="80000"/>
                  <a:alpha val="85000"/>
                </a:schemeClr>
              </a:solidFill>
            </a:ln>
          </c:spPr>
        </c:majorGridlines>
        <c:numFmt formatCode="d" sourceLinked="0"/>
        <c:majorTickMark val="out"/>
        <c:minorTickMark val="none"/>
        <c:tickLblPos val="nextTo"/>
        <c:crossAx val="-806760352"/>
        <c:crosses val="autoZero"/>
        <c:auto val="1"/>
        <c:lblOffset val="100"/>
        <c:baseTimeUnit val="days"/>
      </c:dateAx>
      <c:valAx>
        <c:axId val="-806760352"/>
        <c:scaling>
          <c:orientation val="minMax"/>
          <c:max val="13.5"/>
          <c:min val="0"/>
        </c:scaling>
        <c:delete val="1"/>
        <c:axPos val="l"/>
        <c:numFmt formatCode="General" sourceLinked="1"/>
        <c:majorTickMark val="out"/>
        <c:minorTickMark val="none"/>
        <c:tickLblPos val="nextTo"/>
        <c:crossAx val="-806777760"/>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323848</xdr:colOff>
      <xdr:row>1</xdr:row>
      <xdr:rowOff>190500</xdr:rowOff>
    </xdr:from>
    <xdr:to>
      <xdr:col>5</xdr:col>
      <xdr:colOff>3886200</xdr:colOff>
      <xdr:row>16</xdr:row>
      <xdr:rowOff>161925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1200150</xdr:colOff>
          <xdr:row>19</xdr:row>
          <xdr:rowOff>9525</xdr:rowOff>
        </xdr:from>
        <xdr:to>
          <xdr:col>5</xdr:col>
          <xdr:colOff>1095375</xdr:colOff>
          <xdr:row>19</xdr:row>
          <xdr:rowOff>209550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4" totalsRowShown="0" headerRowDxfId="6" dataDxfId="5">
  <autoFilter ref="B22:F34"/>
  <sortState ref="C20:F25">
    <sortCondition ref="D19:D25"/>
  </sortState>
  <tableColumns count="5">
    <tableColumn id="5" name="Id" dataDxfId="4">
      <calculatedColumnFormula>N(B22)+1</calculatedColumnFormula>
    </tableColumn>
    <tableColumn id="1" name="ACTIVITY" dataDxfId="3"/>
    <tableColumn id="2" name="START" dataDxfId="2">
      <calculatedColumnFormula>D22+10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4"/>
  <sheetViews>
    <sheetView showGridLines="0" tabSelected="1" zoomScaleNormal="100" workbookViewId="0">
      <selection activeCell="E28" sqref="E28"/>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92.140625" style="8" customWidth="1"/>
    <col min="7" max="7" width="7.140625" style="8" customWidth="1"/>
    <col min="8" max="16384" width="9.140625" style="8"/>
  </cols>
  <sheetData>
    <row r="1" spans="1:7" s="7" customFormat="1" ht="47.25" customHeight="1" thickBot="1" x14ac:dyDescent="0.25">
      <c r="A1" s="4"/>
      <c r="B1" s="5"/>
      <c r="C1" s="19" t="s">
        <v>30</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19</v>
      </c>
      <c r="D20" s="18">
        <f ca="1">TODAY()</f>
        <v>41573</v>
      </c>
      <c r="E20" s="11"/>
      <c r="F20" s="11"/>
    </row>
    <row r="21" spans="2:6" ht="17.25" customHeight="1" x14ac:dyDescent="0.2">
      <c r="C21" s="11"/>
      <c r="D21" s="11"/>
      <c r="E21" s="11"/>
      <c r="F21" s="11"/>
    </row>
    <row r="22" spans="2:6" ht="17.25" customHeight="1" x14ac:dyDescent="0.2">
      <c r="B22" s="12" t="s">
        <v>5</v>
      </c>
      <c r="C22" s="13" t="s">
        <v>13</v>
      </c>
      <c r="D22" s="13" t="s">
        <v>14</v>
      </c>
      <c r="E22" s="13" t="s">
        <v>15</v>
      </c>
      <c r="F22" s="13" t="s">
        <v>16</v>
      </c>
    </row>
    <row r="23" spans="2:6" ht="17.25" customHeight="1" x14ac:dyDescent="0.2">
      <c r="B23" s="12">
        <f t="shared" ref="B23:B28" si="0">N(B22)+1</f>
        <v>1</v>
      </c>
      <c r="C23" s="14" t="s">
        <v>17</v>
      </c>
      <c r="D23" s="15">
        <f ca="1">D20+3</f>
        <v>41576</v>
      </c>
      <c r="E23" s="15"/>
      <c r="F23" s="14" t="s">
        <v>31</v>
      </c>
    </row>
    <row r="24" spans="2:6" ht="17.25" customHeight="1" x14ac:dyDescent="0.2">
      <c r="B24" s="12">
        <f t="shared" si="0"/>
        <v>2</v>
      </c>
      <c r="C24" s="14" t="s">
        <v>21</v>
      </c>
      <c r="D24" s="15">
        <f ca="1">D23</f>
        <v>41576</v>
      </c>
      <c r="E24" s="15">
        <v>41578</v>
      </c>
      <c r="F24" s="20"/>
    </row>
    <row r="25" spans="2:6" ht="17.25" customHeight="1" x14ac:dyDescent="0.2">
      <c r="B25" s="12">
        <f t="shared" si="0"/>
        <v>3</v>
      </c>
      <c r="C25" s="14" t="s">
        <v>20</v>
      </c>
      <c r="D25" s="15">
        <f ca="1">D23</f>
        <v>41576</v>
      </c>
      <c r="E25" s="15">
        <v>41571</v>
      </c>
      <c r="F25" s="14"/>
    </row>
    <row r="26" spans="2:6" ht="17.25" customHeight="1" x14ac:dyDescent="0.2">
      <c r="B26" s="12">
        <f t="shared" si="0"/>
        <v>4</v>
      </c>
      <c r="C26" s="14" t="s">
        <v>29</v>
      </c>
      <c r="D26" s="15">
        <f>E25+1</f>
        <v>41572</v>
      </c>
      <c r="E26" s="15">
        <v>41585</v>
      </c>
      <c r="F26" s="14"/>
    </row>
    <row r="27" spans="2:6" ht="17.25" customHeight="1" x14ac:dyDescent="0.2">
      <c r="B27" s="12">
        <f t="shared" si="0"/>
        <v>5</v>
      </c>
      <c r="C27" s="20" t="s">
        <v>27</v>
      </c>
      <c r="D27" s="21">
        <v>41579</v>
      </c>
      <c r="E27" s="21">
        <v>41588</v>
      </c>
      <c r="F27" s="20"/>
    </row>
    <row r="28" spans="2:6" ht="17.25" customHeight="1" x14ac:dyDescent="0.2">
      <c r="B28" s="12">
        <f t="shared" si="0"/>
        <v>6</v>
      </c>
      <c r="C28" s="14" t="s">
        <v>22</v>
      </c>
      <c r="D28" s="22">
        <v>41579</v>
      </c>
      <c r="E28" s="22">
        <v>41593</v>
      </c>
      <c r="F28" s="14" t="s">
        <v>24</v>
      </c>
    </row>
    <row r="29" spans="2:6" ht="17.25" customHeight="1" x14ac:dyDescent="0.2">
      <c r="B29" s="16">
        <f t="shared" ref="B29:B34" si="1">N(B28)+1</f>
        <v>7</v>
      </c>
      <c r="C29" s="14" t="s">
        <v>23</v>
      </c>
      <c r="D29" s="22">
        <v>41586</v>
      </c>
      <c r="E29" s="22">
        <v>41608</v>
      </c>
      <c r="F29" s="14"/>
    </row>
    <row r="30" spans="2:6" ht="17.25" customHeight="1" x14ac:dyDescent="0.2">
      <c r="B30" s="16">
        <f t="shared" si="1"/>
        <v>8</v>
      </c>
      <c r="C30" s="14" t="s">
        <v>25</v>
      </c>
      <c r="D30" s="22">
        <v>41603</v>
      </c>
      <c r="E30" s="22">
        <v>41638</v>
      </c>
      <c r="F30" s="14" t="s">
        <v>28</v>
      </c>
    </row>
    <row r="31" spans="2:6" ht="17.25" customHeight="1" x14ac:dyDescent="0.2">
      <c r="B31" s="16">
        <f t="shared" si="1"/>
        <v>9</v>
      </c>
      <c r="C31" s="14" t="s">
        <v>26</v>
      </c>
      <c r="D31" s="15">
        <v>41609</v>
      </c>
      <c r="E31" s="15">
        <v>41638</v>
      </c>
      <c r="F31" s="14"/>
    </row>
    <row r="32" spans="2:6" ht="17.25" customHeight="1" x14ac:dyDescent="0.2">
      <c r="B32" s="16">
        <f t="shared" si="1"/>
        <v>10</v>
      </c>
      <c r="C32" s="14"/>
      <c r="D32" s="15"/>
      <c r="E32" s="15"/>
      <c r="F32" s="14"/>
    </row>
    <row r="33" spans="2:6" ht="17.25" customHeight="1" x14ac:dyDescent="0.2">
      <c r="B33" s="16">
        <f t="shared" si="1"/>
        <v>11</v>
      </c>
      <c r="C33" s="14"/>
      <c r="D33" s="15"/>
      <c r="E33" s="15"/>
      <c r="F33" s="14"/>
    </row>
    <row r="34" spans="2:6" ht="17.25" customHeight="1" x14ac:dyDescent="0.2">
      <c r="B34" s="16">
        <f t="shared" si="1"/>
        <v>12</v>
      </c>
      <c r="C34" s="14" t="s">
        <v>18</v>
      </c>
      <c r="D34" s="15"/>
      <c r="E34" s="15">
        <v>41638</v>
      </c>
      <c r="F34"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3</xdr:col>
                    <xdr:colOff>1200150</xdr:colOff>
                    <xdr:row>19</xdr:row>
                    <xdr:rowOff>9525</xdr:rowOff>
                  </from>
                  <to>
                    <xdr:col>5</xdr:col>
                    <xdr:colOff>1095375</xdr:colOff>
                    <xdr:row>19</xdr:row>
                    <xdr:rowOff>209550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41573</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 ca="1">SUMPRODUCT( ((Activities[START]&gt;=StartDateWindow)+(Activities[END]&gt;=StartDateWindow)&gt;0)*(Activities[START]&lt;=(StartDateWindow+WindowDays-1)) )</f>
        <v>8</v>
      </c>
      <c r="E9" t="e">
        <f>NA()</f>
        <v>#N/A</v>
      </c>
    </row>
    <row r="10" spans="1:6" x14ac:dyDescent="0.2">
      <c r="D10">
        <v>9</v>
      </c>
      <c r="E10" t="e">
        <f>NA()</f>
        <v>#N/A</v>
      </c>
    </row>
    <row r="11" spans="1:6" x14ac:dyDescent="0.2">
      <c r="D11">
        <f ca="1">D10-MIN(D10,D9)</f>
        <v>1</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aca="1" ref="E15" ca="1">INDEX(Activities[Id],MATCH(1, ((Activities[START]&gt;=StartDateWindow)+(Activities[END]&gt;=StartDateWindow)&gt;0)*(Activities[START]&lt;=(StartDateWindow+WindowDays-1)), 0))</f>
        <v>1</v>
      </c>
      <c r="F15" t="e">
        <f t="shared" ref="F15:F23" ca="1" si="0">OFFSET(E15,-$D$11,)</f>
        <v>#N/A</v>
      </c>
    </row>
    <row r="16" spans="1:6" x14ac:dyDescent="0.2">
      <c r="C16" s="2"/>
      <c r="E16">
        <f t="array" aca="1" ref="E16" ca="1">INDEX(Activities[Id],MATCH(1, (Activities[Id]&gt;E15)*((Activities[START]&gt;=StartDateWindow)+(Activities[END]&gt;=StartDateWindow)&gt;0)*(Activities[START]&lt;=(StartDateWindow+WindowDays-1)), 0))</f>
        <v>2</v>
      </c>
      <c r="F16">
        <f t="shared" ca="1" si="0"/>
        <v>1</v>
      </c>
    </row>
    <row r="17" spans="1:35" x14ac:dyDescent="0.2">
      <c r="C17" s="2"/>
      <c r="E17">
        <f t="array" aca="1" ref="E17" ca="1">INDEX(Activities[Id],MATCH(1, (Activities[Id]&gt;E16)*((Activities[START]&gt;=StartDateWindow)+(Activities[END]&gt;=StartDateWindow)&gt;0)*(Activities[START]&lt;=(StartDateWindow+WindowDays-1)), 0))</f>
        <v>3</v>
      </c>
      <c r="F17">
        <f t="shared" ca="1" si="0"/>
        <v>2</v>
      </c>
    </row>
    <row r="18" spans="1:35" x14ac:dyDescent="0.2">
      <c r="E18">
        <f t="array" aca="1" ref="E18" ca="1">INDEX(Activities[Id],MATCH(1, (Activities[Id]&gt;E17)*((Activities[START]&gt;=StartDateWindow)+(Activities[END]&gt;=StartDateWindow)&gt;0)*(Activities[START]&lt;=(StartDateWindow+WindowDays-1)), 0))</f>
        <v>4</v>
      </c>
      <c r="F18">
        <f t="shared" ca="1" si="0"/>
        <v>3</v>
      </c>
    </row>
    <row r="19" spans="1:35" x14ac:dyDescent="0.2">
      <c r="E19">
        <f t="array" aca="1" ref="E19" ca="1">INDEX(Activities[Id],MATCH(1, (Activities[Id]&gt;E18)*((Activities[START]&gt;=StartDateWindow)+(Activities[END]&gt;=StartDateWindow)&gt;0)*(Activities[START]&lt;=(StartDateWindow+WindowDays-1)), 0))</f>
        <v>5</v>
      </c>
      <c r="F19">
        <f t="shared" ca="1" si="0"/>
        <v>4</v>
      </c>
    </row>
    <row r="20" spans="1:35" x14ac:dyDescent="0.2">
      <c r="E20">
        <f t="array" aca="1" ref="E20" ca="1">INDEX(Activities[Id],MATCH(1, (Activities[Id]&gt;E19)*((Activities[START]&gt;=StartDateWindow)+(Activities[END]&gt;=StartDateWindow)&gt;0)*(Activities[START]&lt;=(StartDateWindow+WindowDays-1)), 0))</f>
        <v>6</v>
      </c>
      <c r="F20">
        <f t="shared" ca="1" si="0"/>
        <v>5</v>
      </c>
    </row>
    <row r="21" spans="1:35" x14ac:dyDescent="0.2">
      <c r="E21">
        <f t="array" aca="1" ref="E21" ca="1">INDEX(Activities[Id],MATCH(1, (Activities[Id]&gt;E20)*((Activities[START]&gt;=StartDateWindow)+(Activities[END]&gt;=StartDateWindow)&gt;0)*(Activities[START]&lt;=(StartDateWindow+WindowDays-1)), 0))</f>
        <v>7</v>
      </c>
      <c r="F21">
        <f t="shared" ca="1" si="0"/>
        <v>6</v>
      </c>
    </row>
    <row r="22" spans="1:35" x14ac:dyDescent="0.2">
      <c r="E22">
        <f t="array" aca="1" ref="E22" ca="1">INDEX(Activities[Id],MATCH(1, (Activities[Id]&gt;E21)*((Activities[START]&gt;=StartDateWindow)+(Activities[END]&gt;=StartDateWindow)&gt;0)*(Activities[START]&lt;=(StartDateWindow+WindowDays-1)), 0))</f>
        <v>12</v>
      </c>
      <c r="F22">
        <f t="shared" ca="1" si="0"/>
        <v>7</v>
      </c>
    </row>
    <row r="23" spans="1:35" x14ac:dyDescent="0.2">
      <c r="E23" t="e">
        <f t="array" aca="1" ref="E23" ca="1">INDEX(Activities[Id],MATCH(1, (Activities[Id]&gt;E22)*((Activities[START]&gt;=StartDateWindow)+(Activities[END]&gt;=StartDateWindow)&gt;0)*(Activities[START]&lt;=(StartDateWindow+WindowDays-1)), 0))</f>
        <v>#N/A</v>
      </c>
      <c r="F23">
        <f t="shared" ca="1" si="0"/>
        <v>12</v>
      </c>
    </row>
    <row r="25" spans="1:35" x14ac:dyDescent="0.2">
      <c r="C25" t="s">
        <v>4</v>
      </c>
      <c r="D25" s="1">
        <f ca="1">StartDate+WindowOffset</f>
        <v>41573</v>
      </c>
    </row>
    <row r="26" spans="1:35" x14ac:dyDescent="0.2">
      <c r="C26" t="s">
        <v>3</v>
      </c>
      <c r="D26">
        <v>0</v>
      </c>
    </row>
    <row r="28" spans="1:35" x14ac:dyDescent="0.2">
      <c r="C28" t="s">
        <v>1</v>
      </c>
      <c r="D28" s="2">
        <f ca="1">'Project Timeline'!D20</f>
        <v>41573</v>
      </c>
    </row>
    <row r="29" spans="1:35" x14ac:dyDescent="0.2">
      <c r="C29" t="s">
        <v>2</v>
      </c>
      <c r="D29">
        <v>30</v>
      </c>
    </row>
    <row r="31" spans="1:35" x14ac:dyDescent="0.2">
      <c r="A31" t="s">
        <v>8</v>
      </c>
      <c r="B31" t="s">
        <v>6</v>
      </c>
      <c r="C31" t="s">
        <v>7</v>
      </c>
      <c r="D31" t="s">
        <v>0</v>
      </c>
      <c r="E31" s="1">
        <f ca="1">StartDateWindow</f>
        <v>41573</v>
      </c>
      <c r="F31" s="1">
        <f t="shared" ref="F31:AI31" ca="1" si="1">E31+1</f>
        <v>41574</v>
      </c>
      <c r="G31" s="1">
        <f t="shared" ca="1" si="1"/>
        <v>41575</v>
      </c>
      <c r="H31" s="1">
        <f t="shared" ca="1" si="1"/>
        <v>41576</v>
      </c>
      <c r="I31" s="1">
        <f t="shared" ca="1" si="1"/>
        <v>41577</v>
      </c>
      <c r="J31" s="1">
        <f t="shared" ca="1" si="1"/>
        <v>41578</v>
      </c>
      <c r="K31" s="1">
        <f t="shared" ca="1" si="1"/>
        <v>41579</v>
      </c>
      <c r="L31" s="1">
        <f t="shared" ca="1" si="1"/>
        <v>41580</v>
      </c>
      <c r="M31" s="1">
        <f t="shared" ca="1" si="1"/>
        <v>41581</v>
      </c>
      <c r="N31" s="1">
        <f t="shared" ca="1" si="1"/>
        <v>41582</v>
      </c>
      <c r="O31" s="1">
        <f t="shared" ca="1" si="1"/>
        <v>41583</v>
      </c>
      <c r="P31" s="1">
        <f t="shared" ca="1" si="1"/>
        <v>41584</v>
      </c>
      <c r="Q31" s="1">
        <f t="shared" ca="1" si="1"/>
        <v>41585</v>
      </c>
      <c r="R31" s="1">
        <f t="shared" ca="1" si="1"/>
        <v>41586</v>
      </c>
      <c r="S31" s="1">
        <f t="shared" ca="1" si="1"/>
        <v>41587</v>
      </c>
      <c r="T31" s="1">
        <f t="shared" ca="1" si="1"/>
        <v>41588</v>
      </c>
      <c r="U31" s="1">
        <f t="shared" ca="1" si="1"/>
        <v>41589</v>
      </c>
      <c r="V31" s="1">
        <f t="shared" ca="1" si="1"/>
        <v>41590</v>
      </c>
      <c r="W31" s="1">
        <f t="shared" ca="1" si="1"/>
        <v>41591</v>
      </c>
      <c r="X31" s="1">
        <f t="shared" ca="1" si="1"/>
        <v>41592</v>
      </c>
      <c r="Y31" s="1">
        <f t="shared" ca="1" si="1"/>
        <v>41593</v>
      </c>
      <c r="Z31" s="1">
        <f t="shared" ca="1" si="1"/>
        <v>41594</v>
      </c>
      <c r="AA31" s="1">
        <f t="shared" ca="1" si="1"/>
        <v>41595</v>
      </c>
      <c r="AB31" s="1">
        <f t="shared" ca="1" si="1"/>
        <v>41596</v>
      </c>
      <c r="AC31" s="1">
        <f t="shared" ca="1" si="1"/>
        <v>41597</v>
      </c>
      <c r="AD31" s="1">
        <f t="shared" ca="1" si="1"/>
        <v>41598</v>
      </c>
      <c r="AE31" s="1">
        <f t="shared" ca="1" si="1"/>
        <v>41599</v>
      </c>
      <c r="AF31" s="1">
        <f t="shared" ca="1" si="1"/>
        <v>41600</v>
      </c>
      <c r="AG31" s="1">
        <f t="shared" ca="1" si="1"/>
        <v>41601</v>
      </c>
      <c r="AH31" s="1">
        <f t="shared" ca="1" si="1"/>
        <v>41602</v>
      </c>
      <c r="AI31" s="1">
        <f t="shared" ca="1" si="1"/>
        <v>41603</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f t="shared" ca="1" si="2"/>
        <v>1</v>
      </c>
      <c r="D33" t="str">
        <f ca="1">INDEX(Activities[ACTIVITY],MATCH($C33,Activities[Id],0))</f>
        <v>Project Start</v>
      </c>
      <c r="E33" t="e">
        <f ca="1">GridCalc</f>
        <v>#N/A</v>
      </c>
      <c r="F33" t="e">
        <f ca="1">GridCalc</f>
        <v>#N/A</v>
      </c>
      <c r="G33" t="e">
        <f ca="1">GridCalc</f>
        <v>#N/A</v>
      </c>
      <c r="H33">
        <f ca="1">GridCalc</f>
        <v>10.3</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f t="shared" ca="1" si="2"/>
        <v>2</v>
      </c>
      <c r="D34" t="str">
        <f ca="1">INDEX(Activities[ACTIVITY],MATCH($C34,Activities[Id],0))</f>
        <v>Aurora Library (initial)</v>
      </c>
      <c r="E34" t="e">
        <f ca="1">GridCalc</f>
        <v>#N/A</v>
      </c>
      <c r="F34" t="e">
        <f ca="1">GridCalc</f>
        <v>#N/A</v>
      </c>
      <c r="G34" t="e">
        <f ca="1">GridCalc</f>
        <v>#N/A</v>
      </c>
      <c r="H34">
        <f ca="1">GridCalc</f>
        <v>9.3000000000000007</v>
      </c>
      <c r="I34">
        <f ca="1">GridCalc</f>
        <v>9.3000000000000007</v>
      </c>
      <c r="J34">
        <f ca="1">GridCalc</f>
        <v>9.3000000000000007</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f t="shared" ca="1" si="2"/>
        <v>3</v>
      </c>
      <c r="D35" t="str">
        <f ca="1">INDEX(Activities[ACTIVITY],MATCH($C35,Activities[Id],0))</f>
        <v>Quads and Fonts</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4</v>
      </c>
      <c r="D36" t="str">
        <f ca="1">INDEX(Activities[ACTIVITY],MATCH($C36,Activities[Id],0))</f>
        <v>Blur, Glow and Shadows</v>
      </c>
      <c r="E36">
        <f ca="1">GridCalc</f>
        <v>7.3000000000000007</v>
      </c>
      <c r="F36">
        <f ca="1">GridCalc</f>
        <v>7.3000000000000007</v>
      </c>
      <c r="G36">
        <f ca="1">GridCalc</f>
        <v>7.3000000000000007</v>
      </c>
      <c r="H36">
        <f ca="1">GridCalc</f>
        <v>7.3000000000000007</v>
      </c>
      <c r="I36">
        <f ca="1">GridCalc</f>
        <v>7.3000000000000007</v>
      </c>
      <c r="J36">
        <f ca="1">GridCalc</f>
        <v>7.3000000000000007</v>
      </c>
      <c r="K36">
        <f ca="1">GridCalc</f>
        <v>7.3000000000000007</v>
      </c>
      <c r="L36">
        <f ca="1">GridCalc</f>
        <v>7.3000000000000007</v>
      </c>
      <c r="M36">
        <f ca="1">GridCalc</f>
        <v>7.3000000000000007</v>
      </c>
      <c r="N36">
        <f ca="1">GridCalc</f>
        <v>7.3000000000000007</v>
      </c>
      <c r="O36">
        <f ca="1">GridCalc</f>
        <v>7.3000000000000007</v>
      </c>
      <c r="P36">
        <f ca="1">GridCalc</f>
        <v>7.3000000000000007</v>
      </c>
      <c r="Q36">
        <f ca="1">GridCalc</f>
        <v>7.3000000000000007</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5</v>
      </c>
      <c r="D37" t="str">
        <f ca="1">INDEX(Activities[ACTIVITY],MATCH($C37,Activities[Id],0))</f>
        <v>Animations</v>
      </c>
      <c r="E37" t="e">
        <f ca="1">GridCalc</f>
        <v>#N/A</v>
      </c>
      <c r="F37" t="e">
        <f ca="1">GridCalc</f>
        <v>#N/A</v>
      </c>
      <c r="G37" t="e">
        <f ca="1">GridCalc</f>
        <v>#N/A</v>
      </c>
      <c r="H37" t="e">
        <f ca="1">GridCalc</f>
        <v>#N/A</v>
      </c>
      <c r="I37" t="e">
        <f ca="1">GridCalc</f>
        <v>#N/A</v>
      </c>
      <c r="J37" t="e">
        <f ca="1">GridCalc</f>
        <v>#N/A</v>
      </c>
      <c r="K37">
        <f ca="1">GridCalc</f>
        <v>6.3000000000000007</v>
      </c>
      <c r="L37">
        <f ca="1">GridCalc</f>
        <v>6.3000000000000007</v>
      </c>
      <c r="M37">
        <f ca="1">GridCalc</f>
        <v>6.3000000000000007</v>
      </c>
      <c r="N37">
        <f ca="1">GridCalc</f>
        <v>6.3000000000000007</v>
      </c>
      <c r="O37">
        <f ca="1">GridCalc</f>
        <v>6.3000000000000007</v>
      </c>
      <c r="P37">
        <f ca="1">GridCalc</f>
        <v>6.3000000000000007</v>
      </c>
      <c r="Q37">
        <f ca="1">GridCalc</f>
        <v>6.3000000000000007</v>
      </c>
      <c r="R37">
        <f ca="1">GridCalc</f>
        <v>6.3000000000000007</v>
      </c>
      <c r="S37">
        <f ca="1">GridCalc</f>
        <v>6.3000000000000007</v>
      </c>
      <c r="T37">
        <f ca="1">GridCalc</f>
        <v>6.3000000000000007</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6</v>
      </c>
      <c r="D38" t="str">
        <f ca="1">INDEX(Activities[ACTIVITY],MATCH($C38,Activities[Id],0))</f>
        <v>Aurora Library (finish)</v>
      </c>
      <c r="E38" t="e">
        <f ca="1">GridCalc</f>
        <v>#N/A</v>
      </c>
      <c r="F38" t="e">
        <f ca="1">GridCalc</f>
        <v>#N/A</v>
      </c>
      <c r="G38" t="e">
        <f ca="1">GridCalc</f>
        <v>#N/A</v>
      </c>
      <c r="H38" t="e">
        <f ca="1">GridCalc</f>
        <v>#N/A</v>
      </c>
      <c r="I38" t="e">
        <f ca="1">GridCalc</f>
        <v>#N/A</v>
      </c>
      <c r="J38" t="e">
        <f ca="1">GridCalc</f>
        <v>#N/A</v>
      </c>
      <c r="K38">
        <f ca="1">GridCalc</f>
        <v>5.3000000000000007</v>
      </c>
      <c r="L38">
        <f ca="1">GridCalc</f>
        <v>5.3000000000000007</v>
      </c>
      <c r="M38">
        <f ca="1">GridCalc</f>
        <v>5.3000000000000007</v>
      </c>
      <c r="N38">
        <f ca="1">GridCalc</f>
        <v>5.3000000000000007</v>
      </c>
      <c r="O38">
        <f ca="1">GridCalc</f>
        <v>5.3000000000000007</v>
      </c>
      <c r="P38">
        <f ca="1">GridCalc</f>
        <v>5.3000000000000007</v>
      </c>
      <c r="Q38">
        <f ca="1">GridCalc</f>
        <v>5.3000000000000007</v>
      </c>
      <c r="R38">
        <f ca="1">GridCalc</f>
        <v>5.3000000000000007</v>
      </c>
      <c r="S38">
        <f ca="1">GridCalc</f>
        <v>5.3000000000000007</v>
      </c>
      <c r="T38">
        <f ca="1">GridCalc</f>
        <v>5.3000000000000007</v>
      </c>
      <c r="U38">
        <f ca="1">GridCalc</f>
        <v>5.3000000000000007</v>
      </c>
      <c r="V38">
        <f ca="1">GridCalc</f>
        <v>5.3000000000000007</v>
      </c>
      <c r="W38">
        <f ca="1">GridCalc</f>
        <v>5.3000000000000007</v>
      </c>
      <c r="X38">
        <f ca="1">GridCalc</f>
        <v>5.3000000000000007</v>
      </c>
      <c r="Y38">
        <f ca="1">GridCalc</f>
        <v>5.3000000000000007</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7</v>
      </c>
      <c r="D39" t="str">
        <f ca="1">INDEX(Activities[ACTIVITY],MATCH($C39,Activities[Id],0))</f>
        <v>Client (initial)</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f ca="1">GridCalc</f>
        <v>4.3000000000000007</v>
      </c>
      <c r="S39">
        <f ca="1">GridCalc</f>
        <v>4.3000000000000007</v>
      </c>
      <c r="T39">
        <f ca="1">GridCalc</f>
        <v>4.3000000000000007</v>
      </c>
      <c r="U39">
        <f ca="1">GridCalc</f>
        <v>4.3000000000000007</v>
      </c>
      <c r="V39">
        <f ca="1">GridCalc</f>
        <v>4.3000000000000007</v>
      </c>
      <c r="W39">
        <f ca="1">GridCalc</f>
        <v>4.3000000000000007</v>
      </c>
      <c r="X39">
        <f ca="1">GridCalc</f>
        <v>4.3000000000000007</v>
      </c>
      <c r="Y39">
        <f ca="1">GridCalc</f>
        <v>4.3000000000000007</v>
      </c>
      <c r="Z39">
        <f ca="1">GridCalc</f>
        <v>4.3000000000000007</v>
      </c>
      <c r="AA39">
        <f ca="1">GridCalc</f>
        <v>4.3000000000000007</v>
      </c>
      <c r="AB39">
        <f ca="1">GridCalc</f>
        <v>4.3000000000000007</v>
      </c>
      <c r="AC39">
        <f ca="1">GridCalc</f>
        <v>4.3000000000000007</v>
      </c>
      <c r="AD39">
        <f ca="1">GridCalc</f>
        <v>4.3000000000000007</v>
      </c>
      <c r="AE39">
        <f ca="1">GridCalc</f>
        <v>4.3000000000000007</v>
      </c>
      <c r="AF39">
        <f ca="1">GridCalc</f>
        <v>4.3000000000000007</v>
      </c>
      <c r="AG39">
        <f ca="1">GridCalc</f>
        <v>4.3000000000000007</v>
      </c>
      <c r="AH39">
        <f ca="1">GridCalc</f>
        <v>4.3000000000000007</v>
      </c>
      <c r="AI39">
        <f ca="1">GridCalc</f>
        <v>4.3000000000000007</v>
      </c>
    </row>
    <row r="40" spans="1:35" x14ac:dyDescent="0.2">
      <c r="A40">
        <f t="shared" si="3"/>
        <v>3.3000000000000007</v>
      </c>
      <c r="B40">
        <v>9</v>
      </c>
      <c r="C40">
        <f t="shared" ca="1" si="2"/>
        <v>12</v>
      </c>
      <c r="D40" t="str">
        <f ca="1">INDEX(Activities[ACTIVITY],MATCH($C40,Activities[Id],0))</f>
        <v>Project End</v>
      </c>
      <c r="E40">
        <f ca="1">GridCalc</f>
        <v>3.3000000000000007</v>
      </c>
      <c r="F40">
        <f ca="1">GridCalc</f>
        <v>3.3000000000000007</v>
      </c>
      <c r="G40">
        <f ca="1">GridCalc</f>
        <v>3.3000000000000007</v>
      </c>
      <c r="H40">
        <f ca="1">GridCalc</f>
        <v>3.3000000000000007</v>
      </c>
      <c r="I40">
        <f ca="1">GridCalc</f>
        <v>3.3000000000000007</v>
      </c>
      <c r="J40">
        <f ca="1">GridCalc</f>
        <v>3.3000000000000007</v>
      </c>
      <c r="K40">
        <f ca="1">GridCalc</f>
        <v>3.3000000000000007</v>
      </c>
      <c r="L40">
        <f ca="1">GridCalc</f>
        <v>3.3000000000000007</v>
      </c>
      <c r="M40">
        <f ca="1">GridCalc</f>
        <v>3.3000000000000007</v>
      </c>
      <c r="N40">
        <f ca="1">GridCalc</f>
        <v>3.3000000000000007</v>
      </c>
      <c r="O40">
        <f ca="1">GridCalc</f>
        <v>3.3000000000000007</v>
      </c>
      <c r="P40">
        <f ca="1">GridCalc</f>
        <v>3.3000000000000007</v>
      </c>
      <c r="Q40">
        <f ca="1">GridCalc</f>
        <v>3.3000000000000007</v>
      </c>
      <c r="R40">
        <f ca="1">GridCalc</f>
        <v>3.3000000000000007</v>
      </c>
      <c r="S40">
        <f ca="1">GridCalc</f>
        <v>3.3000000000000007</v>
      </c>
      <c r="T40">
        <f ca="1">GridCalc</f>
        <v>3.3000000000000007</v>
      </c>
      <c r="U40">
        <f ca="1">GridCalc</f>
        <v>3.3000000000000007</v>
      </c>
      <c r="V40">
        <f ca="1">GridCalc</f>
        <v>3.3000000000000007</v>
      </c>
      <c r="W40">
        <f ca="1">GridCalc</f>
        <v>3.3000000000000007</v>
      </c>
      <c r="X40">
        <f ca="1">GridCalc</f>
        <v>3.3000000000000007</v>
      </c>
      <c r="Y40">
        <f ca="1">GridCalc</f>
        <v>3.3000000000000007</v>
      </c>
      <c r="Z40">
        <f ca="1">GridCalc</f>
        <v>3.3000000000000007</v>
      </c>
      <c r="AA40">
        <f ca="1">GridCalc</f>
        <v>3.3000000000000007</v>
      </c>
      <c r="AB40">
        <f ca="1">GridCalc</f>
        <v>3.3000000000000007</v>
      </c>
      <c r="AC40">
        <f ca="1">GridCalc</f>
        <v>3.3000000000000007</v>
      </c>
      <c r="AD40">
        <f ca="1">GridCalc</f>
        <v>3.3000000000000007</v>
      </c>
      <c r="AE40">
        <f ca="1">GridCalc</f>
        <v>3.3000000000000007</v>
      </c>
      <c r="AF40">
        <f ca="1">GridCalc</f>
        <v>3.3000000000000007</v>
      </c>
      <c r="AG40">
        <f ca="1">GridCalc</f>
        <v>3.3000000000000007</v>
      </c>
      <c r="AH40">
        <f ca="1">GridCalc</f>
        <v>3.3000000000000007</v>
      </c>
      <c r="AI40">
        <f ca="1">GridCalc</f>
        <v>3.3000000000000007</v>
      </c>
    </row>
    <row r="43" spans="1:35" x14ac:dyDescent="0.2">
      <c r="E43" s="1">
        <f ca="1">E31</f>
        <v>41573</v>
      </c>
      <c r="F43" s="1">
        <f t="shared" ref="F43:AH43" ca="1" si="4">F31</f>
        <v>41574</v>
      </c>
      <c r="G43" s="1">
        <f t="shared" ca="1" si="4"/>
        <v>41575</v>
      </c>
      <c r="H43" s="1">
        <f t="shared" ca="1" si="4"/>
        <v>41576</v>
      </c>
      <c r="I43" s="1">
        <f t="shared" ca="1" si="4"/>
        <v>41577</v>
      </c>
      <c r="J43" s="1">
        <f t="shared" ca="1" si="4"/>
        <v>41578</v>
      </c>
      <c r="K43" s="1">
        <f t="shared" ca="1" si="4"/>
        <v>41579</v>
      </c>
      <c r="L43" s="1">
        <f t="shared" ca="1" si="4"/>
        <v>41580</v>
      </c>
      <c r="M43" s="1">
        <f t="shared" ca="1" si="4"/>
        <v>41581</v>
      </c>
      <c r="N43" s="1">
        <f t="shared" ca="1" si="4"/>
        <v>41582</v>
      </c>
      <c r="O43" s="1">
        <f t="shared" ca="1" si="4"/>
        <v>41583</v>
      </c>
      <c r="P43" s="1">
        <f t="shared" ca="1" si="4"/>
        <v>41584</v>
      </c>
      <c r="Q43" s="1">
        <f t="shared" ca="1" si="4"/>
        <v>41585</v>
      </c>
      <c r="R43" s="1">
        <f t="shared" ca="1" si="4"/>
        <v>41586</v>
      </c>
      <c r="S43" s="1">
        <f t="shared" ca="1" si="4"/>
        <v>41587</v>
      </c>
      <c r="T43" s="1">
        <f t="shared" ca="1" si="4"/>
        <v>41588</v>
      </c>
      <c r="U43" s="1">
        <f t="shared" ca="1" si="4"/>
        <v>41589</v>
      </c>
      <c r="V43" s="1">
        <f t="shared" ca="1" si="4"/>
        <v>41590</v>
      </c>
      <c r="W43" s="1">
        <f t="shared" ca="1" si="4"/>
        <v>41591</v>
      </c>
      <c r="X43" s="1">
        <f t="shared" ca="1" si="4"/>
        <v>41592</v>
      </c>
      <c r="Y43" s="1">
        <f t="shared" ca="1" si="4"/>
        <v>41593</v>
      </c>
      <c r="Z43" s="1">
        <f t="shared" ca="1" si="4"/>
        <v>41594</v>
      </c>
      <c r="AA43" s="1">
        <f t="shared" ca="1" si="4"/>
        <v>41595</v>
      </c>
      <c r="AB43" s="1">
        <f t="shared" ca="1" si="4"/>
        <v>41596</v>
      </c>
      <c r="AC43" s="1">
        <f t="shared" ca="1" si="4"/>
        <v>41597</v>
      </c>
      <c r="AD43" s="1">
        <f t="shared" ca="1" si="4"/>
        <v>41598</v>
      </c>
      <c r="AE43" s="1">
        <f t="shared" ca="1" si="4"/>
        <v>41599</v>
      </c>
      <c r="AF43" s="1">
        <f t="shared" ca="1" si="4"/>
        <v>41600</v>
      </c>
      <c r="AG43" s="1">
        <f t="shared" ca="1" si="4"/>
        <v>41601</v>
      </c>
      <c r="AH43" s="1">
        <f t="shared" ca="1" si="4"/>
        <v>41602</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f t="shared" ref="C45:C52" ca="1" si="6">C33</f>
        <v>1</v>
      </c>
      <c r="D45" t="str">
        <f ca="1">UPPER(INDEX(Activities[ACTIVITY],MATCH($C45,Activities[Id],0)))</f>
        <v>PROJECT START</v>
      </c>
      <c r="E45" t="e">
        <f t="shared" ref="E45:AH45" ca="1" si="7">IF(ISERROR(F33),E33,NA())</f>
        <v>#N/A</v>
      </c>
      <c r="F45" t="e">
        <f t="shared" ca="1" si="7"/>
        <v>#N/A</v>
      </c>
      <c r="G45" t="e">
        <f t="shared" ca="1" si="7"/>
        <v>#N/A</v>
      </c>
      <c r="H45">
        <f t="shared" ca="1" si="7"/>
        <v>10.3</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2</v>
      </c>
      <c r="D46" t="str">
        <f ca="1">UPPER(INDEX(Activities[ACTIVITY],MATCH($C46,Activities[Id],0)))</f>
        <v>AURORA LIBRARY (INITIAL)</v>
      </c>
      <c r="E46" t="e">
        <f t="shared" ref="E46:AH46" ca="1" si="8">IF(ISERROR(F34),E34,NA())</f>
        <v>#N/A</v>
      </c>
      <c r="F46" t="e">
        <f t="shared" ca="1" si="8"/>
        <v>#N/A</v>
      </c>
      <c r="G46" t="e">
        <f t="shared" ca="1" si="8"/>
        <v>#N/A</v>
      </c>
      <c r="H46" t="e">
        <f t="shared" ca="1" si="8"/>
        <v>#N/A</v>
      </c>
      <c r="I46" t="e">
        <f t="shared" ca="1" si="8"/>
        <v>#N/A</v>
      </c>
      <c r="J46">
        <f t="shared" ca="1" si="8"/>
        <v>9.3000000000000007</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3</v>
      </c>
      <c r="D47" t="str">
        <f ca="1">UPPER(INDEX(Activities[ACTIVITY],MATCH($C47,Activities[Id],0)))</f>
        <v>QUADS AND FONTS</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4</v>
      </c>
      <c r="D48" t="str">
        <f ca="1">UPPER(INDEX(Activities[ACTIVITY],MATCH($C48,Activities[Id],0)))</f>
        <v>BLUR, GLOW AND SHADOWS</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f t="shared" ca="1" si="10"/>
        <v>7.3000000000000007</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5</v>
      </c>
      <c r="D49" t="str">
        <f ca="1">UPPER(INDEX(Activities[ACTIVITY],MATCH($C49,Activities[Id],0)))</f>
        <v>ANIMATIONS</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f t="shared" ca="1" si="11"/>
        <v>6.3000000000000007</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6</v>
      </c>
      <c r="D50" t="str">
        <f ca="1">UPPER(INDEX(Activities[ACTIVITY],MATCH($C50,Activities[Id],0)))</f>
        <v>AURORA LIBRARY (FINISH)</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f t="shared" ca="1" si="12"/>
        <v>5.3000000000000007</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7</v>
      </c>
      <c r="D51" t="str">
        <f ca="1">UPPER(INDEX(Activities[ACTIVITY],MATCH($C51,Activities[Id],0)))</f>
        <v>CLIENT (INITIAL)</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12</v>
      </c>
      <c r="D52" t="str">
        <f ca="1">UPPER(INDEX(Activities[ACTIVITY],MATCH($C52,Activities[Id],0)))</f>
        <v>PROJECT END</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 ca="1">E31</f>
        <v>41573</v>
      </c>
      <c r="F55" s="1">
        <f t="shared" ref="F55:AH55" ca="1" si="15">F31</f>
        <v>41574</v>
      </c>
      <c r="G55" s="1">
        <f t="shared" ca="1" si="15"/>
        <v>41575</v>
      </c>
      <c r="H55" s="1">
        <f t="shared" ca="1" si="15"/>
        <v>41576</v>
      </c>
      <c r="I55" s="1">
        <f t="shared" ca="1" si="15"/>
        <v>41577</v>
      </c>
      <c r="J55" s="1">
        <f t="shared" ca="1" si="15"/>
        <v>41578</v>
      </c>
      <c r="K55" s="1">
        <f t="shared" ca="1" si="15"/>
        <v>41579</v>
      </c>
      <c r="L55" s="1">
        <f t="shared" ca="1" si="15"/>
        <v>41580</v>
      </c>
      <c r="M55" s="1">
        <f t="shared" ca="1" si="15"/>
        <v>41581</v>
      </c>
      <c r="N55" s="1">
        <f t="shared" ca="1" si="15"/>
        <v>41582</v>
      </c>
      <c r="O55" s="1">
        <f t="shared" ca="1" si="15"/>
        <v>41583</v>
      </c>
      <c r="P55" s="1">
        <f t="shared" ca="1" si="15"/>
        <v>41584</v>
      </c>
      <c r="Q55" s="1">
        <f t="shared" ca="1" si="15"/>
        <v>41585</v>
      </c>
      <c r="R55" s="1">
        <f t="shared" ca="1" si="15"/>
        <v>41586</v>
      </c>
      <c r="S55" s="1">
        <f t="shared" ca="1" si="15"/>
        <v>41587</v>
      </c>
      <c r="T55" s="1">
        <f t="shared" ca="1" si="15"/>
        <v>41588</v>
      </c>
      <c r="U55" s="1">
        <f t="shared" ca="1" si="15"/>
        <v>41589</v>
      </c>
      <c r="V55" s="1">
        <f t="shared" ca="1" si="15"/>
        <v>41590</v>
      </c>
      <c r="W55" s="1">
        <f t="shared" ca="1" si="15"/>
        <v>41591</v>
      </c>
      <c r="X55" s="1">
        <f t="shared" ca="1" si="15"/>
        <v>41592</v>
      </c>
      <c r="Y55" s="1">
        <f t="shared" ca="1" si="15"/>
        <v>41593</v>
      </c>
      <c r="Z55" s="1">
        <f t="shared" ca="1" si="15"/>
        <v>41594</v>
      </c>
      <c r="AA55" s="1">
        <f t="shared" ca="1" si="15"/>
        <v>41595</v>
      </c>
      <c r="AB55" s="1">
        <f t="shared" ca="1" si="15"/>
        <v>41596</v>
      </c>
      <c r="AC55" s="1">
        <f t="shared" ca="1" si="15"/>
        <v>41597</v>
      </c>
      <c r="AD55" s="1">
        <f t="shared" ca="1" si="15"/>
        <v>41598</v>
      </c>
      <c r="AE55" s="1">
        <f t="shared" ca="1" si="15"/>
        <v>41599</v>
      </c>
      <c r="AF55" s="1">
        <f t="shared" ca="1" si="15"/>
        <v>41600</v>
      </c>
      <c r="AG55" s="1">
        <f t="shared" ca="1" si="15"/>
        <v>41601</v>
      </c>
      <c r="AH55" s="1">
        <f t="shared" ca="1" si="15"/>
        <v>41602</v>
      </c>
    </row>
    <row r="56" spans="3:34" x14ac:dyDescent="0.2">
      <c r="D56" t="s">
        <v>11</v>
      </c>
      <c r="E56">
        <f t="shared" ref="E56:AH56" ca="1" si="16">IF(E55=$D$3,5,NA())</f>
        <v>5</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 ca="1">DATE(YEAR(MIN(E55:AH55)),MONTH(MIN(E55:AH55)),1)</f>
        <v>41548</v>
      </c>
      <c r="E58">
        <f ca="1">IF(MEDIAN($D58,E$55,EOMONTH($D58,0))=E$55,0.5,NA())</f>
        <v>0.5</v>
      </c>
      <c r="F58">
        <f t="shared" ref="F58:AH58" ca="1" si="17">IF(MEDIAN($D58,F$55,EOMONTH($D58,0))=F$55,0.5,NA())</f>
        <v>0.5</v>
      </c>
      <c r="G58">
        <f t="shared" ca="1" si="17"/>
        <v>0.5</v>
      </c>
      <c r="H58">
        <f t="shared" ca="1" si="17"/>
        <v>0.5</v>
      </c>
      <c r="I58">
        <f t="shared" ca="1" si="17"/>
        <v>0.5</v>
      </c>
      <c r="J58">
        <f t="shared" ca="1" si="17"/>
        <v>0.5</v>
      </c>
      <c r="K58" t="e">
        <f t="shared" ca="1" si="17"/>
        <v>#N/A</v>
      </c>
      <c r="L58" t="e">
        <f t="shared" ca="1" si="17"/>
        <v>#N/A</v>
      </c>
      <c r="M58" t="e">
        <f t="shared" ca="1" si="17"/>
        <v>#N/A</v>
      </c>
      <c r="N58" t="e">
        <f t="shared" ca="1" si="17"/>
        <v>#N/A</v>
      </c>
      <c r="O58" t="e">
        <f t="shared" ca="1" si="17"/>
        <v>#N/A</v>
      </c>
      <c r="P58" t="e">
        <f t="shared" ca="1" si="17"/>
        <v>#N/A</v>
      </c>
      <c r="Q58" t="e">
        <f t="shared" ca="1" si="17"/>
        <v>#N/A</v>
      </c>
      <c r="R58" t="e">
        <f t="shared" ca="1" si="17"/>
        <v>#N/A</v>
      </c>
      <c r="S58" t="e">
        <f t="shared" ca="1" si="17"/>
        <v>#N/A</v>
      </c>
      <c r="T58" t="e">
        <f t="shared" ca="1" si="17"/>
        <v>#N/A</v>
      </c>
      <c r="U58" t="e">
        <f t="shared" ca="1" si="17"/>
        <v>#N/A</v>
      </c>
      <c r="V58" t="e">
        <f t="shared" ca="1" si="17"/>
        <v>#N/A</v>
      </c>
      <c r="W58" t="e">
        <f t="shared" ca="1" si="17"/>
        <v>#N/A</v>
      </c>
      <c r="X58" t="e">
        <f t="shared" ca="1" si="17"/>
        <v>#N/A</v>
      </c>
      <c r="Y58" t="e">
        <f t="shared" ca="1" si="17"/>
        <v>#N/A</v>
      </c>
      <c r="Z58" t="e">
        <f t="shared" ca="1" si="17"/>
        <v>#N/A</v>
      </c>
      <c r="AA58" t="e">
        <f t="shared" ca="1" si="17"/>
        <v>#N/A</v>
      </c>
      <c r="AB58" t="e">
        <f t="shared" ca="1" si="17"/>
        <v>#N/A</v>
      </c>
      <c r="AC58" t="e">
        <f t="shared" ca="1" si="17"/>
        <v>#N/A</v>
      </c>
      <c r="AD58" t="e">
        <f t="shared" ca="1" si="17"/>
        <v>#N/A</v>
      </c>
      <c r="AE58" t="e">
        <f t="shared" ca="1" si="17"/>
        <v>#N/A</v>
      </c>
      <c r="AF58" t="e">
        <f t="shared" ca="1" si="17"/>
        <v>#N/A</v>
      </c>
      <c r="AG58" t="e">
        <f t="shared" ca="1" si="17"/>
        <v>#N/A</v>
      </c>
      <c r="AH58" t="e">
        <f t="shared" ca="1" si="17"/>
        <v>#N/A</v>
      </c>
    </row>
    <row r="59" spans="3:34" x14ac:dyDescent="0.2">
      <c r="D59" s="3" t="str">
        <f ca="1">TEXT(D58,"mmm yyyy") &amp; " - Top Band"</f>
        <v>Oct 2013 - Top Band</v>
      </c>
      <c r="E59">
        <f ca="1">E58+12.5</f>
        <v>13</v>
      </c>
      <c r="F59">
        <f t="shared" ref="F59:AH59" ca="1" si="18">F58+12.5</f>
        <v>13</v>
      </c>
      <c r="G59">
        <f t="shared" ca="1" si="18"/>
        <v>13</v>
      </c>
      <c r="H59">
        <f t="shared" ca="1" si="18"/>
        <v>13</v>
      </c>
      <c r="I59">
        <f t="shared" ca="1" si="18"/>
        <v>13</v>
      </c>
      <c r="J59">
        <f t="shared" ca="1" si="18"/>
        <v>13</v>
      </c>
      <c r="K59" t="e">
        <f t="shared" ca="1" si="18"/>
        <v>#N/A</v>
      </c>
      <c r="L59" t="e">
        <f t="shared" ca="1" si="18"/>
        <v>#N/A</v>
      </c>
      <c r="M59" t="e">
        <f t="shared" ca="1" si="18"/>
        <v>#N/A</v>
      </c>
      <c r="N59" t="e">
        <f t="shared" ca="1" si="18"/>
        <v>#N/A</v>
      </c>
      <c r="O59" t="e">
        <f t="shared" ca="1" si="18"/>
        <v>#N/A</v>
      </c>
      <c r="P59" t="e">
        <f t="shared" ca="1" si="18"/>
        <v>#N/A</v>
      </c>
      <c r="Q59" t="e">
        <f t="shared" ca="1" si="18"/>
        <v>#N/A</v>
      </c>
      <c r="R59" t="e">
        <f t="shared" ca="1" si="18"/>
        <v>#N/A</v>
      </c>
      <c r="S59" t="e">
        <f t="shared" ca="1" si="18"/>
        <v>#N/A</v>
      </c>
      <c r="T59" t="e">
        <f t="shared" ca="1" si="18"/>
        <v>#N/A</v>
      </c>
      <c r="U59" t="e">
        <f t="shared" ca="1" si="18"/>
        <v>#N/A</v>
      </c>
      <c r="V59" t="e">
        <f t="shared" ca="1" si="18"/>
        <v>#N/A</v>
      </c>
      <c r="W59" t="e">
        <f t="shared" ca="1" si="18"/>
        <v>#N/A</v>
      </c>
      <c r="X59" t="e">
        <f t="shared" ca="1" si="18"/>
        <v>#N/A</v>
      </c>
      <c r="Y59" t="e">
        <f t="shared" ca="1" si="18"/>
        <v>#N/A</v>
      </c>
      <c r="Z59" t="e">
        <f t="shared" ca="1" si="18"/>
        <v>#N/A</v>
      </c>
      <c r="AA59" t="e">
        <f t="shared" ca="1" si="18"/>
        <v>#N/A</v>
      </c>
      <c r="AB59" t="e">
        <f t="shared" ca="1" si="18"/>
        <v>#N/A</v>
      </c>
      <c r="AC59" t="e">
        <f t="shared" ca="1" si="18"/>
        <v>#N/A</v>
      </c>
      <c r="AD59" t="e">
        <f t="shared" ca="1" si="18"/>
        <v>#N/A</v>
      </c>
      <c r="AE59" t="e">
        <f t="shared" ca="1" si="18"/>
        <v>#N/A</v>
      </c>
      <c r="AF59" t="e">
        <f t="shared" ca="1" si="18"/>
        <v>#N/A</v>
      </c>
      <c r="AG59" t="e">
        <f t="shared" ca="1" si="18"/>
        <v>#N/A</v>
      </c>
      <c r="AH59" t="e">
        <f t="shared" ca="1" si="18"/>
        <v>#N/A</v>
      </c>
    </row>
    <row r="60" spans="3:34" x14ac:dyDescent="0.2">
      <c r="D60" s="3"/>
    </row>
    <row r="61" spans="3:34" x14ac:dyDescent="0.2">
      <c r="D61" s="3">
        <f ca="1">EOMONTH(D58,0)+1</f>
        <v>41579</v>
      </c>
      <c r="E61" t="e">
        <f ca="1">IF(MEDIAN($D61,E$55,EOMONTH($D61,0))=E$55,0.5,NA())</f>
        <v>#N/A</v>
      </c>
      <c r="F61" t="e">
        <f t="shared" ref="F61:AH61" ca="1" si="19">IF(MEDIAN($D61,F$55,EOMONTH($D61,0))=F$55,0.5,NA())</f>
        <v>#N/A</v>
      </c>
      <c r="G61" t="e">
        <f t="shared" ca="1" si="19"/>
        <v>#N/A</v>
      </c>
      <c r="H61" t="e">
        <f t="shared" ca="1" si="19"/>
        <v>#N/A</v>
      </c>
      <c r="I61" t="e">
        <f t="shared" ca="1" si="19"/>
        <v>#N/A</v>
      </c>
      <c r="J61" t="e">
        <f t="shared" ca="1" si="19"/>
        <v>#N/A</v>
      </c>
      <c r="K61">
        <f t="shared" ca="1" si="19"/>
        <v>0.5</v>
      </c>
      <c r="L61">
        <f t="shared" ca="1" si="19"/>
        <v>0.5</v>
      </c>
      <c r="M61">
        <f t="shared" ca="1" si="19"/>
        <v>0.5</v>
      </c>
      <c r="N61">
        <f t="shared" ca="1" si="19"/>
        <v>0.5</v>
      </c>
      <c r="O61">
        <f t="shared" ca="1" si="19"/>
        <v>0.5</v>
      </c>
      <c r="P61">
        <f t="shared" ca="1" si="19"/>
        <v>0.5</v>
      </c>
      <c r="Q61">
        <f t="shared" ca="1" si="19"/>
        <v>0.5</v>
      </c>
      <c r="R61">
        <f t="shared" ca="1" si="19"/>
        <v>0.5</v>
      </c>
      <c r="S61">
        <f t="shared" ca="1" si="19"/>
        <v>0.5</v>
      </c>
      <c r="T61">
        <f t="shared" ca="1" si="19"/>
        <v>0.5</v>
      </c>
      <c r="U61">
        <f t="shared" ca="1" si="19"/>
        <v>0.5</v>
      </c>
      <c r="V61">
        <f t="shared" ca="1" si="19"/>
        <v>0.5</v>
      </c>
      <c r="W61">
        <f t="shared" ca="1" si="19"/>
        <v>0.5</v>
      </c>
      <c r="X61">
        <f t="shared" ca="1" si="19"/>
        <v>0.5</v>
      </c>
      <c r="Y61">
        <f t="shared" ca="1" si="19"/>
        <v>0.5</v>
      </c>
      <c r="Z61">
        <f t="shared" ca="1" si="19"/>
        <v>0.5</v>
      </c>
      <c r="AA61">
        <f t="shared" ca="1" si="19"/>
        <v>0.5</v>
      </c>
      <c r="AB61">
        <f t="shared" ca="1" si="19"/>
        <v>0.5</v>
      </c>
      <c r="AC61">
        <f t="shared" ca="1" si="19"/>
        <v>0.5</v>
      </c>
      <c r="AD61">
        <f t="shared" ca="1" si="19"/>
        <v>0.5</v>
      </c>
      <c r="AE61">
        <f t="shared" ca="1" si="19"/>
        <v>0.5</v>
      </c>
      <c r="AF61">
        <f t="shared" ca="1" si="19"/>
        <v>0.5</v>
      </c>
      <c r="AG61">
        <f t="shared" ca="1" si="19"/>
        <v>0.5</v>
      </c>
      <c r="AH61">
        <f t="shared" ca="1" si="19"/>
        <v>0.5</v>
      </c>
    </row>
    <row r="62" spans="3:34" x14ac:dyDescent="0.2">
      <c r="D62" s="3" t="str">
        <f ca="1">TEXT(D61,"mmm yyyy") &amp; " - Top Band"</f>
        <v>Nov 2013 - Top Band</v>
      </c>
      <c r="E62" t="e">
        <f ca="1">E61+12.5</f>
        <v>#N/A</v>
      </c>
      <c r="F62" t="e">
        <f t="shared" ref="F62:AH62" ca="1" si="20">F61+12.5</f>
        <v>#N/A</v>
      </c>
      <c r="G62" t="e">
        <f t="shared" ca="1" si="20"/>
        <v>#N/A</v>
      </c>
      <c r="H62" t="e">
        <f t="shared" ca="1" si="20"/>
        <v>#N/A</v>
      </c>
      <c r="I62" t="e">
        <f t="shared" ca="1" si="20"/>
        <v>#N/A</v>
      </c>
      <c r="J62" t="e">
        <f t="shared" ca="1" si="20"/>
        <v>#N/A</v>
      </c>
      <c r="K62">
        <f t="shared" ca="1" si="20"/>
        <v>13</v>
      </c>
      <c r="L62">
        <f t="shared" ca="1" si="20"/>
        <v>13</v>
      </c>
      <c r="M62">
        <f t="shared" ca="1" si="20"/>
        <v>13</v>
      </c>
      <c r="N62">
        <f t="shared" ca="1" si="20"/>
        <v>13</v>
      </c>
      <c r="O62">
        <f t="shared" ca="1" si="20"/>
        <v>13</v>
      </c>
      <c r="P62">
        <f t="shared" ca="1" si="20"/>
        <v>13</v>
      </c>
      <c r="Q62">
        <f t="shared" ca="1" si="20"/>
        <v>13</v>
      </c>
      <c r="R62">
        <f t="shared" ca="1" si="20"/>
        <v>13</v>
      </c>
      <c r="S62">
        <f t="shared" ca="1" si="20"/>
        <v>13</v>
      </c>
      <c r="T62">
        <f t="shared" ca="1" si="20"/>
        <v>13</v>
      </c>
      <c r="U62">
        <f t="shared" ca="1" si="20"/>
        <v>13</v>
      </c>
      <c r="V62">
        <f t="shared" ca="1" si="20"/>
        <v>13</v>
      </c>
      <c r="W62">
        <f t="shared" ca="1" si="20"/>
        <v>13</v>
      </c>
      <c r="X62">
        <f t="shared" ca="1" si="20"/>
        <v>13</v>
      </c>
      <c r="Y62">
        <f t="shared" ca="1" si="20"/>
        <v>13</v>
      </c>
      <c r="Z62">
        <f t="shared" ca="1" si="20"/>
        <v>13</v>
      </c>
      <c r="AA62">
        <f t="shared" ca="1" si="20"/>
        <v>13</v>
      </c>
      <c r="AB62">
        <f t="shared" ca="1" si="20"/>
        <v>13</v>
      </c>
      <c r="AC62">
        <f t="shared" ca="1" si="20"/>
        <v>13</v>
      </c>
      <c r="AD62">
        <f t="shared" ca="1" si="20"/>
        <v>13</v>
      </c>
      <c r="AE62">
        <f t="shared" ca="1" si="20"/>
        <v>13</v>
      </c>
      <c r="AF62">
        <f t="shared" ca="1" si="20"/>
        <v>13</v>
      </c>
      <c r="AG62">
        <f t="shared" ca="1" si="20"/>
        <v>13</v>
      </c>
      <c r="AH62">
        <f t="shared" ca="1" si="20"/>
        <v>13</v>
      </c>
    </row>
    <row r="63" spans="3:34" x14ac:dyDescent="0.2">
      <c r="D63" s="3"/>
    </row>
    <row r="65" spans="4:34" x14ac:dyDescent="0.2">
      <c r="D65" s="3">
        <f ca="1">D58+1</f>
        <v>41549</v>
      </c>
      <c r="E65" t="e">
        <f ca="1">IF(MEDIAN($D65,E$55)=E$55,0.5,NA())</f>
        <v>#N/A</v>
      </c>
      <c r="F65" t="e">
        <f t="shared" ref="F65:AH66" ca="1" si="21">IF(MEDIAN($D65,F$55)=F$55,0.5,NA())</f>
        <v>#N/A</v>
      </c>
      <c r="G65" t="e">
        <f t="shared" ca="1" si="21"/>
        <v>#N/A</v>
      </c>
      <c r="H65" t="e">
        <f t="shared" ca="1" si="21"/>
        <v>#N/A</v>
      </c>
      <c r="I65" t="e">
        <f t="shared" ca="1" si="21"/>
        <v>#N/A</v>
      </c>
      <c r="J65" t="e">
        <f t="shared" ca="1" si="21"/>
        <v>#N/A</v>
      </c>
      <c r="K65" t="e">
        <f t="shared" ca="1" si="21"/>
        <v>#N/A</v>
      </c>
      <c r="L65" t="e">
        <f t="shared" ca="1" si="21"/>
        <v>#N/A</v>
      </c>
      <c r="M65" t="e">
        <f t="shared" ca="1" si="21"/>
        <v>#N/A</v>
      </c>
      <c r="N65" t="e">
        <f t="shared" ca="1" si="21"/>
        <v>#N/A</v>
      </c>
      <c r="O65" t="e">
        <f t="shared" ca="1" si="21"/>
        <v>#N/A</v>
      </c>
      <c r="P65" t="e">
        <f t="shared" ca="1" si="21"/>
        <v>#N/A</v>
      </c>
      <c r="Q65" t="e">
        <f t="shared" ca="1" si="21"/>
        <v>#N/A</v>
      </c>
      <c r="R65" t="e">
        <f t="shared" ca="1" si="21"/>
        <v>#N/A</v>
      </c>
      <c r="S65" t="e">
        <f t="shared" ca="1" si="21"/>
        <v>#N/A</v>
      </c>
      <c r="T65" t="e">
        <f t="shared" ca="1" si="21"/>
        <v>#N/A</v>
      </c>
      <c r="U65" t="e">
        <f t="shared" ca="1" si="21"/>
        <v>#N/A</v>
      </c>
      <c r="V65" t="e">
        <f t="shared" ca="1" si="21"/>
        <v>#N/A</v>
      </c>
      <c r="W65" t="e">
        <f t="shared" ca="1" si="21"/>
        <v>#N/A</v>
      </c>
      <c r="X65" t="e">
        <f t="shared" ca="1" si="21"/>
        <v>#N/A</v>
      </c>
      <c r="Y65" t="e">
        <f t="shared" ca="1" si="21"/>
        <v>#N/A</v>
      </c>
      <c r="Z65" t="e">
        <f t="shared" ca="1" si="21"/>
        <v>#N/A</v>
      </c>
      <c r="AA65" t="e">
        <f t="shared" ca="1" si="21"/>
        <v>#N/A</v>
      </c>
      <c r="AB65" t="e">
        <f t="shared" ca="1" si="21"/>
        <v>#N/A</v>
      </c>
      <c r="AC65" t="e">
        <f t="shared" ca="1" si="21"/>
        <v>#N/A</v>
      </c>
      <c r="AD65" t="e">
        <f t="shared" ca="1" si="21"/>
        <v>#N/A</v>
      </c>
      <c r="AE65" t="e">
        <f t="shared" ca="1" si="21"/>
        <v>#N/A</v>
      </c>
      <c r="AF65" t="e">
        <f t="shared" ca="1" si="21"/>
        <v>#N/A</v>
      </c>
      <c r="AG65" t="e">
        <f t="shared" ca="1" si="21"/>
        <v>#N/A</v>
      </c>
      <c r="AH65" t="e">
        <f t="shared" ca="1" si="21"/>
        <v>#N/A</v>
      </c>
    </row>
    <row r="66" spans="4:34" x14ac:dyDescent="0.2">
      <c r="D66" s="3">
        <f ca="1">D61+1</f>
        <v>41580</v>
      </c>
      <c r="E66" t="e">
        <f ca="1">IF(MEDIAN($D66,E$55)=E$55,0.5,NA())</f>
        <v>#N/A</v>
      </c>
      <c r="F66" t="e">
        <f t="shared" ca="1" si="21"/>
        <v>#N/A</v>
      </c>
      <c r="G66" t="e">
        <f t="shared" ca="1" si="21"/>
        <v>#N/A</v>
      </c>
      <c r="H66" t="e">
        <f t="shared" ca="1" si="21"/>
        <v>#N/A</v>
      </c>
      <c r="I66" t="e">
        <f t="shared" ca="1" si="21"/>
        <v>#N/A</v>
      </c>
      <c r="J66" t="e">
        <f t="shared" ca="1" si="21"/>
        <v>#N/A</v>
      </c>
      <c r="K66" t="e">
        <f t="shared" ca="1" si="21"/>
        <v>#N/A</v>
      </c>
      <c r="L66">
        <f t="shared" ca="1" si="21"/>
        <v>0.5</v>
      </c>
      <c r="M66" t="e">
        <f t="shared" ca="1" si="21"/>
        <v>#N/A</v>
      </c>
      <c r="N66" t="e">
        <f t="shared" ca="1" si="21"/>
        <v>#N/A</v>
      </c>
      <c r="O66" t="e">
        <f t="shared" ca="1" si="21"/>
        <v>#N/A</v>
      </c>
      <c r="P66" t="e">
        <f t="shared" ca="1" si="21"/>
        <v>#N/A</v>
      </c>
      <c r="Q66" t="e">
        <f t="shared" ca="1" si="21"/>
        <v>#N/A</v>
      </c>
      <c r="R66" t="e">
        <f t="shared" ca="1" si="21"/>
        <v>#N/A</v>
      </c>
      <c r="S66" t="e">
        <f t="shared" ca="1" si="21"/>
        <v>#N/A</v>
      </c>
      <c r="T66" t="e">
        <f t="shared" ca="1" si="21"/>
        <v>#N/A</v>
      </c>
      <c r="U66" t="e">
        <f t="shared" ca="1" si="21"/>
        <v>#N/A</v>
      </c>
      <c r="V66" t="e">
        <f t="shared" ca="1" si="21"/>
        <v>#N/A</v>
      </c>
      <c r="W66" t="e">
        <f t="shared" ca="1" si="21"/>
        <v>#N/A</v>
      </c>
      <c r="X66" t="e">
        <f t="shared" ca="1" si="21"/>
        <v>#N/A</v>
      </c>
      <c r="Y66" t="e">
        <f t="shared" ca="1" si="21"/>
        <v>#N/A</v>
      </c>
      <c r="Z66" t="e">
        <f t="shared" ca="1" si="21"/>
        <v>#N/A</v>
      </c>
      <c r="AA66" t="e">
        <f t="shared" ca="1" si="21"/>
        <v>#N/A</v>
      </c>
      <c r="AB66" t="e">
        <f t="shared" ca="1" si="21"/>
        <v>#N/A</v>
      </c>
      <c r="AC66" t="e">
        <f t="shared" ca="1" si="21"/>
        <v>#N/A</v>
      </c>
      <c r="AD66" t="e">
        <f t="shared" ca="1" si="21"/>
        <v>#N/A</v>
      </c>
      <c r="AE66" t="e">
        <f t="shared" ca="1" si="21"/>
        <v>#N/A</v>
      </c>
      <c r="AF66" t="e">
        <f t="shared" ca="1" si="21"/>
        <v>#N/A</v>
      </c>
      <c r="AG66" t="e">
        <f t="shared" ca="1" si="21"/>
        <v>#N/A</v>
      </c>
      <c r="AH66" t="e">
        <f t="shared" ca="1"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 ca="1">LEFT(UPPER(TEXT(E55,"ddd")),$D70)</f>
        <v>SAT</v>
      </c>
      <c r="F70" t="str">
        <f t="shared" ref="F70:AH70" ca="1" si="23">LEFT(UPPER(TEXT(F55,"ddd")),$D70)</f>
        <v>SUN</v>
      </c>
      <c r="G70" t="str">
        <f t="shared" ca="1" si="23"/>
        <v>MON</v>
      </c>
      <c r="H70" t="str">
        <f t="shared" ca="1" si="23"/>
        <v>TUE</v>
      </c>
      <c r="I70" t="str">
        <f t="shared" ca="1" si="23"/>
        <v>WED</v>
      </c>
      <c r="J70" t="str">
        <f t="shared" ca="1" si="23"/>
        <v>THU</v>
      </c>
      <c r="K70" t="str">
        <f t="shared" ca="1" si="23"/>
        <v>FRI</v>
      </c>
      <c r="L70" t="str">
        <f t="shared" ca="1" si="23"/>
        <v>SAT</v>
      </c>
      <c r="M70" t="str">
        <f t="shared" ca="1" si="23"/>
        <v>SUN</v>
      </c>
      <c r="N70" t="str">
        <f t="shared" ca="1" si="23"/>
        <v>MON</v>
      </c>
      <c r="O70" t="str">
        <f t="shared" ca="1" si="23"/>
        <v>TUE</v>
      </c>
      <c r="P70" t="str">
        <f t="shared" ca="1" si="23"/>
        <v>WED</v>
      </c>
      <c r="Q70" t="str">
        <f t="shared" ca="1" si="23"/>
        <v>THU</v>
      </c>
      <c r="R70" t="str">
        <f t="shared" ca="1" si="23"/>
        <v>FRI</v>
      </c>
      <c r="S70" t="str">
        <f t="shared" ca="1" si="23"/>
        <v>SAT</v>
      </c>
      <c r="T70" t="str">
        <f t="shared" ca="1" si="23"/>
        <v>SUN</v>
      </c>
      <c r="U70" t="str">
        <f t="shared" ca="1" si="23"/>
        <v>MON</v>
      </c>
      <c r="V70" t="str">
        <f t="shared" ca="1" si="23"/>
        <v>TUE</v>
      </c>
      <c r="W70" t="str">
        <f t="shared" ca="1" si="23"/>
        <v>WED</v>
      </c>
      <c r="X70" t="str">
        <f t="shared" ca="1" si="23"/>
        <v>THU</v>
      </c>
      <c r="Y70" t="str">
        <f t="shared" ca="1" si="23"/>
        <v>FRI</v>
      </c>
      <c r="Z70" t="str">
        <f t="shared" ca="1" si="23"/>
        <v>SAT</v>
      </c>
      <c r="AA70" t="str">
        <f t="shared" ca="1" si="23"/>
        <v>SUN</v>
      </c>
      <c r="AB70" t="str">
        <f t="shared" ca="1" si="23"/>
        <v>MON</v>
      </c>
      <c r="AC70" t="str">
        <f t="shared" ca="1" si="23"/>
        <v>TUE</v>
      </c>
      <c r="AD70" t="str">
        <f t="shared" ca="1" si="23"/>
        <v>WED</v>
      </c>
      <c r="AE70" t="str">
        <f t="shared" ca="1" si="23"/>
        <v>THU</v>
      </c>
      <c r="AF70" t="str">
        <f t="shared" ca="1" si="23"/>
        <v>FRI</v>
      </c>
      <c r="AG70" t="str">
        <f t="shared" ca="1" si="23"/>
        <v>SAT</v>
      </c>
      <c r="AH70" t="str">
        <f t="shared" ca="1" si="23"/>
        <v>SUN</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 ca="1">TEXT(E55,"dd")</f>
        <v>26</v>
      </c>
      <c r="F72" t="str">
        <f t="shared" ref="F72:AH72" ca="1" si="24">TEXT(F55,"dd")</f>
        <v>27</v>
      </c>
      <c r="G72" t="str">
        <f t="shared" ca="1" si="24"/>
        <v>28</v>
      </c>
      <c r="H72" t="str">
        <f t="shared" ca="1" si="24"/>
        <v>29</v>
      </c>
      <c r="I72" t="str">
        <f t="shared" ca="1" si="24"/>
        <v>30</v>
      </c>
      <c r="J72" t="str">
        <f t="shared" ca="1" si="24"/>
        <v>31</v>
      </c>
      <c r="K72" t="str">
        <f t="shared" ca="1" si="24"/>
        <v>01</v>
      </c>
      <c r="L72" t="str">
        <f t="shared" ca="1" si="24"/>
        <v>02</v>
      </c>
      <c r="M72" t="str">
        <f t="shared" ca="1" si="24"/>
        <v>03</v>
      </c>
      <c r="N72" t="str">
        <f t="shared" ca="1" si="24"/>
        <v>04</v>
      </c>
      <c r="O72" t="str">
        <f t="shared" ca="1" si="24"/>
        <v>05</v>
      </c>
      <c r="P72" t="str">
        <f t="shared" ca="1" si="24"/>
        <v>06</v>
      </c>
      <c r="Q72" t="str">
        <f t="shared" ca="1" si="24"/>
        <v>07</v>
      </c>
      <c r="R72" t="str">
        <f t="shared" ca="1" si="24"/>
        <v>08</v>
      </c>
      <c r="S72" t="str">
        <f t="shared" ca="1" si="24"/>
        <v>09</v>
      </c>
      <c r="T72" t="str">
        <f t="shared" ca="1" si="24"/>
        <v>10</v>
      </c>
      <c r="U72" t="str">
        <f t="shared" ca="1" si="24"/>
        <v>11</v>
      </c>
      <c r="V72" t="str">
        <f t="shared" ca="1" si="24"/>
        <v>12</v>
      </c>
      <c r="W72" t="str">
        <f t="shared" ca="1" si="24"/>
        <v>13</v>
      </c>
      <c r="X72" t="str">
        <f t="shared" ca="1" si="24"/>
        <v>14</v>
      </c>
      <c r="Y72" t="str">
        <f t="shared" ca="1" si="24"/>
        <v>15</v>
      </c>
      <c r="Z72" t="str">
        <f t="shared" ca="1" si="24"/>
        <v>16</v>
      </c>
      <c r="AA72" t="str">
        <f t="shared" ca="1" si="24"/>
        <v>17</v>
      </c>
      <c r="AB72" t="str">
        <f t="shared" ca="1" si="24"/>
        <v>18</v>
      </c>
      <c r="AC72" t="str">
        <f t="shared" ca="1" si="24"/>
        <v>19</v>
      </c>
      <c r="AD72" t="str">
        <f t="shared" ca="1" si="24"/>
        <v>20</v>
      </c>
      <c r="AE72" t="str">
        <f t="shared" ca="1" si="24"/>
        <v>21</v>
      </c>
      <c r="AF72" t="str">
        <f t="shared" ca="1" si="24"/>
        <v>22</v>
      </c>
      <c r="AG72" t="str">
        <f t="shared" ca="1" si="24"/>
        <v>23</v>
      </c>
      <c r="AH72" t="str">
        <f t="shared" ca="1" si="24"/>
        <v>24</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2013-10-17T09:18:25Z</dcterms:created>
  <dcterms:modified xsi:type="dcterms:W3CDTF">2013-10-26T06:40:34Z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