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Academic\Infrastructure\Excel_per_type\"/>
    </mc:Choice>
  </mc:AlternateContent>
  <xr:revisionPtr revIDLastSave="0" documentId="13_ncr:1_{F2080745-CD80-4564-B2D0-04C8EFE9A3BB}" xr6:coauthVersionLast="47" xr6:coauthVersionMax="47" xr10:uidLastSave="{00000000-0000-0000-0000-000000000000}"/>
  <bookViews>
    <workbookView xWindow="-80" yWindow="-80" windowWidth="25760" windowHeight="13840" firstSheet="1" activeTab="1" xr2:uid="{00000000-000D-0000-FFFF-FFFF00000000}"/>
  </bookViews>
  <sheets>
    <sheet name="Global park type" sheetId="1" r:id="rId1"/>
    <sheet name="Park type per country" sheetId="2" r:id="rId2"/>
    <sheet name="Sheet1" sheetId="3" r:id="rId3"/>
  </sheets>
  <externalReferences>
    <externalReference r:id="rId4"/>
    <externalReference r:id="rId5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81" i="2" l="1"/>
  <c r="AD80" i="2"/>
  <c r="AC80" i="2"/>
  <c r="B60" i="2" l="1"/>
  <c r="C60" i="2" s="1"/>
  <c r="D60" i="2" s="1"/>
  <c r="E60" i="2" s="1"/>
  <c r="F60" i="2" s="1"/>
  <c r="G60" i="2" s="1"/>
  <c r="H60" i="2" s="1"/>
  <c r="I60" i="2" s="1"/>
  <c r="J60" i="2" s="1"/>
  <c r="K60" i="2" s="1"/>
  <c r="L60" i="2" s="1"/>
  <c r="M60" i="2" s="1"/>
  <c r="N60" i="2" s="1"/>
  <c r="O60" i="2" s="1"/>
  <c r="P60" i="2" s="1"/>
  <c r="Q60" i="2" s="1"/>
  <c r="R60" i="2" s="1"/>
  <c r="B96" i="2"/>
  <c r="C96" i="2" s="1"/>
  <c r="D96" i="2" s="1"/>
  <c r="E96" i="2" s="1"/>
  <c r="F96" i="2" s="1"/>
  <c r="G96" i="2" s="1"/>
  <c r="H96" i="2" s="1"/>
  <c r="I96" i="2" s="1"/>
  <c r="J96" i="2" s="1"/>
  <c r="K96" i="2" s="1"/>
  <c r="L96" i="2" s="1"/>
  <c r="M96" i="2" s="1"/>
  <c r="N96" i="2" s="1"/>
  <c r="O96" i="2" s="1"/>
  <c r="P96" i="2" s="1"/>
  <c r="Q96" i="2" s="1"/>
  <c r="R96" i="2" s="1"/>
  <c r="B8" i="2"/>
  <c r="C8" i="2" s="1"/>
  <c r="D8" i="2" s="1"/>
  <c r="E8" i="2" s="1"/>
  <c r="F8" i="2" s="1"/>
  <c r="G8" i="2" s="1"/>
  <c r="H8" i="2" s="1"/>
  <c r="I8" i="2" s="1"/>
  <c r="J8" i="2" s="1"/>
  <c r="K8" i="2" s="1"/>
  <c r="L8" i="2" s="1"/>
  <c r="M8" i="2" s="1"/>
  <c r="N8" i="2" s="1"/>
  <c r="O8" i="2" s="1"/>
  <c r="P8" i="2" s="1"/>
  <c r="Q8" i="2" s="1"/>
  <c r="R8" i="2" s="1"/>
  <c r="B132" i="2"/>
  <c r="C132" i="2" s="1"/>
  <c r="D132" i="2" s="1"/>
  <c r="E132" i="2" s="1"/>
  <c r="F132" i="2" s="1"/>
  <c r="G132" i="2" s="1"/>
  <c r="H132" i="2" s="1"/>
  <c r="I132" i="2" s="1"/>
  <c r="J132" i="2" s="1"/>
  <c r="K132" i="2" s="1"/>
  <c r="L132" i="2" s="1"/>
  <c r="M132" i="2" s="1"/>
  <c r="N132" i="2" s="1"/>
  <c r="O132" i="2" s="1"/>
  <c r="P132" i="2" s="1"/>
  <c r="Q132" i="2" s="1"/>
  <c r="R132" i="2" s="1"/>
  <c r="B97" i="2"/>
  <c r="C97" i="2" s="1"/>
  <c r="D97" i="2" s="1"/>
  <c r="E97" i="2" s="1"/>
  <c r="F97" i="2" s="1"/>
  <c r="G97" i="2" s="1"/>
  <c r="H97" i="2" s="1"/>
  <c r="I97" i="2" s="1"/>
  <c r="J97" i="2" s="1"/>
  <c r="K97" i="2" s="1"/>
  <c r="L97" i="2" s="1"/>
  <c r="M97" i="2" s="1"/>
  <c r="N97" i="2" s="1"/>
  <c r="O97" i="2" s="1"/>
  <c r="P97" i="2" s="1"/>
  <c r="Q97" i="2" s="1"/>
  <c r="R97" i="2" s="1"/>
  <c r="B166" i="2"/>
  <c r="C166" i="2" s="1"/>
  <c r="D166" i="2" s="1"/>
  <c r="E166" i="2" s="1"/>
  <c r="F166" i="2" s="1"/>
  <c r="G166" i="2" s="1"/>
  <c r="H166" i="2" s="1"/>
  <c r="I166" i="2" s="1"/>
  <c r="J166" i="2" s="1"/>
  <c r="K166" i="2" s="1"/>
  <c r="L166" i="2" s="1"/>
  <c r="M166" i="2" s="1"/>
  <c r="N166" i="2" s="1"/>
  <c r="O166" i="2" s="1"/>
  <c r="P166" i="2" s="1"/>
  <c r="Q166" i="2" s="1"/>
  <c r="R166" i="2" s="1"/>
  <c r="B48" i="2"/>
  <c r="C48" i="2" s="1"/>
  <c r="D48" i="2" s="1"/>
  <c r="E48" i="2" s="1"/>
  <c r="F48" i="2" s="1"/>
  <c r="G48" i="2" s="1"/>
  <c r="H48" i="2" s="1"/>
  <c r="I48" i="2" s="1"/>
  <c r="J48" i="2" s="1"/>
  <c r="K48" i="2" s="1"/>
  <c r="L48" i="2" s="1"/>
  <c r="M48" i="2" s="1"/>
  <c r="N48" i="2" s="1"/>
  <c r="O48" i="2" s="1"/>
  <c r="P48" i="2" s="1"/>
  <c r="Q48" i="2" s="1"/>
  <c r="R48" i="2" s="1"/>
  <c r="B11" i="2"/>
  <c r="C11" i="2" s="1"/>
  <c r="D11" i="2" s="1"/>
  <c r="E11" i="2" s="1"/>
  <c r="F11" i="2" s="1"/>
  <c r="G11" i="2" s="1"/>
  <c r="H11" i="2" s="1"/>
  <c r="I11" i="2" s="1"/>
  <c r="J11" i="2" s="1"/>
  <c r="K11" i="2" s="1"/>
  <c r="L11" i="2" s="1"/>
  <c r="M11" i="2" s="1"/>
  <c r="N11" i="2" s="1"/>
  <c r="O11" i="2" s="1"/>
  <c r="P11" i="2" s="1"/>
  <c r="Q11" i="2" s="1"/>
  <c r="R11" i="2" s="1"/>
  <c r="B168" i="2"/>
  <c r="C168" i="2" s="1"/>
  <c r="D168" i="2" s="1"/>
  <c r="E168" i="2" s="1"/>
  <c r="F168" i="2" s="1"/>
  <c r="G168" i="2" s="1"/>
  <c r="H168" i="2" s="1"/>
  <c r="I168" i="2" s="1"/>
  <c r="J168" i="2" s="1"/>
  <c r="K168" i="2" s="1"/>
  <c r="L168" i="2" s="1"/>
  <c r="M168" i="2" s="1"/>
  <c r="N168" i="2" s="1"/>
  <c r="O168" i="2" s="1"/>
  <c r="P168" i="2" s="1"/>
  <c r="Q168" i="2" s="1"/>
  <c r="R168" i="2" s="1"/>
  <c r="B38" i="2"/>
  <c r="C38" i="2" s="1"/>
  <c r="D38" i="2" s="1"/>
  <c r="E38" i="2" s="1"/>
  <c r="F38" i="2" s="1"/>
  <c r="G38" i="2" s="1"/>
  <c r="H38" i="2" s="1"/>
  <c r="I38" i="2" s="1"/>
  <c r="J38" i="2" s="1"/>
  <c r="K38" i="2" s="1"/>
  <c r="L38" i="2" s="1"/>
  <c r="M38" i="2" s="1"/>
  <c r="N38" i="2" s="1"/>
  <c r="O38" i="2" s="1"/>
  <c r="P38" i="2" s="1"/>
  <c r="Q38" i="2" s="1"/>
  <c r="R38" i="2" s="1"/>
  <c r="B162" i="2"/>
  <c r="C162" i="2" s="1"/>
  <c r="D162" i="2" s="1"/>
  <c r="E162" i="2" s="1"/>
  <c r="F162" i="2" s="1"/>
  <c r="G162" i="2" s="1"/>
  <c r="H162" i="2" s="1"/>
  <c r="I162" i="2" s="1"/>
  <c r="J162" i="2" s="1"/>
  <c r="K162" i="2" s="1"/>
  <c r="L162" i="2" s="1"/>
  <c r="M162" i="2" s="1"/>
  <c r="N162" i="2" s="1"/>
  <c r="O162" i="2" s="1"/>
  <c r="P162" i="2" s="1"/>
  <c r="Q162" i="2" s="1"/>
  <c r="R162" i="2" s="1"/>
  <c r="B46" i="2"/>
  <c r="C46" i="2" s="1"/>
  <c r="D46" i="2" s="1"/>
  <c r="E46" i="2" s="1"/>
  <c r="F46" i="2" s="1"/>
  <c r="G46" i="2" s="1"/>
  <c r="H46" i="2" s="1"/>
  <c r="I46" i="2" s="1"/>
  <c r="J46" i="2" s="1"/>
  <c r="K46" i="2" s="1"/>
  <c r="L46" i="2" s="1"/>
  <c r="M46" i="2" s="1"/>
  <c r="N46" i="2" s="1"/>
  <c r="O46" i="2" s="1"/>
  <c r="P46" i="2" s="1"/>
  <c r="Q46" i="2" s="1"/>
  <c r="R46" i="2" s="1"/>
  <c r="B13" i="2"/>
  <c r="C13" i="2" s="1"/>
  <c r="D13" i="2" s="1"/>
  <c r="E13" i="2" s="1"/>
  <c r="F13" i="2" s="1"/>
  <c r="G13" i="2" s="1"/>
  <c r="H13" i="2" s="1"/>
  <c r="I13" i="2" s="1"/>
  <c r="J13" i="2" s="1"/>
  <c r="K13" i="2" s="1"/>
  <c r="L13" i="2" s="1"/>
  <c r="M13" i="2" s="1"/>
  <c r="N13" i="2" s="1"/>
  <c r="O13" i="2" s="1"/>
  <c r="P13" i="2" s="1"/>
  <c r="Q13" i="2" s="1"/>
  <c r="R13" i="2" s="1"/>
  <c r="B109" i="2"/>
  <c r="C109" i="2"/>
  <c r="D109" i="2" s="1"/>
  <c r="E109" i="2" s="1"/>
  <c r="F109" i="2" s="1"/>
  <c r="G109" i="2" s="1"/>
  <c r="H109" i="2" s="1"/>
  <c r="I109" i="2" s="1"/>
  <c r="J109" i="2" s="1"/>
  <c r="K109" i="2" s="1"/>
  <c r="L109" i="2" s="1"/>
  <c r="M109" i="2" s="1"/>
  <c r="N109" i="2" s="1"/>
  <c r="O109" i="2" s="1"/>
  <c r="P109" i="2" s="1"/>
  <c r="Q109" i="2" s="1"/>
  <c r="R109" i="2" s="1"/>
  <c r="B104" i="2"/>
  <c r="C104" i="2" s="1"/>
  <c r="D104" i="2" s="1"/>
  <c r="E104" i="2" s="1"/>
  <c r="F104" i="2" s="1"/>
  <c r="G104" i="2" s="1"/>
  <c r="H104" i="2" s="1"/>
  <c r="I104" i="2" s="1"/>
  <c r="J104" i="2" s="1"/>
  <c r="K104" i="2" s="1"/>
  <c r="L104" i="2" s="1"/>
  <c r="M104" i="2" s="1"/>
  <c r="N104" i="2" s="1"/>
  <c r="O104" i="2" s="1"/>
  <c r="P104" i="2" s="1"/>
  <c r="Q104" i="2" s="1"/>
  <c r="R104" i="2" s="1"/>
  <c r="B131" i="2"/>
  <c r="C131" i="2" s="1"/>
  <c r="D131" i="2" s="1"/>
  <c r="E131" i="2" s="1"/>
  <c r="F131" i="2" s="1"/>
  <c r="G131" i="2" s="1"/>
  <c r="H131" i="2" s="1"/>
  <c r="I131" i="2" s="1"/>
  <c r="J131" i="2" s="1"/>
  <c r="K131" i="2" s="1"/>
  <c r="L131" i="2" s="1"/>
  <c r="M131" i="2" s="1"/>
  <c r="N131" i="2" s="1"/>
  <c r="O131" i="2" s="1"/>
  <c r="P131" i="2" s="1"/>
  <c r="Q131" i="2" s="1"/>
  <c r="R131" i="2" s="1"/>
  <c r="B105" i="2"/>
  <c r="C105" i="2" s="1"/>
  <c r="D105" i="2" s="1"/>
  <c r="E105" i="2" s="1"/>
  <c r="F105" i="2" s="1"/>
  <c r="G105" i="2" s="1"/>
  <c r="H105" i="2" s="1"/>
  <c r="I105" i="2" s="1"/>
  <c r="J105" i="2" s="1"/>
  <c r="K105" i="2" s="1"/>
  <c r="L105" i="2" s="1"/>
  <c r="M105" i="2" s="1"/>
  <c r="N105" i="2" s="1"/>
  <c r="O105" i="2" s="1"/>
  <c r="P105" i="2" s="1"/>
  <c r="Q105" i="2" s="1"/>
  <c r="R105" i="2" s="1"/>
  <c r="B65" i="2"/>
  <c r="C65" i="2" s="1"/>
  <c r="D65" i="2" s="1"/>
  <c r="E65" i="2" s="1"/>
  <c r="F65" i="2" s="1"/>
  <c r="G65" i="2" s="1"/>
  <c r="H65" i="2" s="1"/>
  <c r="I65" i="2" s="1"/>
  <c r="J65" i="2" s="1"/>
  <c r="K65" i="2" s="1"/>
  <c r="L65" i="2" s="1"/>
  <c r="M65" i="2" s="1"/>
  <c r="N65" i="2" s="1"/>
  <c r="O65" i="2" s="1"/>
  <c r="P65" i="2" s="1"/>
  <c r="Q65" i="2" s="1"/>
  <c r="R65" i="2" s="1"/>
  <c r="B115" i="2"/>
  <c r="C115" i="2" s="1"/>
  <c r="D115" i="2" s="1"/>
  <c r="E115" i="2" s="1"/>
  <c r="F115" i="2" s="1"/>
  <c r="G115" i="2" s="1"/>
  <c r="H115" i="2" s="1"/>
  <c r="I115" i="2" s="1"/>
  <c r="J115" i="2" s="1"/>
  <c r="K115" i="2" s="1"/>
  <c r="L115" i="2" s="1"/>
  <c r="M115" i="2" s="1"/>
  <c r="N115" i="2" s="1"/>
  <c r="O115" i="2" s="1"/>
  <c r="P115" i="2" s="1"/>
  <c r="Q115" i="2" s="1"/>
  <c r="R115" i="2" s="1"/>
  <c r="B80" i="2"/>
  <c r="C80" i="2" s="1"/>
  <c r="D80" i="2" s="1"/>
  <c r="E80" i="2" s="1"/>
  <c r="F80" i="2" s="1"/>
  <c r="G80" i="2" s="1"/>
  <c r="H80" i="2" s="1"/>
  <c r="I80" i="2" s="1"/>
  <c r="J80" i="2" s="1"/>
  <c r="K80" i="2" s="1"/>
  <c r="L80" i="2" s="1"/>
  <c r="M80" i="2" s="1"/>
  <c r="N80" i="2" s="1"/>
  <c r="O80" i="2" s="1"/>
  <c r="P80" i="2" s="1"/>
  <c r="Q80" i="2" s="1"/>
  <c r="R80" i="2" s="1"/>
  <c r="B62" i="2"/>
  <c r="C62" i="2" s="1"/>
  <c r="D62" i="2" s="1"/>
  <c r="E62" i="2" s="1"/>
  <c r="F62" i="2" s="1"/>
  <c r="G62" i="2" s="1"/>
  <c r="H62" i="2" s="1"/>
  <c r="I62" i="2" s="1"/>
  <c r="J62" i="2" s="1"/>
  <c r="K62" i="2" s="1"/>
  <c r="L62" i="2" s="1"/>
  <c r="M62" i="2" s="1"/>
  <c r="N62" i="2" s="1"/>
  <c r="O62" i="2" s="1"/>
  <c r="P62" i="2" s="1"/>
  <c r="Q62" i="2" s="1"/>
  <c r="R62" i="2" s="1"/>
  <c r="B124" i="2"/>
  <c r="C124" i="2" s="1"/>
  <c r="D124" i="2" s="1"/>
  <c r="E124" i="2" s="1"/>
  <c r="F124" i="2" s="1"/>
  <c r="G124" i="2" s="1"/>
  <c r="H124" i="2" s="1"/>
  <c r="I124" i="2" s="1"/>
  <c r="J124" i="2" s="1"/>
  <c r="K124" i="2" s="1"/>
  <c r="L124" i="2" s="1"/>
  <c r="M124" i="2" s="1"/>
  <c r="N124" i="2" s="1"/>
  <c r="O124" i="2" s="1"/>
  <c r="P124" i="2" s="1"/>
  <c r="Q124" i="2" s="1"/>
  <c r="R124" i="2" s="1"/>
  <c r="B145" i="2"/>
  <c r="C145" i="2" s="1"/>
  <c r="D145" i="2" s="1"/>
  <c r="E145" i="2" s="1"/>
  <c r="F145" i="2" s="1"/>
  <c r="G145" i="2" s="1"/>
  <c r="H145" i="2" s="1"/>
  <c r="I145" i="2" s="1"/>
  <c r="J145" i="2" s="1"/>
  <c r="K145" i="2" s="1"/>
  <c r="L145" i="2" s="1"/>
  <c r="M145" i="2" s="1"/>
  <c r="N145" i="2" s="1"/>
  <c r="O145" i="2" s="1"/>
  <c r="P145" i="2" s="1"/>
  <c r="Q145" i="2" s="1"/>
  <c r="R145" i="2" s="1"/>
  <c r="B153" i="2"/>
  <c r="C153" i="2"/>
  <c r="D153" i="2" s="1"/>
  <c r="E153" i="2" s="1"/>
  <c r="F153" i="2" s="1"/>
  <c r="G153" i="2" s="1"/>
  <c r="H153" i="2" s="1"/>
  <c r="I153" i="2" s="1"/>
  <c r="J153" i="2" s="1"/>
  <c r="K153" i="2" s="1"/>
  <c r="L153" i="2" s="1"/>
  <c r="M153" i="2" s="1"/>
  <c r="N153" i="2" s="1"/>
  <c r="O153" i="2" s="1"/>
  <c r="P153" i="2" s="1"/>
  <c r="Q153" i="2" s="1"/>
  <c r="R153" i="2" s="1"/>
  <c r="B143" i="2"/>
  <c r="C143" i="2" s="1"/>
  <c r="D143" i="2" s="1"/>
  <c r="E143" i="2" s="1"/>
  <c r="F143" i="2" s="1"/>
  <c r="G143" i="2" s="1"/>
  <c r="H143" i="2" s="1"/>
  <c r="I143" i="2" s="1"/>
  <c r="J143" i="2" s="1"/>
  <c r="K143" i="2" s="1"/>
  <c r="L143" i="2" s="1"/>
  <c r="M143" i="2" s="1"/>
  <c r="N143" i="2" s="1"/>
  <c r="O143" i="2" s="1"/>
  <c r="P143" i="2" s="1"/>
  <c r="Q143" i="2" s="1"/>
  <c r="R143" i="2" s="1"/>
  <c r="B29" i="2"/>
  <c r="C29" i="2" s="1"/>
  <c r="D29" i="2" s="1"/>
  <c r="E29" i="2" s="1"/>
  <c r="F29" i="2" s="1"/>
  <c r="G29" i="2" s="1"/>
  <c r="H29" i="2" s="1"/>
  <c r="I29" i="2" s="1"/>
  <c r="J29" i="2" s="1"/>
  <c r="K29" i="2" s="1"/>
  <c r="L29" i="2" s="1"/>
  <c r="M29" i="2" s="1"/>
  <c r="N29" i="2" s="1"/>
  <c r="O29" i="2" s="1"/>
  <c r="P29" i="2" s="1"/>
  <c r="Q29" i="2" s="1"/>
  <c r="R29" i="2" s="1"/>
  <c r="B41" i="2"/>
  <c r="C41" i="2" s="1"/>
  <c r="D41" i="2" s="1"/>
  <c r="E41" i="2" s="1"/>
  <c r="F41" i="2" s="1"/>
  <c r="G41" i="2" s="1"/>
  <c r="H41" i="2" s="1"/>
  <c r="I41" i="2" s="1"/>
  <c r="J41" i="2" s="1"/>
  <c r="K41" i="2" s="1"/>
  <c r="L41" i="2" s="1"/>
  <c r="M41" i="2" s="1"/>
  <c r="N41" i="2" s="1"/>
  <c r="O41" i="2" s="1"/>
  <c r="P41" i="2" s="1"/>
  <c r="Q41" i="2" s="1"/>
  <c r="R41" i="2" s="1"/>
  <c r="B161" i="2"/>
  <c r="C161" i="2" s="1"/>
  <c r="D161" i="2" s="1"/>
  <c r="E161" i="2" s="1"/>
  <c r="F161" i="2" s="1"/>
  <c r="G161" i="2" s="1"/>
  <c r="H161" i="2" s="1"/>
  <c r="I161" i="2" s="1"/>
  <c r="J161" i="2" s="1"/>
  <c r="K161" i="2" s="1"/>
  <c r="L161" i="2" s="1"/>
  <c r="M161" i="2" s="1"/>
  <c r="N161" i="2" s="1"/>
  <c r="O161" i="2" s="1"/>
  <c r="P161" i="2" s="1"/>
  <c r="Q161" i="2" s="1"/>
  <c r="R161" i="2" s="1"/>
  <c r="B160" i="2"/>
  <c r="C160" i="2" s="1"/>
  <c r="D160" i="2" s="1"/>
  <c r="E160" i="2" s="1"/>
  <c r="F160" i="2" s="1"/>
  <c r="G160" i="2" s="1"/>
  <c r="H160" i="2" s="1"/>
  <c r="I160" i="2" s="1"/>
  <c r="J160" i="2" s="1"/>
  <c r="K160" i="2" s="1"/>
  <c r="L160" i="2" s="1"/>
  <c r="M160" i="2" s="1"/>
  <c r="N160" i="2" s="1"/>
  <c r="O160" i="2" s="1"/>
  <c r="P160" i="2" s="1"/>
  <c r="Q160" i="2" s="1"/>
  <c r="R160" i="2" s="1"/>
  <c r="B91" i="2"/>
  <c r="C91" i="2" s="1"/>
  <c r="D91" i="2" s="1"/>
  <c r="E91" i="2" s="1"/>
  <c r="F91" i="2" s="1"/>
  <c r="G91" i="2" s="1"/>
  <c r="H91" i="2" s="1"/>
  <c r="I91" i="2" s="1"/>
  <c r="J91" i="2" s="1"/>
  <c r="K91" i="2" s="1"/>
  <c r="L91" i="2" s="1"/>
  <c r="M91" i="2" s="1"/>
  <c r="N91" i="2" s="1"/>
  <c r="O91" i="2" s="1"/>
  <c r="P91" i="2" s="1"/>
  <c r="Q91" i="2" s="1"/>
  <c r="R91" i="2" s="1"/>
  <c r="B121" i="2"/>
  <c r="C121" i="2" s="1"/>
  <c r="D121" i="2" s="1"/>
  <c r="E121" i="2" s="1"/>
  <c r="F121" i="2" s="1"/>
  <c r="G121" i="2" s="1"/>
  <c r="H121" i="2" s="1"/>
  <c r="I121" i="2" s="1"/>
  <c r="J121" i="2" s="1"/>
  <c r="K121" i="2"/>
  <c r="L121" i="2" s="1"/>
  <c r="M121" i="2" s="1"/>
  <c r="N121" i="2" s="1"/>
  <c r="O121" i="2" s="1"/>
  <c r="P121" i="2" s="1"/>
  <c r="Q121" i="2" s="1"/>
  <c r="R121" i="2" s="1"/>
  <c r="B89" i="2"/>
  <c r="C89" i="2" s="1"/>
  <c r="D89" i="2" s="1"/>
  <c r="E89" i="2" s="1"/>
  <c r="F89" i="2" s="1"/>
  <c r="G89" i="2" s="1"/>
  <c r="H89" i="2" s="1"/>
  <c r="I89" i="2" s="1"/>
  <c r="J89" i="2" s="1"/>
  <c r="K89" i="2" s="1"/>
  <c r="L89" i="2" s="1"/>
  <c r="M89" i="2" s="1"/>
  <c r="N89" i="2" s="1"/>
  <c r="O89" i="2" s="1"/>
  <c r="P89" i="2" s="1"/>
  <c r="Q89" i="2" s="1"/>
  <c r="R89" i="2" s="1"/>
  <c r="B165" i="2"/>
  <c r="C165" i="2" s="1"/>
  <c r="D165" i="2" s="1"/>
  <c r="E165" i="2" s="1"/>
  <c r="F165" i="2" s="1"/>
  <c r="G165" i="2" s="1"/>
  <c r="H165" i="2" s="1"/>
  <c r="I165" i="2" s="1"/>
  <c r="J165" i="2" s="1"/>
  <c r="K165" i="2" s="1"/>
  <c r="L165" i="2" s="1"/>
  <c r="M165" i="2" s="1"/>
  <c r="N165" i="2" s="1"/>
  <c r="O165" i="2" s="1"/>
  <c r="P165" i="2" s="1"/>
  <c r="Q165" i="2" s="1"/>
  <c r="R165" i="2" s="1"/>
  <c r="B2" i="2"/>
  <c r="C2" i="2" s="1"/>
  <c r="D2" i="2" s="1"/>
  <c r="E2" i="2" s="1"/>
  <c r="F2" i="2" s="1"/>
  <c r="G2" i="2" s="1"/>
  <c r="H2" i="2" s="1"/>
  <c r="I2" i="2" s="1"/>
  <c r="J2" i="2" s="1"/>
  <c r="K2" i="2" s="1"/>
  <c r="L2" i="2" s="1"/>
  <c r="M2" i="2" s="1"/>
  <c r="N2" i="2" s="1"/>
  <c r="O2" i="2" s="1"/>
  <c r="P2" i="2" s="1"/>
  <c r="Q2" i="2" s="1"/>
  <c r="R2" i="2" s="1"/>
  <c r="B32" i="2"/>
  <c r="C32" i="2" s="1"/>
  <c r="D32" i="2" s="1"/>
  <c r="E32" i="2" s="1"/>
  <c r="F32" i="2" s="1"/>
  <c r="G32" i="2" s="1"/>
  <c r="H32" i="2" s="1"/>
  <c r="I32" i="2" s="1"/>
  <c r="J32" i="2" s="1"/>
  <c r="K32" i="2" s="1"/>
  <c r="L32" i="2" s="1"/>
  <c r="M32" i="2" s="1"/>
  <c r="N32" i="2" s="1"/>
  <c r="O32" i="2" s="1"/>
  <c r="P32" i="2" s="1"/>
  <c r="Q32" i="2" s="1"/>
  <c r="R32" i="2" s="1"/>
  <c r="B75" i="2"/>
  <c r="C75" i="2" s="1"/>
  <c r="D75" i="2" s="1"/>
  <c r="E75" i="2" s="1"/>
  <c r="F75" i="2" s="1"/>
  <c r="G75" i="2" s="1"/>
  <c r="H75" i="2" s="1"/>
  <c r="I75" i="2" s="1"/>
  <c r="J75" i="2" s="1"/>
  <c r="K75" i="2" s="1"/>
  <c r="L75" i="2" s="1"/>
  <c r="M75" i="2" s="1"/>
  <c r="N75" i="2" s="1"/>
  <c r="O75" i="2" s="1"/>
  <c r="P75" i="2" s="1"/>
  <c r="Q75" i="2" s="1"/>
  <c r="R75" i="2" s="1"/>
  <c r="B28" i="2"/>
  <c r="C28" i="2" s="1"/>
  <c r="D28" i="2" s="1"/>
  <c r="E28" i="2" s="1"/>
  <c r="F28" i="2" s="1"/>
  <c r="G28" i="2" s="1"/>
  <c r="H28" i="2" s="1"/>
  <c r="I28" i="2" s="1"/>
  <c r="J28" i="2" s="1"/>
  <c r="K28" i="2" s="1"/>
  <c r="L28" i="2" s="1"/>
  <c r="M28" i="2" s="1"/>
  <c r="N28" i="2" s="1"/>
  <c r="O28" i="2" s="1"/>
  <c r="P28" i="2" s="1"/>
  <c r="Q28" i="2" s="1"/>
  <c r="R28" i="2" s="1"/>
  <c r="B22" i="2"/>
  <c r="C22" i="2" s="1"/>
  <c r="D22" i="2" s="1"/>
  <c r="E22" i="2" s="1"/>
  <c r="F22" i="2"/>
  <c r="G22" i="2" s="1"/>
  <c r="H22" i="2" s="1"/>
  <c r="I22" i="2" s="1"/>
  <c r="J22" i="2" s="1"/>
  <c r="K22" i="2" s="1"/>
  <c r="L22" i="2" s="1"/>
  <c r="M22" i="2" s="1"/>
  <c r="N22" i="2" s="1"/>
  <c r="O22" i="2" s="1"/>
  <c r="P22" i="2" s="1"/>
  <c r="Q22" i="2" s="1"/>
  <c r="R22" i="2" s="1"/>
  <c r="B17" i="2"/>
  <c r="C17" i="2" s="1"/>
  <c r="D17" i="2" s="1"/>
  <c r="E17" i="2" s="1"/>
  <c r="F17" i="2" s="1"/>
  <c r="G17" i="2" s="1"/>
  <c r="H17" i="2" s="1"/>
  <c r="I17" i="2" s="1"/>
  <c r="J17" i="2" s="1"/>
  <c r="K17" i="2" s="1"/>
  <c r="L17" i="2" s="1"/>
  <c r="M17" i="2" s="1"/>
  <c r="N17" i="2" s="1"/>
  <c r="O17" i="2" s="1"/>
  <c r="P17" i="2" s="1"/>
  <c r="Q17" i="2" s="1"/>
  <c r="R17" i="2" s="1"/>
  <c r="B73" i="2"/>
  <c r="C73" i="2" s="1"/>
  <c r="D73" i="2" s="1"/>
  <c r="E73" i="2" s="1"/>
  <c r="F73" i="2" s="1"/>
  <c r="G73" i="2" s="1"/>
  <c r="H73" i="2" s="1"/>
  <c r="I73" i="2" s="1"/>
  <c r="J73" i="2" s="1"/>
  <c r="K73" i="2" s="1"/>
  <c r="L73" i="2" s="1"/>
  <c r="M73" i="2" s="1"/>
  <c r="N73" i="2" s="1"/>
  <c r="O73" i="2" s="1"/>
  <c r="P73" i="2" s="1"/>
  <c r="Q73" i="2" s="1"/>
  <c r="R73" i="2" s="1"/>
  <c r="B94" i="2"/>
  <c r="C94" i="2"/>
  <c r="D94" i="2" s="1"/>
  <c r="E94" i="2"/>
  <c r="F94" i="2" s="1"/>
  <c r="G94" i="2" s="1"/>
  <c r="H94" i="2"/>
  <c r="I94" i="2" s="1"/>
  <c r="J94" i="2" s="1"/>
  <c r="K94" i="2" s="1"/>
  <c r="L94" i="2" s="1"/>
  <c r="M94" i="2" s="1"/>
  <c r="N94" i="2" s="1"/>
  <c r="O94" i="2" s="1"/>
  <c r="P94" i="2" s="1"/>
  <c r="Q94" i="2" s="1"/>
  <c r="R94" i="2" s="1"/>
  <c r="B128" i="2"/>
  <c r="C128" i="2" s="1"/>
  <c r="D128" i="2" s="1"/>
  <c r="E128" i="2" s="1"/>
  <c r="F128" i="2" s="1"/>
  <c r="G128" i="2" s="1"/>
  <c r="H128" i="2" s="1"/>
  <c r="I128" i="2" s="1"/>
  <c r="J128" i="2" s="1"/>
  <c r="K128" i="2" s="1"/>
  <c r="L128" i="2" s="1"/>
  <c r="M128" i="2" s="1"/>
  <c r="N128" i="2" s="1"/>
  <c r="O128" i="2" s="1"/>
  <c r="P128" i="2" s="1"/>
  <c r="Q128" i="2" s="1"/>
  <c r="R128" i="2" s="1"/>
  <c r="B3" i="2"/>
  <c r="C3" i="2" s="1"/>
  <c r="D3" i="2" s="1"/>
  <c r="E3" i="2" s="1"/>
  <c r="F3" i="2" s="1"/>
  <c r="G3" i="2" s="1"/>
  <c r="H3" i="2" s="1"/>
  <c r="I3" i="2" s="1"/>
  <c r="J3" i="2" s="1"/>
  <c r="K3" i="2" s="1"/>
  <c r="L3" i="2" s="1"/>
  <c r="M3" i="2" s="1"/>
  <c r="N3" i="2" s="1"/>
  <c r="O3" i="2" s="1"/>
  <c r="P3" i="2" s="1"/>
  <c r="Q3" i="2" s="1"/>
  <c r="R3" i="2" s="1"/>
  <c r="B68" i="2"/>
  <c r="C68" i="2" s="1"/>
  <c r="D68" i="2" s="1"/>
  <c r="E68" i="2" s="1"/>
  <c r="F68" i="2" s="1"/>
  <c r="G68" i="2" s="1"/>
  <c r="H68" i="2" s="1"/>
  <c r="I68" i="2" s="1"/>
  <c r="J68" i="2" s="1"/>
  <c r="K68" i="2" s="1"/>
  <c r="L68" i="2" s="1"/>
  <c r="M68" i="2" s="1"/>
  <c r="N68" i="2" s="1"/>
  <c r="O68" i="2" s="1"/>
  <c r="P68" i="2" s="1"/>
  <c r="Q68" i="2" s="1"/>
  <c r="R68" i="2" s="1"/>
  <c r="B114" i="2"/>
  <c r="C114" i="2" s="1"/>
  <c r="D114" i="2" s="1"/>
  <c r="E114" i="2" s="1"/>
  <c r="F114" i="2" s="1"/>
  <c r="G114" i="2" s="1"/>
  <c r="H114" i="2" s="1"/>
  <c r="I114" i="2" s="1"/>
  <c r="J114" i="2" s="1"/>
  <c r="K114" i="2" s="1"/>
  <c r="L114" i="2" s="1"/>
  <c r="M114" i="2" s="1"/>
  <c r="N114" i="2" s="1"/>
  <c r="O114" i="2" s="1"/>
  <c r="P114" i="2" s="1"/>
  <c r="Q114" i="2" s="1"/>
  <c r="R114" i="2" s="1"/>
  <c r="B44" i="2"/>
  <c r="C44" i="2" s="1"/>
  <c r="D44" i="2" s="1"/>
  <c r="E44" i="2" s="1"/>
  <c r="F44" i="2" s="1"/>
  <c r="G44" i="2" s="1"/>
  <c r="H44" i="2" s="1"/>
  <c r="I44" i="2" s="1"/>
  <c r="J44" i="2" s="1"/>
  <c r="K44" i="2" s="1"/>
  <c r="L44" i="2" s="1"/>
  <c r="M44" i="2" s="1"/>
  <c r="N44" i="2" s="1"/>
  <c r="O44" i="2" s="1"/>
  <c r="P44" i="2" s="1"/>
  <c r="Q44" i="2" s="1"/>
  <c r="R44" i="2" s="1"/>
  <c r="B149" i="2"/>
  <c r="C149" i="2" s="1"/>
  <c r="D149" i="2" s="1"/>
  <c r="E149" i="2" s="1"/>
  <c r="F149" i="2" s="1"/>
  <c r="G149" i="2" s="1"/>
  <c r="H149" i="2" s="1"/>
  <c r="I149" i="2" s="1"/>
  <c r="J149" i="2" s="1"/>
  <c r="K149" i="2" s="1"/>
  <c r="L149" i="2" s="1"/>
  <c r="M149" i="2" s="1"/>
  <c r="N149" i="2" s="1"/>
  <c r="O149" i="2" s="1"/>
  <c r="P149" i="2" s="1"/>
  <c r="Q149" i="2" s="1"/>
  <c r="R149" i="2" s="1"/>
  <c r="B27" i="2"/>
  <c r="C27" i="2" s="1"/>
  <c r="D27" i="2" s="1"/>
  <c r="E27" i="2" s="1"/>
  <c r="F27" i="2" s="1"/>
  <c r="G27" i="2" s="1"/>
  <c r="H27" i="2" s="1"/>
  <c r="I27" i="2" s="1"/>
  <c r="J27" i="2" s="1"/>
  <c r="K27" i="2" s="1"/>
  <c r="L27" i="2" s="1"/>
  <c r="M27" i="2" s="1"/>
  <c r="N27" i="2" s="1"/>
  <c r="O27" i="2" s="1"/>
  <c r="P27" i="2" s="1"/>
  <c r="Q27" i="2" s="1"/>
  <c r="R27" i="2" s="1"/>
  <c r="B130" i="2"/>
  <c r="C130" i="2" s="1"/>
  <c r="D130" i="2" s="1"/>
  <c r="E130" i="2" s="1"/>
  <c r="F130" i="2" s="1"/>
  <c r="G130" i="2" s="1"/>
  <c r="H130" i="2" s="1"/>
  <c r="I130" i="2" s="1"/>
  <c r="J130" i="2" s="1"/>
  <c r="K130" i="2" s="1"/>
  <c r="L130" i="2" s="1"/>
  <c r="M130" i="2" s="1"/>
  <c r="N130" i="2" s="1"/>
  <c r="O130" i="2" s="1"/>
  <c r="P130" i="2" s="1"/>
  <c r="Q130" i="2" s="1"/>
  <c r="R130" i="2" s="1"/>
  <c r="B34" i="2"/>
  <c r="C34" i="2" s="1"/>
  <c r="D34" i="2" s="1"/>
  <c r="E34" i="2" s="1"/>
  <c r="F34" i="2" s="1"/>
  <c r="G34" i="2" s="1"/>
  <c r="H34" i="2" s="1"/>
  <c r="I34" i="2" s="1"/>
  <c r="J34" i="2" s="1"/>
  <c r="K34" i="2" s="1"/>
  <c r="L34" i="2" s="1"/>
  <c r="M34" i="2" s="1"/>
  <c r="N34" i="2" s="1"/>
  <c r="O34" i="2" s="1"/>
  <c r="P34" i="2" s="1"/>
  <c r="Q34" i="2" s="1"/>
  <c r="R34" i="2" s="1"/>
  <c r="B18" i="2"/>
  <c r="C18" i="2" s="1"/>
  <c r="D18" i="2"/>
  <c r="E18" i="2" s="1"/>
  <c r="F18" i="2" s="1"/>
  <c r="G18" i="2" s="1"/>
  <c r="H18" i="2" s="1"/>
  <c r="I18" i="2" s="1"/>
  <c r="J18" i="2" s="1"/>
  <c r="K18" i="2" s="1"/>
  <c r="L18" i="2" s="1"/>
  <c r="M18" i="2" s="1"/>
  <c r="N18" i="2" s="1"/>
  <c r="O18" i="2" s="1"/>
  <c r="P18" i="2" s="1"/>
  <c r="Q18" i="2" s="1"/>
  <c r="R18" i="2" s="1"/>
  <c r="B146" i="2"/>
  <c r="C146" i="2" s="1"/>
  <c r="D146" i="2" s="1"/>
  <c r="E146" i="2" s="1"/>
  <c r="F146" i="2" s="1"/>
  <c r="G146" i="2" s="1"/>
  <c r="H146" i="2" s="1"/>
  <c r="I146" i="2" s="1"/>
  <c r="J146" i="2" s="1"/>
  <c r="K146" i="2" s="1"/>
  <c r="L146" i="2" s="1"/>
  <c r="M146" i="2" s="1"/>
  <c r="N146" i="2" s="1"/>
  <c r="O146" i="2" s="1"/>
  <c r="P146" i="2" s="1"/>
  <c r="Q146" i="2" s="1"/>
  <c r="R146" i="2" s="1"/>
  <c r="B70" i="2"/>
  <c r="C70" i="2" s="1"/>
  <c r="D70" i="2" s="1"/>
  <c r="E70" i="2" s="1"/>
  <c r="F70" i="2" s="1"/>
  <c r="G70" i="2" s="1"/>
  <c r="H70" i="2" s="1"/>
  <c r="I70" i="2" s="1"/>
  <c r="J70" i="2" s="1"/>
  <c r="K70" i="2" s="1"/>
  <c r="L70" i="2" s="1"/>
  <c r="M70" i="2" s="1"/>
  <c r="N70" i="2" s="1"/>
  <c r="O70" i="2" s="1"/>
  <c r="P70" i="2" s="1"/>
  <c r="Q70" i="2" s="1"/>
  <c r="R70" i="2" s="1"/>
  <c r="B142" i="2"/>
  <c r="C142" i="2" s="1"/>
  <c r="D142" i="2" s="1"/>
  <c r="E142" i="2" s="1"/>
  <c r="F142" i="2" s="1"/>
  <c r="G142" i="2" s="1"/>
  <c r="H142" i="2" s="1"/>
  <c r="I142" i="2" s="1"/>
  <c r="J142" i="2" s="1"/>
  <c r="K142" i="2" s="1"/>
  <c r="L142" i="2" s="1"/>
  <c r="M142" i="2" s="1"/>
  <c r="N142" i="2" s="1"/>
  <c r="O142" i="2" s="1"/>
  <c r="P142" i="2" s="1"/>
  <c r="Q142" i="2" s="1"/>
  <c r="R142" i="2" s="1"/>
  <c r="B9" i="2"/>
  <c r="C9" i="2" s="1"/>
  <c r="D9" i="2" s="1"/>
  <c r="E9" i="2" s="1"/>
  <c r="F9" i="2" s="1"/>
  <c r="G9" i="2" s="1"/>
  <c r="H9" i="2" s="1"/>
  <c r="I9" i="2" s="1"/>
  <c r="J9" i="2" s="1"/>
  <c r="K9" i="2" s="1"/>
  <c r="L9" i="2" s="1"/>
  <c r="M9" i="2" s="1"/>
  <c r="N9" i="2" s="1"/>
  <c r="O9" i="2" s="1"/>
  <c r="P9" i="2" s="1"/>
  <c r="Q9" i="2" s="1"/>
  <c r="R9" i="2" s="1"/>
  <c r="B118" i="2"/>
  <c r="C118" i="2"/>
  <c r="D118" i="2"/>
  <c r="E118" i="2" s="1"/>
  <c r="F118" i="2" s="1"/>
  <c r="G118" i="2" s="1"/>
  <c r="H118" i="2" s="1"/>
  <c r="I118" i="2" s="1"/>
  <c r="J118" i="2" s="1"/>
  <c r="K118" i="2" s="1"/>
  <c r="L118" i="2" s="1"/>
  <c r="M118" i="2" s="1"/>
  <c r="N118" i="2" s="1"/>
  <c r="O118" i="2" s="1"/>
  <c r="P118" i="2" s="1"/>
  <c r="Q118" i="2" s="1"/>
  <c r="R118" i="2" s="1"/>
  <c r="B23" i="2"/>
  <c r="C23" i="2" s="1"/>
  <c r="D23" i="2" s="1"/>
  <c r="E23" i="2" s="1"/>
  <c r="F23" i="2" s="1"/>
  <c r="G23" i="2" s="1"/>
  <c r="H23" i="2" s="1"/>
  <c r="I23" i="2" s="1"/>
  <c r="J23" i="2" s="1"/>
  <c r="K23" i="2" s="1"/>
  <c r="L23" i="2" s="1"/>
  <c r="M23" i="2" s="1"/>
  <c r="N23" i="2" s="1"/>
  <c r="O23" i="2" s="1"/>
  <c r="P23" i="2" s="1"/>
  <c r="Q23" i="2" s="1"/>
  <c r="R23" i="2" s="1"/>
  <c r="B57" i="2"/>
  <c r="C57" i="2" s="1"/>
  <c r="D57" i="2" s="1"/>
  <c r="E57" i="2" s="1"/>
  <c r="F57" i="2" s="1"/>
  <c r="G57" i="2" s="1"/>
  <c r="H57" i="2" s="1"/>
  <c r="I57" i="2" s="1"/>
  <c r="J57" i="2" s="1"/>
  <c r="K57" i="2" s="1"/>
  <c r="L57" i="2" s="1"/>
  <c r="M57" i="2" s="1"/>
  <c r="N57" i="2" s="1"/>
  <c r="O57" i="2" s="1"/>
  <c r="P57" i="2" s="1"/>
  <c r="Q57" i="2" s="1"/>
  <c r="R57" i="2" s="1"/>
  <c r="B54" i="2"/>
  <c r="C54" i="2" s="1"/>
  <c r="D54" i="2" s="1"/>
  <c r="E54" i="2" s="1"/>
  <c r="F54" i="2" s="1"/>
  <c r="G54" i="2" s="1"/>
  <c r="H54" i="2" s="1"/>
  <c r="I54" i="2" s="1"/>
  <c r="J54" i="2" s="1"/>
  <c r="K54" i="2" s="1"/>
  <c r="L54" i="2" s="1"/>
  <c r="M54" i="2" s="1"/>
  <c r="N54" i="2" s="1"/>
  <c r="O54" i="2" s="1"/>
  <c r="P54" i="2" s="1"/>
  <c r="Q54" i="2" s="1"/>
  <c r="R54" i="2" s="1"/>
  <c r="B92" i="2"/>
  <c r="C92" i="2" s="1"/>
  <c r="D92" i="2"/>
  <c r="E92" i="2" s="1"/>
  <c r="F92" i="2" s="1"/>
  <c r="G92" i="2" s="1"/>
  <c r="H92" i="2" s="1"/>
  <c r="I92" i="2" s="1"/>
  <c r="J92" i="2" s="1"/>
  <c r="K92" i="2" s="1"/>
  <c r="L92" i="2" s="1"/>
  <c r="M92" i="2" s="1"/>
  <c r="N92" i="2" s="1"/>
  <c r="O92" i="2" s="1"/>
  <c r="P92" i="2" s="1"/>
  <c r="Q92" i="2" s="1"/>
  <c r="R92" i="2" s="1"/>
  <c r="B139" i="2"/>
  <c r="C139" i="2" s="1"/>
  <c r="D139" i="2" s="1"/>
  <c r="E139" i="2" s="1"/>
  <c r="F139" i="2" s="1"/>
  <c r="G139" i="2" s="1"/>
  <c r="H139" i="2" s="1"/>
  <c r="I139" i="2" s="1"/>
  <c r="J139" i="2" s="1"/>
  <c r="K139" i="2" s="1"/>
  <c r="L139" i="2" s="1"/>
  <c r="M139" i="2" s="1"/>
  <c r="N139" i="2" s="1"/>
  <c r="O139" i="2" s="1"/>
  <c r="P139" i="2" s="1"/>
  <c r="Q139" i="2" s="1"/>
  <c r="R139" i="2" s="1"/>
  <c r="B4" i="2"/>
  <c r="C4" i="2" s="1"/>
  <c r="D4" i="2" s="1"/>
  <c r="E4" i="2" s="1"/>
  <c r="F4" i="2" s="1"/>
  <c r="G4" i="2" s="1"/>
  <c r="H4" i="2" s="1"/>
  <c r="I4" i="2" s="1"/>
  <c r="J4" i="2" s="1"/>
  <c r="K4" i="2" s="1"/>
  <c r="L4" i="2" s="1"/>
  <c r="M4" i="2" s="1"/>
  <c r="N4" i="2" s="1"/>
  <c r="O4" i="2" s="1"/>
  <c r="P4" i="2" s="1"/>
  <c r="Q4" i="2" s="1"/>
  <c r="R4" i="2" s="1"/>
  <c r="B107" i="2"/>
  <c r="C107" i="2" s="1"/>
  <c r="D107" i="2" s="1"/>
  <c r="E107" i="2" s="1"/>
  <c r="F107" i="2" s="1"/>
  <c r="G107" i="2" s="1"/>
  <c r="H107" i="2" s="1"/>
  <c r="I107" i="2" s="1"/>
  <c r="J107" i="2" s="1"/>
  <c r="K107" i="2" s="1"/>
  <c r="L107" i="2" s="1"/>
  <c r="M107" i="2" s="1"/>
  <c r="N107" i="2" s="1"/>
  <c r="O107" i="2" s="1"/>
  <c r="P107" i="2" s="1"/>
  <c r="Q107" i="2" s="1"/>
  <c r="R107" i="2" s="1"/>
  <c r="B5" i="2"/>
  <c r="C5" i="2" s="1"/>
  <c r="D5" i="2" s="1"/>
  <c r="E5" i="2" s="1"/>
  <c r="F5" i="2" s="1"/>
  <c r="G5" i="2" s="1"/>
  <c r="H5" i="2" s="1"/>
  <c r="I5" i="2" s="1"/>
  <c r="J5" i="2" s="1"/>
  <c r="K5" i="2" s="1"/>
  <c r="L5" i="2" s="1"/>
  <c r="M5" i="2" s="1"/>
  <c r="N5" i="2" s="1"/>
  <c r="O5" i="2" s="1"/>
  <c r="P5" i="2" s="1"/>
  <c r="Q5" i="2" s="1"/>
  <c r="R5" i="2" s="1"/>
  <c r="B24" i="2"/>
  <c r="C24" i="2" s="1"/>
  <c r="D24" i="2" s="1"/>
  <c r="E24" i="2" s="1"/>
  <c r="F24" i="2" s="1"/>
  <c r="G24" i="2" s="1"/>
  <c r="H24" i="2" s="1"/>
  <c r="I24" i="2" s="1"/>
  <c r="J24" i="2" s="1"/>
  <c r="K24" i="2" s="1"/>
  <c r="L24" i="2" s="1"/>
  <c r="M24" i="2" s="1"/>
  <c r="N24" i="2" s="1"/>
  <c r="O24" i="2" s="1"/>
  <c r="P24" i="2" s="1"/>
  <c r="Q24" i="2" s="1"/>
  <c r="R24" i="2" s="1"/>
  <c r="B20" i="2"/>
  <c r="C20" i="2" s="1"/>
  <c r="D20" i="2" s="1"/>
  <c r="E20" i="2" s="1"/>
  <c r="F20" i="2" s="1"/>
  <c r="G20" i="2" s="1"/>
  <c r="H20" i="2" s="1"/>
  <c r="I20" i="2" s="1"/>
  <c r="J20" i="2" s="1"/>
  <c r="K20" i="2" s="1"/>
  <c r="L20" i="2" s="1"/>
  <c r="M20" i="2" s="1"/>
  <c r="N20" i="2" s="1"/>
  <c r="O20" i="2" s="1"/>
  <c r="P20" i="2" s="1"/>
  <c r="Q20" i="2" s="1"/>
  <c r="R20" i="2" s="1"/>
  <c r="B151" i="2"/>
  <c r="C151" i="2" s="1"/>
  <c r="D151" i="2" s="1"/>
  <c r="E151" i="2" s="1"/>
  <c r="F151" i="2" s="1"/>
  <c r="G151" i="2" s="1"/>
  <c r="H151" i="2" s="1"/>
  <c r="I151" i="2" s="1"/>
  <c r="J151" i="2" s="1"/>
  <c r="K151" i="2" s="1"/>
  <c r="L151" i="2" s="1"/>
  <c r="M151" i="2" s="1"/>
  <c r="N151" i="2" s="1"/>
  <c r="O151" i="2" s="1"/>
  <c r="P151" i="2" s="1"/>
  <c r="Q151" i="2" s="1"/>
  <c r="R151" i="2" s="1"/>
  <c r="B108" i="2"/>
  <c r="C108" i="2" s="1"/>
  <c r="D108" i="2" s="1"/>
  <c r="E108" i="2" s="1"/>
  <c r="F108" i="2" s="1"/>
  <c r="G108" i="2" s="1"/>
  <c r="H108" i="2" s="1"/>
  <c r="I108" i="2" s="1"/>
  <c r="J108" i="2" s="1"/>
  <c r="K108" i="2" s="1"/>
  <c r="L108" i="2" s="1"/>
  <c r="M108" i="2" s="1"/>
  <c r="N108" i="2" s="1"/>
  <c r="O108" i="2" s="1"/>
  <c r="P108" i="2" s="1"/>
  <c r="Q108" i="2" s="1"/>
  <c r="R108" i="2" s="1"/>
  <c r="B122" i="2"/>
  <c r="C122" i="2" s="1"/>
  <c r="D122" i="2" s="1"/>
  <c r="E122" i="2" s="1"/>
  <c r="F122" i="2" s="1"/>
  <c r="G122" i="2" s="1"/>
  <c r="H122" i="2" s="1"/>
  <c r="I122" i="2" s="1"/>
  <c r="J122" i="2" s="1"/>
  <c r="K122" i="2" s="1"/>
  <c r="L122" i="2" s="1"/>
  <c r="M122" i="2" s="1"/>
  <c r="N122" i="2" s="1"/>
  <c r="O122" i="2" s="1"/>
  <c r="P122" i="2" s="1"/>
  <c r="Q122" i="2" s="1"/>
  <c r="R122" i="2" s="1"/>
  <c r="B26" i="2"/>
  <c r="C26" i="2" s="1"/>
  <c r="D26" i="2" s="1"/>
  <c r="E26" i="2" s="1"/>
  <c r="F26" i="2" s="1"/>
  <c r="G26" i="2" s="1"/>
  <c r="H26" i="2" s="1"/>
  <c r="I26" i="2" s="1"/>
  <c r="J26" i="2" s="1"/>
  <c r="K26" i="2" s="1"/>
  <c r="L26" i="2" s="1"/>
  <c r="M26" i="2" s="1"/>
  <c r="N26" i="2" s="1"/>
  <c r="O26" i="2" s="1"/>
  <c r="P26" i="2" s="1"/>
  <c r="Q26" i="2" s="1"/>
  <c r="R26" i="2" s="1"/>
  <c r="B49" i="2"/>
  <c r="C49" i="2" s="1"/>
  <c r="D49" i="2" s="1"/>
  <c r="E49" i="2" s="1"/>
  <c r="F49" i="2" s="1"/>
  <c r="G49" i="2" s="1"/>
  <c r="H49" i="2" s="1"/>
  <c r="I49" i="2" s="1"/>
  <c r="J49" i="2" s="1"/>
  <c r="K49" i="2" s="1"/>
  <c r="L49" i="2" s="1"/>
  <c r="M49" i="2" s="1"/>
  <c r="N49" i="2" s="1"/>
  <c r="O49" i="2" s="1"/>
  <c r="P49" i="2" s="1"/>
  <c r="Q49" i="2" s="1"/>
  <c r="R49" i="2" s="1"/>
  <c r="B30" i="2"/>
  <c r="C30" i="2" s="1"/>
  <c r="D30" i="2" s="1"/>
  <c r="E30" i="2" s="1"/>
  <c r="F30" i="2" s="1"/>
  <c r="G30" i="2" s="1"/>
  <c r="H30" i="2" s="1"/>
  <c r="I30" i="2" s="1"/>
  <c r="J30" i="2" s="1"/>
  <c r="K30" i="2" s="1"/>
  <c r="L30" i="2" s="1"/>
  <c r="M30" i="2" s="1"/>
  <c r="N30" i="2" s="1"/>
  <c r="O30" i="2" s="1"/>
  <c r="P30" i="2" s="1"/>
  <c r="Q30" i="2" s="1"/>
  <c r="R30" i="2" s="1"/>
  <c r="B79" i="2"/>
  <c r="C79" i="2" s="1"/>
  <c r="D79" i="2" s="1"/>
  <c r="E79" i="2" s="1"/>
  <c r="F79" i="2" s="1"/>
  <c r="G79" i="2" s="1"/>
  <c r="H79" i="2" s="1"/>
  <c r="I79" i="2" s="1"/>
  <c r="J79" i="2" s="1"/>
  <c r="K79" i="2" s="1"/>
  <c r="L79" i="2" s="1"/>
  <c r="M79" i="2" s="1"/>
  <c r="N79" i="2" s="1"/>
  <c r="O79" i="2" s="1"/>
  <c r="P79" i="2" s="1"/>
  <c r="Q79" i="2" s="1"/>
  <c r="R79" i="2" s="1"/>
  <c r="B81" i="2"/>
  <c r="C81" i="2" s="1"/>
  <c r="D81" i="2" s="1"/>
  <c r="E81" i="2" s="1"/>
  <c r="F81" i="2" s="1"/>
  <c r="G81" i="2" s="1"/>
  <c r="H81" i="2" s="1"/>
  <c r="I81" i="2" s="1"/>
  <c r="J81" i="2" s="1"/>
  <c r="K81" i="2" s="1"/>
  <c r="L81" i="2" s="1"/>
  <c r="M81" i="2" s="1"/>
  <c r="N81" i="2" s="1"/>
  <c r="O81" i="2" s="1"/>
  <c r="P81" i="2" s="1"/>
  <c r="Q81" i="2" s="1"/>
  <c r="R81" i="2" s="1"/>
  <c r="B37" i="2"/>
  <c r="C37" i="2" s="1"/>
  <c r="D37" i="2" s="1"/>
  <c r="E37" i="2" s="1"/>
  <c r="F37" i="2" s="1"/>
  <c r="G37" i="2" s="1"/>
  <c r="H37" i="2" s="1"/>
  <c r="I37" i="2" s="1"/>
  <c r="J37" i="2" s="1"/>
  <c r="K37" i="2" s="1"/>
  <c r="L37" i="2" s="1"/>
  <c r="M37" i="2" s="1"/>
  <c r="N37" i="2" s="1"/>
  <c r="O37" i="2" s="1"/>
  <c r="P37" i="2" s="1"/>
  <c r="Q37" i="2" s="1"/>
  <c r="R37" i="2" s="1"/>
  <c r="B90" i="2"/>
  <c r="C90" i="2" s="1"/>
  <c r="D90" i="2" s="1"/>
  <c r="E90" i="2" s="1"/>
  <c r="F90" i="2" s="1"/>
  <c r="G90" i="2" s="1"/>
  <c r="H90" i="2" s="1"/>
  <c r="I90" i="2" s="1"/>
  <c r="J90" i="2" s="1"/>
  <c r="K90" i="2" s="1"/>
  <c r="L90" i="2" s="1"/>
  <c r="M90" i="2" s="1"/>
  <c r="N90" i="2" s="1"/>
  <c r="O90" i="2" s="1"/>
  <c r="P90" i="2" s="1"/>
  <c r="Q90" i="2" s="1"/>
  <c r="R90" i="2" s="1"/>
  <c r="B100" i="2"/>
  <c r="C100" i="2" s="1"/>
  <c r="D100" i="2" s="1"/>
  <c r="E100" i="2" s="1"/>
  <c r="F100" i="2" s="1"/>
  <c r="G100" i="2" s="1"/>
  <c r="H100" i="2" s="1"/>
  <c r="I100" i="2" s="1"/>
  <c r="J100" i="2" s="1"/>
  <c r="K100" i="2" s="1"/>
  <c r="L100" i="2" s="1"/>
  <c r="M100" i="2" s="1"/>
  <c r="N100" i="2" s="1"/>
  <c r="O100" i="2" s="1"/>
  <c r="P100" i="2" s="1"/>
  <c r="Q100" i="2" s="1"/>
  <c r="R100" i="2" s="1"/>
  <c r="B134" i="2"/>
  <c r="C134" i="2"/>
  <c r="D134" i="2" s="1"/>
  <c r="E134" i="2" s="1"/>
  <c r="F134" i="2" s="1"/>
  <c r="G134" i="2" s="1"/>
  <c r="H134" i="2" s="1"/>
  <c r="I134" i="2" s="1"/>
  <c r="J134" i="2" s="1"/>
  <c r="K134" i="2" s="1"/>
  <c r="L134" i="2" s="1"/>
  <c r="M134" i="2" s="1"/>
  <c r="N134" i="2" s="1"/>
  <c r="O134" i="2" s="1"/>
  <c r="P134" i="2" s="1"/>
  <c r="Q134" i="2" s="1"/>
  <c r="R134" i="2" s="1"/>
  <c r="B69" i="2"/>
  <c r="C69" i="2" s="1"/>
  <c r="D69" i="2" s="1"/>
  <c r="E69" i="2" s="1"/>
  <c r="F69" i="2" s="1"/>
  <c r="G69" i="2" s="1"/>
  <c r="H69" i="2" s="1"/>
  <c r="I69" i="2" s="1"/>
  <c r="J69" i="2" s="1"/>
  <c r="K69" i="2" s="1"/>
  <c r="L69" i="2" s="1"/>
  <c r="M69" i="2" s="1"/>
  <c r="N69" i="2" s="1"/>
  <c r="O69" i="2" s="1"/>
  <c r="P69" i="2" s="1"/>
  <c r="Q69" i="2" s="1"/>
  <c r="R69" i="2" s="1"/>
  <c r="B82" i="2"/>
  <c r="C82" i="2" s="1"/>
  <c r="D82" i="2" s="1"/>
  <c r="E82" i="2" s="1"/>
  <c r="F82" i="2" s="1"/>
  <c r="G82" i="2" s="1"/>
  <c r="H82" i="2" s="1"/>
  <c r="I82" i="2" s="1"/>
  <c r="J82" i="2" s="1"/>
  <c r="K82" i="2" s="1"/>
  <c r="L82" i="2" s="1"/>
  <c r="M82" i="2" s="1"/>
  <c r="N82" i="2" s="1"/>
  <c r="O82" i="2" s="1"/>
  <c r="P82" i="2" s="1"/>
  <c r="Q82" i="2" s="1"/>
  <c r="R82" i="2" s="1"/>
  <c r="B113" i="2"/>
  <c r="C113" i="2" s="1"/>
  <c r="D113" i="2" s="1"/>
  <c r="E113" i="2" s="1"/>
  <c r="F113" i="2" s="1"/>
  <c r="G113" i="2" s="1"/>
  <c r="H113" i="2" s="1"/>
  <c r="I113" i="2" s="1"/>
  <c r="J113" i="2" s="1"/>
  <c r="K113" i="2" s="1"/>
  <c r="L113" i="2" s="1"/>
  <c r="M113" i="2" s="1"/>
  <c r="N113" i="2" s="1"/>
  <c r="O113" i="2" s="1"/>
  <c r="P113" i="2" s="1"/>
  <c r="Q113" i="2" s="1"/>
  <c r="R113" i="2" s="1"/>
  <c r="B51" i="2"/>
  <c r="C51" i="2" s="1"/>
  <c r="D51" i="2" s="1"/>
  <c r="E51" i="2" s="1"/>
  <c r="F51" i="2" s="1"/>
  <c r="G51" i="2" s="1"/>
  <c r="H51" i="2" s="1"/>
  <c r="I51" i="2" s="1"/>
  <c r="J51" i="2" s="1"/>
  <c r="K51" i="2" s="1"/>
  <c r="L51" i="2" s="1"/>
  <c r="M51" i="2" s="1"/>
  <c r="N51" i="2" s="1"/>
  <c r="O51" i="2" s="1"/>
  <c r="P51" i="2" s="1"/>
  <c r="Q51" i="2" s="1"/>
  <c r="R51" i="2" s="1"/>
  <c r="B52" i="2"/>
  <c r="C52" i="2" s="1"/>
  <c r="D52" i="2" s="1"/>
  <c r="E52" i="2" s="1"/>
  <c r="F52" i="2" s="1"/>
  <c r="G52" i="2" s="1"/>
  <c r="H52" i="2" s="1"/>
  <c r="I52" i="2" s="1"/>
  <c r="J52" i="2" s="1"/>
  <c r="K52" i="2" s="1"/>
  <c r="L52" i="2" s="1"/>
  <c r="M52" i="2" s="1"/>
  <c r="N52" i="2" s="1"/>
  <c r="O52" i="2" s="1"/>
  <c r="P52" i="2" s="1"/>
  <c r="Q52" i="2" s="1"/>
  <c r="R52" i="2" s="1"/>
  <c r="B98" i="2"/>
  <c r="C98" i="2" s="1"/>
  <c r="D98" i="2" s="1"/>
  <c r="E98" i="2" s="1"/>
  <c r="F98" i="2" s="1"/>
  <c r="G98" i="2" s="1"/>
  <c r="H98" i="2" s="1"/>
  <c r="I98" i="2" s="1"/>
  <c r="J98" i="2" s="1"/>
  <c r="K98" i="2" s="1"/>
  <c r="L98" i="2" s="1"/>
  <c r="M98" i="2" s="1"/>
  <c r="N98" i="2" s="1"/>
  <c r="O98" i="2" s="1"/>
  <c r="P98" i="2" s="1"/>
  <c r="Q98" i="2" s="1"/>
  <c r="R98" i="2" s="1"/>
  <c r="B123" i="2"/>
  <c r="C123" i="2" s="1"/>
  <c r="D123" i="2" s="1"/>
  <c r="E123" i="2" s="1"/>
  <c r="F123" i="2" s="1"/>
  <c r="G123" i="2" s="1"/>
  <c r="H123" i="2" s="1"/>
  <c r="I123" i="2" s="1"/>
  <c r="J123" i="2" s="1"/>
  <c r="K123" i="2" s="1"/>
  <c r="L123" i="2" s="1"/>
  <c r="M123" i="2" s="1"/>
  <c r="N123" i="2" s="1"/>
  <c r="O123" i="2" s="1"/>
  <c r="P123" i="2" s="1"/>
  <c r="Q123" i="2" s="1"/>
  <c r="R123" i="2" s="1"/>
  <c r="B7" i="2"/>
  <c r="C7" i="2" s="1"/>
  <c r="D7" i="2" s="1"/>
  <c r="E7" i="2" s="1"/>
  <c r="F7" i="2" s="1"/>
  <c r="G7" i="2" s="1"/>
  <c r="H7" i="2" s="1"/>
  <c r="I7" i="2" s="1"/>
  <c r="J7" i="2" s="1"/>
  <c r="K7" i="2" s="1"/>
  <c r="L7" i="2" s="1"/>
  <c r="M7" i="2" s="1"/>
  <c r="N7" i="2" s="1"/>
  <c r="O7" i="2" s="1"/>
  <c r="P7" i="2" s="1"/>
  <c r="Q7" i="2" s="1"/>
  <c r="R7" i="2" s="1"/>
  <c r="B35" i="2"/>
  <c r="C35" i="2" s="1"/>
  <c r="D35" i="2" s="1"/>
  <c r="E35" i="2" s="1"/>
  <c r="F35" i="2" s="1"/>
  <c r="G35" i="2" s="1"/>
  <c r="H35" i="2" s="1"/>
  <c r="I35" i="2" s="1"/>
  <c r="J35" i="2" s="1"/>
  <c r="K35" i="2" s="1"/>
  <c r="L35" i="2" s="1"/>
  <c r="M35" i="2" s="1"/>
  <c r="N35" i="2" s="1"/>
  <c r="O35" i="2" s="1"/>
  <c r="P35" i="2" s="1"/>
  <c r="Q35" i="2" s="1"/>
  <c r="R35" i="2" s="1"/>
  <c r="B10" i="2"/>
  <c r="C10" i="2" s="1"/>
  <c r="D10" i="2" s="1"/>
  <c r="E10" i="2" s="1"/>
  <c r="F10" i="2" s="1"/>
  <c r="G10" i="2" s="1"/>
  <c r="H10" i="2" s="1"/>
  <c r="I10" i="2" s="1"/>
  <c r="J10" i="2" s="1"/>
  <c r="K10" i="2" s="1"/>
  <c r="L10" i="2" s="1"/>
  <c r="M10" i="2" s="1"/>
  <c r="N10" i="2" s="1"/>
  <c r="O10" i="2" s="1"/>
  <c r="P10" i="2" s="1"/>
  <c r="Q10" i="2" s="1"/>
  <c r="R10" i="2" s="1"/>
  <c r="B64" i="2"/>
  <c r="C64" i="2" s="1"/>
  <c r="D64" i="2" s="1"/>
  <c r="E64" i="2" s="1"/>
  <c r="F64" i="2" s="1"/>
  <c r="G64" i="2" s="1"/>
  <c r="H64" i="2" s="1"/>
  <c r="I64" i="2" s="1"/>
  <c r="J64" i="2" s="1"/>
  <c r="K64" i="2" s="1"/>
  <c r="L64" i="2" s="1"/>
  <c r="M64" i="2" s="1"/>
  <c r="N64" i="2" s="1"/>
  <c r="O64" i="2" s="1"/>
  <c r="P64" i="2" s="1"/>
  <c r="Q64" i="2" s="1"/>
  <c r="R64" i="2" s="1"/>
  <c r="B135" i="2"/>
  <c r="C135" i="2" s="1"/>
  <c r="D135" i="2" s="1"/>
  <c r="E135" i="2" s="1"/>
  <c r="F135" i="2" s="1"/>
  <c r="G135" i="2" s="1"/>
  <c r="H135" i="2" s="1"/>
  <c r="I135" i="2" s="1"/>
  <c r="J135" i="2" s="1"/>
  <c r="K135" i="2" s="1"/>
  <c r="L135" i="2" s="1"/>
  <c r="M135" i="2" s="1"/>
  <c r="N135" i="2" s="1"/>
  <c r="O135" i="2" s="1"/>
  <c r="P135" i="2" s="1"/>
  <c r="Q135" i="2" s="1"/>
  <c r="R135" i="2" s="1"/>
  <c r="B158" i="2"/>
  <c r="C158" i="2" s="1"/>
  <c r="D158" i="2" s="1"/>
  <c r="E158" i="2" s="1"/>
  <c r="F158" i="2" s="1"/>
  <c r="G158" i="2" s="1"/>
  <c r="H158" i="2" s="1"/>
  <c r="I158" i="2" s="1"/>
  <c r="J158" i="2" s="1"/>
  <c r="K158" i="2" s="1"/>
  <c r="L158" i="2" s="1"/>
  <c r="M158" i="2" s="1"/>
  <c r="N158" i="2" s="1"/>
  <c r="O158" i="2" s="1"/>
  <c r="P158" i="2" s="1"/>
  <c r="Q158" i="2" s="1"/>
  <c r="R158" i="2" s="1"/>
  <c r="B71" i="2"/>
  <c r="C71" i="2"/>
  <c r="D71" i="2" s="1"/>
  <c r="E71" i="2" s="1"/>
  <c r="F71" i="2" s="1"/>
  <c r="G71" i="2" s="1"/>
  <c r="H71" i="2" s="1"/>
  <c r="I71" i="2" s="1"/>
  <c r="J71" i="2" s="1"/>
  <c r="K71" i="2" s="1"/>
  <c r="L71" i="2" s="1"/>
  <c r="M71" i="2" s="1"/>
  <c r="N71" i="2" s="1"/>
  <c r="O71" i="2" s="1"/>
  <c r="P71" i="2" s="1"/>
  <c r="Q71" i="2" s="1"/>
  <c r="R71" i="2" s="1"/>
  <c r="B167" i="2"/>
  <c r="C167" i="2" s="1"/>
  <c r="D167" i="2" s="1"/>
  <c r="E167" i="2" s="1"/>
  <c r="F167" i="2" s="1"/>
  <c r="G167" i="2" s="1"/>
  <c r="H167" i="2" s="1"/>
  <c r="I167" i="2" s="1"/>
  <c r="J167" i="2" s="1"/>
  <c r="K167" i="2" s="1"/>
  <c r="L167" i="2" s="1"/>
  <c r="M167" i="2" s="1"/>
  <c r="N167" i="2" s="1"/>
  <c r="O167" i="2" s="1"/>
  <c r="P167" i="2" s="1"/>
  <c r="Q167" i="2" s="1"/>
  <c r="R167" i="2" s="1"/>
  <c r="B138" i="2"/>
  <c r="C138" i="2" s="1"/>
  <c r="D138" i="2" s="1"/>
  <c r="E138" i="2"/>
  <c r="F138" i="2" s="1"/>
  <c r="G138" i="2" s="1"/>
  <c r="H138" i="2" s="1"/>
  <c r="I138" i="2" s="1"/>
  <c r="J138" i="2" s="1"/>
  <c r="K138" i="2" s="1"/>
  <c r="L138" i="2" s="1"/>
  <c r="M138" i="2" s="1"/>
  <c r="N138" i="2" s="1"/>
  <c r="O138" i="2" s="1"/>
  <c r="P138" i="2" s="1"/>
  <c r="Q138" i="2" s="1"/>
  <c r="R138" i="2" s="1"/>
  <c r="B19" i="2"/>
  <c r="C19" i="2" s="1"/>
  <c r="D19" i="2" s="1"/>
  <c r="E19" i="2" s="1"/>
  <c r="F19" i="2" s="1"/>
  <c r="G19" i="2" s="1"/>
  <c r="H19" i="2" s="1"/>
  <c r="I19" i="2" s="1"/>
  <c r="J19" i="2" s="1"/>
  <c r="K19" i="2" s="1"/>
  <c r="L19" i="2" s="1"/>
  <c r="M19" i="2" s="1"/>
  <c r="N19" i="2" s="1"/>
  <c r="O19" i="2" s="1"/>
  <c r="P19" i="2" s="1"/>
  <c r="Q19" i="2" s="1"/>
  <c r="R19" i="2" s="1"/>
  <c r="B56" i="2"/>
  <c r="C56" i="2" s="1"/>
  <c r="D56" i="2" s="1"/>
  <c r="E56" i="2" s="1"/>
  <c r="F56" i="2" s="1"/>
  <c r="G56" i="2" s="1"/>
  <c r="H56" i="2" s="1"/>
  <c r="I56" i="2" s="1"/>
  <c r="J56" i="2" s="1"/>
  <c r="K56" i="2" s="1"/>
  <c r="L56" i="2" s="1"/>
  <c r="M56" i="2" s="1"/>
  <c r="N56" i="2" s="1"/>
  <c r="O56" i="2" s="1"/>
  <c r="P56" i="2" s="1"/>
  <c r="Q56" i="2" s="1"/>
  <c r="R56" i="2" s="1"/>
  <c r="B117" i="2"/>
  <c r="C117" i="2" s="1"/>
  <c r="D117" i="2" s="1"/>
  <c r="E117" i="2" s="1"/>
  <c r="F117" i="2" s="1"/>
  <c r="G117" i="2" s="1"/>
  <c r="H117" i="2" s="1"/>
  <c r="I117" i="2" s="1"/>
  <c r="J117" i="2" s="1"/>
  <c r="K117" i="2" s="1"/>
  <c r="L117" i="2" s="1"/>
  <c r="M117" i="2" s="1"/>
  <c r="N117" i="2" s="1"/>
  <c r="O117" i="2" s="1"/>
  <c r="P117" i="2" s="1"/>
  <c r="Q117" i="2" s="1"/>
  <c r="R117" i="2" s="1"/>
  <c r="B12" i="2"/>
  <c r="C12" i="2"/>
  <c r="D12" i="2" s="1"/>
  <c r="E12" i="2" s="1"/>
  <c r="F12" i="2" s="1"/>
  <c r="G12" i="2" s="1"/>
  <c r="H12" i="2" s="1"/>
  <c r="I12" i="2" s="1"/>
  <c r="J12" i="2" s="1"/>
  <c r="K12" i="2" s="1"/>
  <c r="L12" i="2" s="1"/>
  <c r="M12" i="2" s="1"/>
  <c r="N12" i="2" s="1"/>
  <c r="O12" i="2" s="1"/>
  <c r="P12" i="2" s="1"/>
  <c r="Q12" i="2" s="1"/>
  <c r="R12" i="2" s="1"/>
  <c r="B78" i="2"/>
  <c r="C78" i="2" s="1"/>
  <c r="D78" i="2" s="1"/>
  <c r="E78" i="2" s="1"/>
  <c r="F78" i="2" s="1"/>
  <c r="G78" i="2" s="1"/>
  <c r="H78" i="2" s="1"/>
  <c r="I78" i="2" s="1"/>
  <c r="J78" i="2" s="1"/>
  <c r="K78" i="2" s="1"/>
  <c r="L78" i="2" s="1"/>
  <c r="M78" i="2" s="1"/>
  <c r="N78" i="2" s="1"/>
  <c r="O78" i="2" s="1"/>
  <c r="P78" i="2" s="1"/>
  <c r="Q78" i="2" s="1"/>
  <c r="R78" i="2" s="1"/>
  <c r="B85" i="2"/>
  <c r="C85" i="2" s="1"/>
  <c r="D85" i="2" s="1"/>
  <c r="E85" i="2" s="1"/>
  <c r="F85" i="2" s="1"/>
  <c r="G85" i="2" s="1"/>
  <c r="H85" i="2" s="1"/>
  <c r="I85" i="2" s="1"/>
  <c r="J85" i="2" s="1"/>
  <c r="K85" i="2" s="1"/>
  <c r="L85" i="2" s="1"/>
  <c r="M85" i="2" s="1"/>
  <c r="N85" i="2" s="1"/>
  <c r="O85" i="2" s="1"/>
  <c r="P85" i="2" s="1"/>
  <c r="Q85" i="2" s="1"/>
  <c r="R85" i="2" s="1"/>
  <c r="B116" i="2"/>
  <c r="C116" i="2" s="1"/>
  <c r="D116" i="2" s="1"/>
  <c r="E116" i="2" s="1"/>
  <c r="F116" i="2" s="1"/>
  <c r="G116" i="2" s="1"/>
  <c r="H116" i="2" s="1"/>
  <c r="I116" i="2" s="1"/>
  <c r="J116" i="2" s="1"/>
  <c r="K116" i="2" s="1"/>
  <c r="L116" i="2" s="1"/>
  <c r="M116" i="2" s="1"/>
  <c r="N116" i="2" s="1"/>
  <c r="O116" i="2" s="1"/>
  <c r="P116" i="2" s="1"/>
  <c r="Q116" i="2" s="1"/>
  <c r="R116" i="2" s="1"/>
  <c r="B36" i="2"/>
  <c r="C36" i="2" s="1"/>
  <c r="D36" i="2" s="1"/>
  <c r="E36" i="2" s="1"/>
  <c r="F36" i="2" s="1"/>
  <c r="G36" i="2" s="1"/>
  <c r="H36" i="2" s="1"/>
  <c r="I36" i="2" s="1"/>
  <c r="J36" i="2" s="1"/>
  <c r="K36" i="2" s="1"/>
  <c r="L36" i="2" s="1"/>
  <c r="M36" i="2" s="1"/>
  <c r="N36" i="2" s="1"/>
  <c r="O36" i="2" s="1"/>
  <c r="P36" i="2" s="1"/>
  <c r="Q36" i="2" s="1"/>
  <c r="R36" i="2" s="1"/>
  <c r="B93" i="2"/>
  <c r="C93" i="2" s="1"/>
  <c r="D93" i="2" s="1"/>
  <c r="E93" i="2" s="1"/>
  <c r="F93" i="2" s="1"/>
  <c r="G93" i="2" s="1"/>
  <c r="H93" i="2" s="1"/>
  <c r="I93" i="2" s="1"/>
  <c r="J93" i="2" s="1"/>
  <c r="K93" i="2" s="1"/>
  <c r="L93" i="2" s="1"/>
  <c r="M93" i="2" s="1"/>
  <c r="N93" i="2" s="1"/>
  <c r="O93" i="2" s="1"/>
  <c r="P93" i="2" s="1"/>
  <c r="Q93" i="2" s="1"/>
  <c r="R93" i="2" s="1"/>
  <c r="B53" i="2"/>
  <c r="C53" i="2" s="1"/>
  <c r="D53" i="2" s="1"/>
  <c r="E53" i="2" s="1"/>
  <c r="F53" i="2" s="1"/>
  <c r="G53" i="2" s="1"/>
  <c r="H53" i="2" s="1"/>
  <c r="I53" i="2" s="1"/>
  <c r="J53" i="2" s="1"/>
  <c r="K53" i="2" s="1"/>
  <c r="L53" i="2" s="1"/>
  <c r="M53" i="2" s="1"/>
  <c r="N53" i="2" s="1"/>
  <c r="O53" i="2" s="1"/>
  <c r="P53" i="2" s="1"/>
  <c r="Q53" i="2" s="1"/>
  <c r="R53" i="2" s="1"/>
  <c r="B84" i="2"/>
  <c r="C84" i="2" s="1"/>
  <c r="D84" i="2" s="1"/>
  <c r="E84" i="2" s="1"/>
  <c r="F84" i="2" s="1"/>
  <c r="G84" i="2" s="1"/>
  <c r="H84" i="2" s="1"/>
  <c r="I84" i="2" s="1"/>
  <c r="J84" i="2" s="1"/>
  <c r="K84" i="2" s="1"/>
  <c r="L84" i="2" s="1"/>
  <c r="M84" i="2" s="1"/>
  <c r="N84" i="2" s="1"/>
  <c r="O84" i="2" s="1"/>
  <c r="P84" i="2" s="1"/>
  <c r="Q84" i="2" s="1"/>
  <c r="R84" i="2" s="1"/>
  <c r="B140" i="2"/>
  <c r="C140" i="2" s="1"/>
  <c r="D140" i="2" s="1"/>
  <c r="E140" i="2" s="1"/>
  <c r="F140" i="2" s="1"/>
  <c r="G140" i="2" s="1"/>
  <c r="H140" i="2" s="1"/>
  <c r="I140" i="2" s="1"/>
  <c r="J140" i="2" s="1"/>
  <c r="K140" i="2" s="1"/>
  <c r="L140" i="2" s="1"/>
  <c r="M140" i="2" s="1"/>
  <c r="N140" i="2" s="1"/>
  <c r="O140" i="2" s="1"/>
  <c r="P140" i="2" s="1"/>
  <c r="Q140" i="2" s="1"/>
  <c r="R140" i="2" s="1"/>
  <c r="B156" i="2"/>
  <c r="C156" i="2" s="1"/>
  <c r="D156" i="2" s="1"/>
  <c r="E156" i="2" s="1"/>
  <c r="F156" i="2" s="1"/>
  <c r="G156" i="2" s="1"/>
  <c r="H156" i="2" s="1"/>
  <c r="I156" i="2" s="1"/>
  <c r="J156" i="2" s="1"/>
  <c r="K156" i="2" s="1"/>
  <c r="L156" i="2" s="1"/>
  <c r="M156" i="2" s="1"/>
  <c r="N156" i="2" s="1"/>
  <c r="O156" i="2" s="1"/>
  <c r="P156" i="2" s="1"/>
  <c r="Q156" i="2" s="1"/>
  <c r="R156" i="2" s="1"/>
  <c r="B95" i="2"/>
  <c r="C95" i="2" s="1"/>
  <c r="D95" i="2" s="1"/>
  <c r="E95" i="2" s="1"/>
  <c r="F95" i="2" s="1"/>
  <c r="G95" i="2" s="1"/>
  <c r="H95" i="2" s="1"/>
  <c r="I95" i="2" s="1"/>
  <c r="J95" i="2" s="1"/>
  <c r="K95" i="2" s="1"/>
  <c r="L95" i="2" s="1"/>
  <c r="M95" i="2" s="1"/>
  <c r="N95" i="2" s="1"/>
  <c r="O95" i="2" s="1"/>
  <c r="P95" i="2" s="1"/>
  <c r="Q95" i="2" s="1"/>
  <c r="R95" i="2" s="1"/>
  <c r="B137" i="2"/>
  <c r="C137" i="2" s="1"/>
  <c r="D137" i="2" s="1"/>
  <c r="E137" i="2" s="1"/>
  <c r="F137" i="2" s="1"/>
  <c r="G137" i="2" s="1"/>
  <c r="H137" i="2" s="1"/>
  <c r="I137" i="2" s="1"/>
  <c r="J137" i="2" s="1"/>
  <c r="K137" i="2" s="1"/>
  <c r="L137" i="2" s="1"/>
  <c r="M137" i="2" s="1"/>
  <c r="N137" i="2" s="1"/>
  <c r="O137" i="2" s="1"/>
  <c r="P137" i="2" s="1"/>
  <c r="Q137" i="2" s="1"/>
  <c r="R137" i="2" s="1"/>
  <c r="B15" i="2"/>
  <c r="C15" i="2" s="1"/>
  <c r="D15" i="2" s="1"/>
  <c r="E15" i="2" s="1"/>
  <c r="F15" i="2" s="1"/>
  <c r="G15" i="2" s="1"/>
  <c r="H15" i="2" s="1"/>
  <c r="I15" i="2" s="1"/>
  <c r="J15" i="2" s="1"/>
  <c r="K15" i="2" s="1"/>
  <c r="L15" i="2" s="1"/>
  <c r="M15" i="2" s="1"/>
  <c r="N15" i="2" s="1"/>
  <c r="O15" i="2" s="1"/>
  <c r="P15" i="2" s="1"/>
  <c r="Q15" i="2" s="1"/>
  <c r="R15" i="2" s="1"/>
  <c r="B47" i="2"/>
  <c r="C47" i="2" s="1"/>
  <c r="D47" i="2" s="1"/>
  <c r="E47" i="2" s="1"/>
  <c r="F47" i="2" s="1"/>
  <c r="G47" i="2" s="1"/>
  <c r="H47" i="2" s="1"/>
  <c r="I47" i="2" s="1"/>
  <c r="J47" i="2" s="1"/>
  <c r="K47" i="2" s="1"/>
  <c r="L47" i="2" s="1"/>
  <c r="M47" i="2" s="1"/>
  <c r="N47" i="2" s="1"/>
  <c r="O47" i="2" s="1"/>
  <c r="P47" i="2" s="1"/>
  <c r="Q47" i="2" s="1"/>
  <c r="R47" i="2" s="1"/>
  <c r="B110" i="2"/>
  <c r="C110" i="2" s="1"/>
  <c r="D110" i="2" s="1"/>
  <c r="E110" i="2" s="1"/>
  <c r="F110" i="2" s="1"/>
  <c r="G110" i="2" s="1"/>
  <c r="H110" i="2" s="1"/>
  <c r="I110" i="2" s="1"/>
  <c r="J110" i="2" s="1"/>
  <c r="K110" i="2" s="1"/>
  <c r="L110" i="2" s="1"/>
  <c r="M110" i="2" s="1"/>
  <c r="N110" i="2" s="1"/>
  <c r="O110" i="2" s="1"/>
  <c r="P110" i="2" s="1"/>
  <c r="Q110" i="2" s="1"/>
  <c r="R110" i="2" s="1"/>
  <c r="B144" i="2"/>
  <c r="C144" i="2" s="1"/>
  <c r="D144" i="2"/>
  <c r="E144" i="2" s="1"/>
  <c r="F144" i="2" s="1"/>
  <c r="G144" i="2" s="1"/>
  <c r="H144" i="2" s="1"/>
  <c r="I144" i="2" s="1"/>
  <c r="J144" i="2" s="1"/>
  <c r="K144" i="2" s="1"/>
  <c r="L144" i="2" s="1"/>
  <c r="M144" i="2" s="1"/>
  <c r="N144" i="2" s="1"/>
  <c r="O144" i="2" s="1"/>
  <c r="P144" i="2" s="1"/>
  <c r="Q144" i="2" s="1"/>
  <c r="R144" i="2" s="1"/>
  <c r="B157" i="2"/>
  <c r="C157" i="2" s="1"/>
  <c r="D157" i="2" s="1"/>
  <c r="E157" i="2" s="1"/>
  <c r="F157" i="2" s="1"/>
  <c r="G157" i="2" s="1"/>
  <c r="H157" i="2" s="1"/>
  <c r="I157" i="2" s="1"/>
  <c r="J157" i="2" s="1"/>
  <c r="K157" i="2" s="1"/>
  <c r="L157" i="2" s="1"/>
  <c r="M157" i="2" s="1"/>
  <c r="N157" i="2" s="1"/>
  <c r="O157" i="2" s="1"/>
  <c r="P157" i="2" s="1"/>
  <c r="Q157" i="2" s="1"/>
  <c r="R157" i="2" s="1"/>
  <c r="B159" i="2"/>
  <c r="C159" i="2" s="1"/>
  <c r="D159" i="2" s="1"/>
  <c r="E159" i="2" s="1"/>
  <c r="F159" i="2" s="1"/>
  <c r="G159" i="2" s="1"/>
  <c r="H159" i="2" s="1"/>
  <c r="I159" i="2" s="1"/>
  <c r="J159" i="2" s="1"/>
  <c r="K159" i="2" s="1"/>
  <c r="L159" i="2" s="1"/>
  <c r="M159" i="2" s="1"/>
  <c r="N159" i="2" s="1"/>
  <c r="O159" i="2" s="1"/>
  <c r="P159" i="2" s="1"/>
  <c r="Q159" i="2" s="1"/>
  <c r="R159" i="2" s="1"/>
  <c r="B40" i="2"/>
  <c r="C40" i="2" s="1"/>
  <c r="D40" i="2" s="1"/>
  <c r="E40" i="2" s="1"/>
  <c r="F40" i="2" s="1"/>
  <c r="G40" i="2" s="1"/>
  <c r="H40" i="2" s="1"/>
  <c r="I40" i="2" s="1"/>
  <c r="J40" i="2" s="1"/>
  <c r="K40" i="2" s="1"/>
  <c r="L40" i="2" s="1"/>
  <c r="M40" i="2" s="1"/>
  <c r="N40" i="2" s="1"/>
  <c r="O40" i="2" s="1"/>
  <c r="P40" i="2" s="1"/>
  <c r="Q40" i="2" s="1"/>
  <c r="R40" i="2" s="1"/>
  <c r="B136" i="2"/>
  <c r="C136" i="2" s="1"/>
  <c r="D136" i="2" s="1"/>
  <c r="E136" i="2" s="1"/>
  <c r="F136" i="2" s="1"/>
  <c r="G136" i="2" s="1"/>
  <c r="H136" i="2" s="1"/>
  <c r="I136" i="2" s="1"/>
  <c r="J136" i="2" s="1"/>
  <c r="K136" i="2" s="1"/>
  <c r="L136" i="2" s="1"/>
  <c r="M136" i="2" s="1"/>
  <c r="N136" i="2" s="1"/>
  <c r="O136" i="2" s="1"/>
  <c r="P136" i="2" s="1"/>
  <c r="Q136" i="2" s="1"/>
  <c r="R136" i="2" s="1"/>
  <c r="B6" i="2"/>
  <c r="C6" i="2" s="1"/>
  <c r="D6" i="2" s="1"/>
  <c r="E6" i="2" s="1"/>
  <c r="F6" i="2" s="1"/>
  <c r="G6" i="2" s="1"/>
  <c r="H6" i="2" s="1"/>
  <c r="I6" i="2" s="1"/>
  <c r="J6" i="2" s="1"/>
  <c r="K6" i="2" s="1"/>
  <c r="L6" i="2" s="1"/>
  <c r="M6" i="2" s="1"/>
  <c r="N6" i="2" s="1"/>
  <c r="O6" i="2" s="1"/>
  <c r="P6" i="2" s="1"/>
  <c r="Q6" i="2" s="1"/>
  <c r="R6" i="2" s="1"/>
  <c r="B133" i="2"/>
  <c r="C133" i="2" s="1"/>
  <c r="D133" i="2" s="1"/>
  <c r="E133" i="2" s="1"/>
  <c r="F133" i="2" s="1"/>
  <c r="G133" i="2" s="1"/>
  <c r="H133" i="2" s="1"/>
  <c r="I133" i="2" s="1"/>
  <c r="J133" i="2" s="1"/>
  <c r="K133" i="2" s="1"/>
  <c r="L133" i="2" s="1"/>
  <c r="M133" i="2" s="1"/>
  <c r="N133" i="2" s="1"/>
  <c r="O133" i="2" s="1"/>
  <c r="P133" i="2" s="1"/>
  <c r="Q133" i="2" s="1"/>
  <c r="R133" i="2" s="1"/>
  <c r="B103" i="2"/>
  <c r="C103" i="2" s="1"/>
  <c r="D103" i="2" s="1"/>
  <c r="E103" i="2" s="1"/>
  <c r="F103" i="2" s="1"/>
  <c r="G103" i="2" s="1"/>
  <c r="H103" i="2" s="1"/>
  <c r="I103" i="2" s="1"/>
  <c r="J103" i="2" s="1"/>
  <c r="K103" i="2" s="1"/>
  <c r="L103" i="2" s="1"/>
  <c r="M103" i="2" s="1"/>
  <c r="N103" i="2" s="1"/>
  <c r="O103" i="2" s="1"/>
  <c r="P103" i="2" s="1"/>
  <c r="Q103" i="2" s="1"/>
  <c r="R103" i="2" s="1"/>
  <c r="B129" i="2"/>
  <c r="C129" i="2" s="1"/>
  <c r="D129" i="2" s="1"/>
  <c r="E129" i="2" s="1"/>
  <c r="F129" i="2" s="1"/>
  <c r="G129" i="2" s="1"/>
  <c r="H129" i="2" s="1"/>
  <c r="I129" i="2" s="1"/>
  <c r="J129" i="2" s="1"/>
  <c r="K129" i="2" s="1"/>
  <c r="L129" i="2" s="1"/>
  <c r="M129" i="2" s="1"/>
  <c r="N129" i="2" s="1"/>
  <c r="O129" i="2" s="1"/>
  <c r="P129" i="2" s="1"/>
  <c r="Q129" i="2" s="1"/>
  <c r="R129" i="2" s="1"/>
  <c r="B83" i="2"/>
  <c r="C83" i="2" s="1"/>
  <c r="D83" i="2" s="1"/>
  <c r="E83" i="2" s="1"/>
  <c r="F83" i="2" s="1"/>
  <c r="G83" i="2" s="1"/>
  <c r="H83" i="2" s="1"/>
  <c r="I83" i="2" s="1"/>
  <c r="J83" i="2" s="1"/>
  <c r="K83" i="2" s="1"/>
  <c r="L83" i="2" s="1"/>
  <c r="M83" i="2" s="1"/>
  <c r="N83" i="2" s="1"/>
  <c r="O83" i="2" s="1"/>
  <c r="P83" i="2" s="1"/>
  <c r="Q83" i="2" s="1"/>
  <c r="R83" i="2" s="1"/>
  <c r="B31" i="2"/>
  <c r="C31" i="2" s="1"/>
  <c r="D31" i="2" s="1"/>
  <c r="E31" i="2" s="1"/>
  <c r="F31" i="2" s="1"/>
  <c r="G31" i="2" s="1"/>
  <c r="H31" i="2" s="1"/>
  <c r="I31" i="2" s="1"/>
  <c r="J31" i="2" s="1"/>
  <c r="K31" i="2" s="1"/>
  <c r="L31" i="2" s="1"/>
  <c r="M31" i="2" s="1"/>
  <c r="N31" i="2" s="1"/>
  <c r="O31" i="2" s="1"/>
  <c r="P31" i="2" s="1"/>
  <c r="Q31" i="2" s="1"/>
  <c r="R31" i="2" s="1"/>
  <c r="B42" i="2"/>
  <c r="C42" i="2"/>
  <c r="D42" i="2" s="1"/>
  <c r="E42" i="2" s="1"/>
  <c r="F42" i="2" s="1"/>
  <c r="G42" i="2" s="1"/>
  <c r="H42" i="2" s="1"/>
  <c r="I42" i="2" s="1"/>
  <c r="J42" i="2" s="1"/>
  <c r="K42" i="2" s="1"/>
  <c r="L42" i="2" s="1"/>
  <c r="M42" i="2" s="1"/>
  <c r="N42" i="2" s="1"/>
  <c r="O42" i="2" s="1"/>
  <c r="P42" i="2" s="1"/>
  <c r="Q42" i="2" s="1"/>
  <c r="R42" i="2" s="1"/>
  <c r="B50" i="2"/>
  <c r="C50" i="2" s="1"/>
  <c r="D50" i="2" s="1"/>
  <c r="E50" i="2" s="1"/>
  <c r="F50" i="2" s="1"/>
  <c r="G50" i="2" s="1"/>
  <c r="H50" i="2" s="1"/>
  <c r="I50" i="2" s="1"/>
  <c r="J50" i="2" s="1"/>
  <c r="K50" i="2" s="1"/>
  <c r="L50" i="2" s="1"/>
  <c r="M50" i="2" s="1"/>
  <c r="N50" i="2" s="1"/>
  <c r="O50" i="2" s="1"/>
  <c r="P50" i="2" s="1"/>
  <c r="Q50" i="2" s="1"/>
  <c r="R50" i="2" s="1"/>
  <c r="B55" i="2"/>
  <c r="C55" i="2" s="1"/>
  <c r="D55" i="2" s="1"/>
  <c r="E55" i="2" s="1"/>
  <c r="F55" i="2" s="1"/>
  <c r="G55" i="2" s="1"/>
  <c r="H55" i="2" s="1"/>
  <c r="I55" i="2" s="1"/>
  <c r="J55" i="2" s="1"/>
  <c r="K55" i="2" s="1"/>
  <c r="L55" i="2" s="1"/>
  <c r="M55" i="2" s="1"/>
  <c r="N55" i="2" s="1"/>
  <c r="O55" i="2" s="1"/>
  <c r="P55" i="2" s="1"/>
  <c r="Q55" i="2" s="1"/>
  <c r="R55" i="2" s="1"/>
  <c r="B126" i="2"/>
  <c r="C126" i="2" s="1"/>
  <c r="D126" i="2" s="1"/>
  <c r="E126" i="2" s="1"/>
  <c r="F126" i="2" s="1"/>
  <c r="G126" i="2" s="1"/>
  <c r="H126" i="2" s="1"/>
  <c r="I126" i="2" s="1"/>
  <c r="J126" i="2" s="1"/>
  <c r="K126" i="2" s="1"/>
  <c r="L126" i="2" s="1"/>
  <c r="M126" i="2" s="1"/>
  <c r="N126" i="2" s="1"/>
  <c r="O126" i="2" s="1"/>
  <c r="P126" i="2" s="1"/>
  <c r="Q126" i="2" s="1"/>
  <c r="R126" i="2" s="1"/>
  <c r="B59" i="2"/>
  <c r="C59" i="2" s="1"/>
  <c r="D59" i="2" s="1"/>
  <c r="E59" i="2" s="1"/>
  <c r="F59" i="2" s="1"/>
  <c r="G59" i="2" s="1"/>
  <c r="H59" i="2" s="1"/>
  <c r="I59" i="2" s="1"/>
  <c r="J59" i="2" s="1"/>
  <c r="K59" i="2" s="1"/>
  <c r="L59" i="2" s="1"/>
  <c r="M59" i="2" s="1"/>
  <c r="N59" i="2" s="1"/>
  <c r="O59" i="2" s="1"/>
  <c r="P59" i="2" s="1"/>
  <c r="Q59" i="2" s="1"/>
  <c r="R59" i="2" s="1"/>
  <c r="B86" i="2"/>
  <c r="C86" i="2" s="1"/>
  <c r="D86" i="2" s="1"/>
  <c r="E86" i="2" s="1"/>
  <c r="F86" i="2" s="1"/>
  <c r="G86" i="2" s="1"/>
  <c r="H86" i="2" s="1"/>
  <c r="I86" i="2" s="1"/>
  <c r="J86" i="2" s="1"/>
  <c r="K86" i="2" s="1"/>
  <c r="L86" i="2" s="1"/>
  <c r="M86" i="2" s="1"/>
  <c r="N86" i="2" s="1"/>
  <c r="O86" i="2" s="1"/>
  <c r="P86" i="2" s="1"/>
  <c r="Q86" i="2" s="1"/>
  <c r="R86" i="2" s="1"/>
  <c r="B77" i="2"/>
  <c r="C77" i="2" s="1"/>
  <c r="D77" i="2" s="1"/>
  <c r="E77" i="2" s="1"/>
  <c r="F77" i="2" s="1"/>
  <c r="G77" i="2" s="1"/>
  <c r="H77" i="2" s="1"/>
  <c r="I77" i="2" s="1"/>
  <c r="J77" i="2" s="1"/>
  <c r="K77" i="2" s="1"/>
  <c r="L77" i="2" s="1"/>
  <c r="M77" i="2" s="1"/>
  <c r="N77" i="2" s="1"/>
  <c r="O77" i="2" s="1"/>
  <c r="P77" i="2" s="1"/>
  <c r="Q77" i="2" s="1"/>
  <c r="R77" i="2" s="1"/>
  <c r="B101" i="2"/>
  <c r="C101" i="2" s="1"/>
  <c r="D101" i="2" s="1"/>
  <c r="E101" i="2" s="1"/>
  <c r="F101" i="2" s="1"/>
  <c r="G101" i="2" s="1"/>
  <c r="H101" i="2" s="1"/>
  <c r="I101" i="2" s="1"/>
  <c r="J101" i="2" s="1"/>
  <c r="K101" i="2" s="1"/>
  <c r="L101" i="2" s="1"/>
  <c r="M101" i="2" s="1"/>
  <c r="N101" i="2" s="1"/>
  <c r="O101" i="2" s="1"/>
  <c r="P101" i="2" s="1"/>
  <c r="Q101" i="2" s="1"/>
  <c r="R101" i="2" s="1"/>
  <c r="B63" i="2"/>
  <c r="C63" i="2" s="1"/>
  <c r="D63" i="2" s="1"/>
  <c r="E63" i="2" s="1"/>
  <c r="F63" i="2" s="1"/>
  <c r="G63" i="2" s="1"/>
  <c r="H63" i="2" s="1"/>
  <c r="I63" i="2" s="1"/>
  <c r="J63" i="2" s="1"/>
  <c r="K63" i="2" s="1"/>
  <c r="L63" i="2" s="1"/>
  <c r="M63" i="2" s="1"/>
  <c r="N63" i="2" s="1"/>
  <c r="O63" i="2" s="1"/>
  <c r="P63" i="2" s="1"/>
  <c r="Q63" i="2" s="1"/>
  <c r="R63" i="2" s="1"/>
  <c r="B25" i="2"/>
  <c r="C25" i="2"/>
  <c r="D25" i="2" s="1"/>
  <c r="E25" i="2" s="1"/>
  <c r="F25" i="2" s="1"/>
  <c r="G25" i="2" s="1"/>
  <c r="H25" i="2" s="1"/>
  <c r="I25" i="2" s="1"/>
  <c r="J25" i="2" s="1"/>
  <c r="K25" i="2" s="1"/>
  <c r="L25" i="2" s="1"/>
  <c r="M25" i="2" s="1"/>
  <c r="N25" i="2" s="1"/>
  <c r="O25" i="2" s="1"/>
  <c r="P25" i="2" s="1"/>
  <c r="Q25" i="2" s="1"/>
  <c r="R25" i="2" s="1"/>
  <c r="B147" i="2"/>
  <c r="C147" i="2" s="1"/>
  <c r="D147" i="2" s="1"/>
  <c r="E147" i="2" s="1"/>
  <c r="F147" i="2" s="1"/>
  <c r="G147" i="2" s="1"/>
  <c r="H147" i="2" s="1"/>
  <c r="I147" i="2" s="1"/>
  <c r="J147" i="2"/>
  <c r="K147" i="2" s="1"/>
  <c r="L147" i="2" s="1"/>
  <c r="M147" i="2" s="1"/>
  <c r="N147" i="2" s="1"/>
  <c r="O147" i="2" s="1"/>
  <c r="P147" i="2" s="1"/>
  <c r="Q147" i="2" s="1"/>
  <c r="R147" i="2" s="1"/>
  <c r="B16" i="2"/>
  <c r="C16" i="2" s="1"/>
  <c r="D16" i="2" s="1"/>
  <c r="E16" i="2" s="1"/>
  <c r="F16" i="2" s="1"/>
  <c r="G16" i="2" s="1"/>
  <c r="H16" i="2" s="1"/>
  <c r="I16" i="2" s="1"/>
  <c r="J16" i="2" s="1"/>
  <c r="K16" i="2" s="1"/>
  <c r="L16" i="2" s="1"/>
  <c r="M16" i="2" s="1"/>
  <c r="N16" i="2" s="1"/>
  <c r="O16" i="2" s="1"/>
  <c r="P16" i="2" s="1"/>
  <c r="Q16" i="2" s="1"/>
  <c r="R16" i="2" s="1"/>
  <c r="B21" i="2"/>
  <c r="C21" i="2" s="1"/>
  <c r="D21" i="2" s="1"/>
  <c r="E21" i="2" s="1"/>
  <c r="F21" i="2" s="1"/>
  <c r="G21" i="2" s="1"/>
  <c r="H21" i="2" s="1"/>
  <c r="I21" i="2" s="1"/>
  <c r="J21" i="2" s="1"/>
  <c r="K21" i="2" s="1"/>
  <c r="L21" i="2" s="1"/>
  <c r="M21" i="2" s="1"/>
  <c r="N21" i="2" s="1"/>
  <c r="O21" i="2" s="1"/>
  <c r="P21" i="2" s="1"/>
  <c r="Q21" i="2" s="1"/>
  <c r="R21" i="2" s="1"/>
  <c r="B164" i="2"/>
  <c r="C164" i="2" s="1"/>
  <c r="D164" i="2" s="1"/>
  <c r="E164" i="2" s="1"/>
  <c r="F164" i="2" s="1"/>
  <c r="G164" i="2" s="1"/>
  <c r="H164" i="2" s="1"/>
  <c r="I164" i="2" s="1"/>
  <c r="J164" i="2" s="1"/>
  <c r="K164" i="2" s="1"/>
  <c r="L164" i="2" s="1"/>
  <c r="M164" i="2" s="1"/>
  <c r="N164" i="2" s="1"/>
  <c r="O164" i="2" s="1"/>
  <c r="P164" i="2" s="1"/>
  <c r="Q164" i="2" s="1"/>
  <c r="R164" i="2" s="1"/>
  <c r="B72" i="2"/>
  <c r="C72" i="2" s="1"/>
  <c r="D72" i="2" s="1"/>
  <c r="E72" i="2" s="1"/>
  <c r="F72" i="2" s="1"/>
  <c r="G72" i="2" s="1"/>
  <c r="H72" i="2" s="1"/>
  <c r="I72" i="2" s="1"/>
  <c r="J72" i="2" s="1"/>
  <c r="K72" i="2" s="1"/>
  <c r="L72" i="2" s="1"/>
  <c r="M72" i="2" s="1"/>
  <c r="N72" i="2" s="1"/>
  <c r="O72" i="2" s="1"/>
  <c r="P72" i="2" s="1"/>
  <c r="Q72" i="2" s="1"/>
  <c r="R72" i="2" s="1"/>
  <c r="B58" i="2"/>
  <c r="C58" i="2"/>
  <c r="D58" i="2" s="1"/>
  <c r="E58" i="2" s="1"/>
  <c r="F58" i="2" s="1"/>
  <c r="G58" i="2" s="1"/>
  <c r="H58" i="2" s="1"/>
  <c r="I58" i="2" s="1"/>
  <c r="J58" i="2" s="1"/>
  <c r="K58" i="2" s="1"/>
  <c r="L58" i="2" s="1"/>
  <c r="M58" i="2" s="1"/>
  <c r="N58" i="2" s="1"/>
  <c r="O58" i="2" s="1"/>
  <c r="P58" i="2" s="1"/>
  <c r="Q58" i="2" s="1"/>
  <c r="R58" i="2" s="1"/>
  <c r="B150" i="2"/>
  <c r="C150" i="2" s="1"/>
  <c r="D150" i="2" s="1"/>
  <c r="E150" i="2" s="1"/>
  <c r="F150" i="2" s="1"/>
  <c r="G150" i="2" s="1"/>
  <c r="H150" i="2" s="1"/>
  <c r="I150" i="2" s="1"/>
  <c r="J150" i="2" s="1"/>
  <c r="K150" i="2" s="1"/>
  <c r="L150" i="2" s="1"/>
  <c r="M150" i="2" s="1"/>
  <c r="N150" i="2" s="1"/>
  <c r="O150" i="2" s="1"/>
  <c r="P150" i="2" s="1"/>
  <c r="Q150" i="2" s="1"/>
  <c r="R150" i="2" s="1"/>
  <c r="B33" i="2"/>
  <c r="C33" i="2"/>
  <c r="D33" i="2" s="1"/>
  <c r="E33" i="2" s="1"/>
  <c r="F33" i="2" s="1"/>
  <c r="G33" i="2" s="1"/>
  <c r="H33" i="2" s="1"/>
  <c r="I33" i="2" s="1"/>
  <c r="J33" i="2" s="1"/>
  <c r="K33" i="2" s="1"/>
  <c r="L33" i="2" s="1"/>
  <c r="M33" i="2" s="1"/>
  <c r="N33" i="2" s="1"/>
  <c r="O33" i="2" s="1"/>
  <c r="P33" i="2" s="1"/>
  <c r="Q33" i="2" s="1"/>
  <c r="R33" i="2" s="1"/>
  <c r="B111" i="2"/>
  <c r="C111" i="2" s="1"/>
  <c r="D111" i="2" s="1"/>
  <c r="E111" i="2" s="1"/>
  <c r="F111" i="2" s="1"/>
  <c r="G111" i="2" s="1"/>
  <c r="H111" i="2" s="1"/>
  <c r="I111" i="2" s="1"/>
  <c r="J111" i="2" s="1"/>
  <c r="K111" i="2" s="1"/>
  <c r="L111" i="2" s="1"/>
  <c r="M111" i="2" s="1"/>
  <c r="N111" i="2" s="1"/>
  <c r="O111" i="2" s="1"/>
  <c r="P111" i="2" s="1"/>
  <c r="Q111" i="2" s="1"/>
  <c r="R111" i="2" s="1"/>
  <c r="B163" i="2"/>
  <c r="C163" i="2" s="1"/>
  <c r="D163" i="2" s="1"/>
  <c r="E163" i="2" s="1"/>
  <c r="F163" i="2" s="1"/>
  <c r="G163" i="2" s="1"/>
  <c r="H163" i="2" s="1"/>
  <c r="I163" i="2" s="1"/>
  <c r="J163" i="2" s="1"/>
  <c r="K163" i="2" s="1"/>
  <c r="L163" i="2" s="1"/>
  <c r="M163" i="2" s="1"/>
  <c r="N163" i="2" s="1"/>
  <c r="O163" i="2" s="1"/>
  <c r="P163" i="2" s="1"/>
  <c r="Q163" i="2" s="1"/>
  <c r="R163" i="2" s="1"/>
  <c r="B106" i="2"/>
  <c r="C106" i="2" s="1"/>
  <c r="D106" i="2" s="1"/>
  <c r="E106" i="2" s="1"/>
  <c r="F106" i="2" s="1"/>
  <c r="G106" i="2" s="1"/>
  <c r="H106" i="2" s="1"/>
  <c r="I106" i="2" s="1"/>
  <c r="J106" i="2" s="1"/>
  <c r="K106" i="2" s="1"/>
  <c r="L106" i="2" s="1"/>
  <c r="M106" i="2" s="1"/>
  <c r="N106" i="2" s="1"/>
  <c r="O106" i="2" s="1"/>
  <c r="P106" i="2" s="1"/>
  <c r="Q106" i="2" s="1"/>
  <c r="R106" i="2" s="1"/>
  <c r="B148" i="2"/>
  <c r="C148" i="2" s="1"/>
  <c r="D148" i="2" s="1"/>
  <c r="E148" i="2" s="1"/>
  <c r="F148" i="2" s="1"/>
  <c r="G148" i="2" s="1"/>
  <c r="H148" i="2" s="1"/>
  <c r="I148" i="2" s="1"/>
  <c r="J148" i="2" s="1"/>
  <c r="K148" i="2" s="1"/>
  <c r="L148" i="2" s="1"/>
  <c r="M148" i="2" s="1"/>
  <c r="N148" i="2" s="1"/>
  <c r="O148" i="2" s="1"/>
  <c r="P148" i="2" s="1"/>
  <c r="Q148" i="2" s="1"/>
  <c r="R148" i="2" s="1"/>
  <c r="B39" i="2"/>
  <c r="C39" i="2" s="1"/>
  <c r="D39" i="2" s="1"/>
  <c r="E39" i="2" s="1"/>
  <c r="F39" i="2" s="1"/>
  <c r="G39" i="2" s="1"/>
  <c r="H39" i="2" s="1"/>
  <c r="I39" i="2" s="1"/>
  <c r="J39" i="2" s="1"/>
  <c r="K39" i="2" s="1"/>
  <c r="L39" i="2" s="1"/>
  <c r="M39" i="2" s="1"/>
  <c r="N39" i="2" s="1"/>
  <c r="O39" i="2" s="1"/>
  <c r="P39" i="2" s="1"/>
  <c r="Q39" i="2" s="1"/>
  <c r="R39" i="2" s="1"/>
  <c r="B14" i="2"/>
  <c r="C14" i="2" s="1"/>
  <c r="D14" i="2" s="1"/>
  <c r="E14" i="2" s="1"/>
  <c r="F14" i="2" s="1"/>
  <c r="G14" i="2" s="1"/>
  <c r="H14" i="2" s="1"/>
  <c r="I14" i="2" s="1"/>
  <c r="J14" i="2" s="1"/>
  <c r="K14" i="2" s="1"/>
  <c r="L14" i="2" s="1"/>
  <c r="M14" i="2" s="1"/>
  <c r="N14" i="2" s="1"/>
  <c r="O14" i="2" s="1"/>
  <c r="P14" i="2" s="1"/>
  <c r="Q14" i="2" s="1"/>
  <c r="R14" i="2" s="1"/>
  <c r="B169" i="2"/>
  <c r="C169" i="2" s="1"/>
  <c r="D169" i="2" s="1"/>
  <c r="E169" i="2" s="1"/>
  <c r="F169" i="2" s="1"/>
  <c r="G169" i="2" s="1"/>
  <c r="H169" i="2" s="1"/>
  <c r="I169" i="2" s="1"/>
  <c r="J169" i="2" s="1"/>
  <c r="K169" i="2" s="1"/>
  <c r="L169" i="2" s="1"/>
  <c r="M169" i="2" s="1"/>
  <c r="N169" i="2" s="1"/>
  <c r="O169" i="2" s="1"/>
  <c r="P169" i="2" s="1"/>
  <c r="Q169" i="2" s="1"/>
  <c r="R169" i="2" s="1"/>
  <c r="B43" i="2"/>
  <c r="C43" i="2" s="1"/>
  <c r="D43" i="2" s="1"/>
  <c r="E43" i="2" s="1"/>
  <c r="F43" i="2" s="1"/>
  <c r="G43" i="2" s="1"/>
  <c r="H43" i="2" s="1"/>
  <c r="I43" i="2" s="1"/>
  <c r="J43" i="2" s="1"/>
  <c r="K43" i="2" s="1"/>
  <c r="L43" i="2" s="1"/>
  <c r="M43" i="2" s="1"/>
  <c r="N43" i="2" s="1"/>
  <c r="O43" i="2" s="1"/>
  <c r="P43" i="2" s="1"/>
  <c r="Q43" i="2" s="1"/>
  <c r="R43" i="2" s="1"/>
  <c r="B125" i="2"/>
  <c r="C125" i="2" s="1"/>
  <c r="D125" i="2" s="1"/>
  <c r="E125" i="2" s="1"/>
  <c r="F125" i="2" s="1"/>
  <c r="G125" i="2" s="1"/>
  <c r="H125" i="2" s="1"/>
  <c r="I125" i="2" s="1"/>
  <c r="J125" i="2" s="1"/>
  <c r="K125" i="2" s="1"/>
  <c r="L125" i="2" s="1"/>
  <c r="M125" i="2" s="1"/>
  <c r="N125" i="2" s="1"/>
  <c r="O125" i="2" s="1"/>
  <c r="P125" i="2" s="1"/>
  <c r="Q125" i="2" s="1"/>
  <c r="R125" i="2" s="1"/>
  <c r="B155" i="2"/>
  <c r="C155" i="2" s="1"/>
  <c r="D155" i="2" s="1"/>
  <c r="E155" i="2" s="1"/>
  <c r="F155" i="2" s="1"/>
  <c r="G155" i="2" s="1"/>
  <c r="H155" i="2" s="1"/>
  <c r="I155" i="2" s="1"/>
  <c r="J155" i="2" s="1"/>
  <c r="K155" i="2" s="1"/>
  <c r="L155" i="2" s="1"/>
  <c r="M155" i="2" s="1"/>
  <c r="N155" i="2" s="1"/>
  <c r="O155" i="2" s="1"/>
  <c r="P155" i="2" s="1"/>
  <c r="Q155" i="2" s="1"/>
  <c r="R155" i="2" s="1"/>
  <c r="B119" i="2"/>
  <c r="C119" i="2" s="1"/>
  <c r="D119" i="2" s="1"/>
  <c r="E119" i="2" s="1"/>
  <c r="F119" i="2" s="1"/>
  <c r="G119" i="2" s="1"/>
  <c r="H119" i="2" s="1"/>
  <c r="I119" i="2" s="1"/>
  <c r="J119" i="2" s="1"/>
  <c r="K119" i="2" s="1"/>
  <c r="L119" i="2" s="1"/>
  <c r="M119" i="2" s="1"/>
  <c r="N119" i="2" s="1"/>
  <c r="O119" i="2" s="1"/>
  <c r="P119" i="2" s="1"/>
  <c r="Q119" i="2" s="1"/>
  <c r="R119" i="2" s="1"/>
  <c r="B74" i="2"/>
  <c r="C74" i="2" s="1"/>
  <c r="D74" i="2" s="1"/>
  <c r="E74" i="2" s="1"/>
  <c r="F74" i="2" s="1"/>
  <c r="G74" i="2" s="1"/>
  <c r="H74" i="2" s="1"/>
  <c r="I74" i="2" s="1"/>
  <c r="J74" i="2" s="1"/>
  <c r="K74" i="2" s="1"/>
  <c r="L74" i="2" s="1"/>
  <c r="M74" i="2" s="1"/>
  <c r="N74" i="2" s="1"/>
  <c r="O74" i="2" s="1"/>
  <c r="P74" i="2" s="1"/>
  <c r="Q74" i="2" s="1"/>
  <c r="R74" i="2" s="1"/>
  <c r="B61" i="2"/>
  <c r="C61" i="2" s="1"/>
  <c r="D61" i="2" s="1"/>
  <c r="E61" i="2" s="1"/>
  <c r="F61" i="2" s="1"/>
  <c r="G61" i="2" s="1"/>
  <c r="H61" i="2" s="1"/>
  <c r="I61" i="2" s="1"/>
  <c r="J61" i="2" s="1"/>
  <c r="K61" i="2" s="1"/>
  <c r="L61" i="2" s="1"/>
  <c r="M61" i="2" s="1"/>
  <c r="N61" i="2" s="1"/>
  <c r="O61" i="2" s="1"/>
  <c r="P61" i="2" s="1"/>
  <c r="Q61" i="2" s="1"/>
  <c r="R61" i="2" s="1"/>
  <c r="B87" i="2"/>
  <c r="C87" i="2" s="1"/>
  <c r="D87" i="2" s="1"/>
  <c r="E87" i="2" s="1"/>
  <c r="F87" i="2" s="1"/>
  <c r="G87" i="2" s="1"/>
  <c r="H87" i="2" s="1"/>
  <c r="I87" i="2" s="1"/>
  <c r="J87" i="2" s="1"/>
  <c r="K87" i="2" s="1"/>
  <c r="L87" i="2" s="1"/>
  <c r="M87" i="2" s="1"/>
  <c r="N87" i="2" s="1"/>
  <c r="O87" i="2" s="1"/>
  <c r="P87" i="2" s="1"/>
  <c r="Q87" i="2" s="1"/>
  <c r="R87" i="2" s="1"/>
  <c r="B88" i="2"/>
  <c r="C88" i="2" s="1"/>
  <c r="D88" i="2" s="1"/>
  <c r="E88" i="2"/>
  <c r="F88" i="2" s="1"/>
  <c r="G88" i="2" s="1"/>
  <c r="H88" i="2" s="1"/>
  <c r="I88" i="2" s="1"/>
  <c r="J88" i="2" s="1"/>
  <c r="K88" i="2" s="1"/>
  <c r="L88" i="2" s="1"/>
  <c r="M88" i="2" s="1"/>
  <c r="N88" i="2" s="1"/>
  <c r="O88" i="2" s="1"/>
  <c r="P88" i="2" s="1"/>
  <c r="Q88" i="2" s="1"/>
  <c r="R88" i="2" s="1"/>
  <c r="B76" i="2"/>
  <c r="C76" i="2"/>
  <c r="D76" i="2" s="1"/>
  <c r="E76" i="2" s="1"/>
  <c r="F76" i="2" s="1"/>
  <c r="G76" i="2"/>
  <c r="H76" i="2" s="1"/>
  <c r="I76" i="2" s="1"/>
  <c r="J76" i="2" s="1"/>
  <c r="K76" i="2" s="1"/>
  <c r="L76" i="2" s="1"/>
  <c r="M76" i="2" s="1"/>
  <c r="N76" i="2" s="1"/>
  <c r="O76" i="2" s="1"/>
  <c r="P76" i="2" s="1"/>
  <c r="Q76" i="2" s="1"/>
  <c r="R76" i="2" s="1"/>
  <c r="B112" i="2"/>
  <c r="C112" i="2" s="1"/>
  <c r="D112" i="2" s="1"/>
  <c r="E112" i="2" s="1"/>
  <c r="F112" i="2" s="1"/>
  <c r="G112" i="2" s="1"/>
  <c r="H112" i="2" s="1"/>
  <c r="I112" i="2" s="1"/>
  <c r="J112" i="2" s="1"/>
  <c r="K112" i="2" s="1"/>
  <c r="L112" i="2" s="1"/>
  <c r="M112" i="2" s="1"/>
  <c r="N112" i="2" s="1"/>
  <c r="O112" i="2" s="1"/>
  <c r="P112" i="2" s="1"/>
  <c r="Q112" i="2" s="1"/>
  <c r="R112" i="2" s="1"/>
  <c r="B67" i="2"/>
  <c r="C67" i="2" s="1"/>
  <c r="D67" i="2" s="1"/>
  <c r="E67" i="2" s="1"/>
  <c r="F67" i="2" s="1"/>
  <c r="G67" i="2" s="1"/>
  <c r="H67" i="2" s="1"/>
  <c r="I67" i="2" s="1"/>
  <c r="J67" i="2" s="1"/>
  <c r="K67" i="2" s="1"/>
  <c r="L67" i="2" s="1"/>
  <c r="M67" i="2" s="1"/>
  <c r="N67" i="2" s="1"/>
  <c r="O67" i="2" s="1"/>
  <c r="P67" i="2" s="1"/>
  <c r="Q67" i="2" s="1"/>
  <c r="R67" i="2" s="1"/>
  <c r="B102" i="2"/>
  <c r="C102" i="2" s="1"/>
  <c r="D102" i="2" s="1"/>
  <c r="E102" i="2" s="1"/>
  <c r="F102" i="2" s="1"/>
  <c r="G102" i="2" s="1"/>
  <c r="H102" i="2" s="1"/>
  <c r="I102" i="2" s="1"/>
  <c r="J102" i="2" s="1"/>
  <c r="K102" i="2" s="1"/>
  <c r="L102" i="2" s="1"/>
  <c r="M102" i="2" s="1"/>
  <c r="N102" i="2" s="1"/>
  <c r="O102" i="2" s="1"/>
  <c r="P102" i="2" s="1"/>
  <c r="Q102" i="2" s="1"/>
  <c r="R102" i="2" s="1"/>
  <c r="B45" i="2"/>
  <c r="C45" i="2" s="1"/>
  <c r="D45" i="2" s="1"/>
  <c r="E45" i="2" s="1"/>
  <c r="F45" i="2" s="1"/>
  <c r="G45" i="2" s="1"/>
  <c r="H45" i="2" s="1"/>
  <c r="I45" i="2" s="1"/>
  <c r="J45" i="2" s="1"/>
  <c r="K45" i="2" s="1"/>
  <c r="L45" i="2" s="1"/>
  <c r="M45" i="2" s="1"/>
  <c r="N45" i="2" s="1"/>
  <c r="O45" i="2" s="1"/>
  <c r="P45" i="2" s="1"/>
  <c r="Q45" i="2" s="1"/>
  <c r="R45" i="2" s="1"/>
  <c r="B99" i="2"/>
  <c r="C99" i="2" s="1"/>
  <c r="D99" i="2" s="1"/>
  <c r="E99" i="2" s="1"/>
  <c r="F99" i="2" s="1"/>
  <c r="G99" i="2" s="1"/>
  <c r="H99" i="2" s="1"/>
  <c r="I99" i="2" s="1"/>
  <c r="J99" i="2" s="1"/>
  <c r="K99" i="2" s="1"/>
  <c r="L99" i="2" s="1"/>
  <c r="M99" i="2" s="1"/>
  <c r="N99" i="2" s="1"/>
  <c r="O99" i="2" s="1"/>
  <c r="P99" i="2" s="1"/>
  <c r="Q99" i="2" s="1"/>
  <c r="R99" i="2" s="1"/>
  <c r="B66" i="2"/>
  <c r="C66" i="2" s="1"/>
  <c r="D66" i="2" s="1"/>
  <c r="E66" i="2" s="1"/>
  <c r="F66" i="2" s="1"/>
  <c r="G66" i="2" s="1"/>
  <c r="H66" i="2" s="1"/>
  <c r="I66" i="2" s="1"/>
  <c r="J66" i="2" s="1"/>
  <c r="K66" i="2" s="1"/>
  <c r="L66" i="2" s="1"/>
  <c r="M66" i="2" s="1"/>
  <c r="N66" i="2" s="1"/>
  <c r="O66" i="2" s="1"/>
  <c r="P66" i="2" s="1"/>
  <c r="Q66" i="2" s="1"/>
  <c r="R66" i="2" s="1"/>
  <c r="B152" i="2"/>
  <c r="C152" i="2" s="1"/>
  <c r="D152" i="2"/>
  <c r="E152" i="2" s="1"/>
  <c r="F152" i="2" s="1"/>
  <c r="G152" i="2" s="1"/>
  <c r="H152" i="2" s="1"/>
  <c r="I152" i="2" s="1"/>
  <c r="J152" i="2" s="1"/>
  <c r="K152" i="2" s="1"/>
  <c r="L152" i="2" s="1"/>
  <c r="M152" i="2" s="1"/>
  <c r="N152" i="2" s="1"/>
  <c r="O152" i="2" s="1"/>
  <c r="P152" i="2" s="1"/>
  <c r="Q152" i="2" s="1"/>
  <c r="R152" i="2" s="1"/>
  <c r="B154" i="2"/>
  <c r="C154" i="2" s="1"/>
  <c r="D154" i="2" s="1"/>
  <c r="E154" i="2" s="1"/>
  <c r="F154" i="2" s="1"/>
  <c r="G154" i="2" s="1"/>
  <c r="H154" i="2" s="1"/>
  <c r="I154" i="2" s="1"/>
  <c r="J154" i="2" s="1"/>
  <c r="K154" i="2" s="1"/>
  <c r="L154" i="2" s="1"/>
  <c r="M154" i="2" s="1"/>
  <c r="N154" i="2" s="1"/>
  <c r="O154" i="2" s="1"/>
  <c r="P154" i="2" s="1"/>
  <c r="Q154" i="2" s="1"/>
  <c r="R154" i="2" s="1"/>
  <c r="B127" i="2"/>
  <c r="C127" i="2" s="1"/>
  <c r="D127" i="2" s="1"/>
  <c r="E127" i="2" s="1"/>
  <c r="F127" i="2" s="1"/>
  <c r="G127" i="2" s="1"/>
  <c r="H127" i="2" s="1"/>
  <c r="I127" i="2" s="1"/>
  <c r="J127" i="2" s="1"/>
  <c r="K127" i="2" s="1"/>
  <c r="L127" i="2" s="1"/>
  <c r="M127" i="2" s="1"/>
  <c r="N127" i="2" s="1"/>
  <c r="O127" i="2" s="1"/>
  <c r="P127" i="2" s="1"/>
  <c r="Q127" i="2" s="1"/>
  <c r="R127" i="2" s="1"/>
  <c r="B141" i="2"/>
  <c r="C141" i="2" s="1"/>
  <c r="D141" i="2" s="1"/>
  <c r="E141" i="2" s="1"/>
  <c r="F141" i="2" s="1"/>
  <c r="G141" i="2" s="1"/>
  <c r="H141" i="2" s="1"/>
  <c r="I141" i="2" s="1"/>
  <c r="J141" i="2" s="1"/>
  <c r="K141" i="2" s="1"/>
  <c r="L141" i="2" s="1"/>
  <c r="M141" i="2" s="1"/>
  <c r="N141" i="2" s="1"/>
  <c r="O141" i="2" s="1"/>
  <c r="P141" i="2" s="1"/>
  <c r="Q141" i="2" s="1"/>
  <c r="R141" i="2" s="1"/>
  <c r="B120" i="2"/>
  <c r="C120" i="2" s="1"/>
  <c r="D120" i="2" s="1"/>
  <c r="E120" i="2" s="1"/>
  <c r="F120" i="2" s="1"/>
  <c r="G120" i="2" s="1"/>
  <c r="H120" i="2" s="1"/>
  <c r="I120" i="2" s="1"/>
  <c r="J120" i="2" s="1"/>
  <c r="K120" i="2" s="1"/>
  <c r="L120" i="2" s="1"/>
  <c r="M120" i="2" s="1"/>
  <c r="N120" i="2" s="1"/>
  <c r="O120" i="2" s="1"/>
  <c r="P120" i="2" s="1"/>
  <c r="Q120" i="2" s="1"/>
  <c r="R120" i="2" s="1"/>
  <c r="AI62" i="2"/>
  <c r="AJ62" i="2"/>
  <c r="AI63" i="2"/>
  <c r="AJ63" i="2"/>
  <c r="AI64" i="2"/>
  <c r="AJ64" i="2"/>
  <c r="AI66" i="2"/>
  <c r="AJ66" i="2"/>
  <c r="AI67" i="2"/>
  <c r="AJ67" i="2"/>
  <c r="AI68" i="2"/>
  <c r="AJ68" i="2"/>
  <c r="AI69" i="2"/>
  <c r="AJ69" i="2"/>
  <c r="AI70" i="2"/>
  <c r="AJ70" i="2"/>
  <c r="AI71" i="2"/>
  <c r="AJ71" i="2"/>
  <c r="AI72" i="2"/>
  <c r="AJ72" i="2"/>
  <c r="AI73" i="2"/>
  <c r="AJ73" i="2"/>
  <c r="AI74" i="2"/>
  <c r="AJ74" i="2"/>
  <c r="AI75" i="2"/>
  <c r="AJ75" i="2"/>
  <c r="AI76" i="2"/>
  <c r="AJ76" i="2"/>
  <c r="AI77" i="2"/>
  <c r="AJ77" i="2"/>
  <c r="AI78" i="2"/>
  <c r="AJ78" i="2"/>
  <c r="AI79" i="2"/>
  <c r="AJ79" i="2"/>
  <c r="AI80" i="2"/>
  <c r="AJ80" i="2"/>
  <c r="AI81" i="2"/>
  <c r="AJ81" i="2"/>
  <c r="AJ61" i="2"/>
  <c r="AJ82" i="2" s="1"/>
  <c r="AI61" i="2"/>
  <c r="AI82" i="2" s="1"/>
  <c r="V2" i="2"/>
  <c r="V3" i="2"/>
  <c r="V4" i="2"/>
  <c r="V5" i="2"/>
  <c r="V6" i="2"/>
  <c r="V23" i="2"/>
  <c r="V70" i="2"/>
  <c r="AG82" i="2" l="1"/>
  <c r="Y41" i="2"/>
  <c r="Y50" i="2"/>
  <c r="Y60" i="2"/>
  <c r="V120" i="2" l="1"/>
  <c r="V153" i="2"/>
  <c r="V9" i="2"/>
  <c r="V118" i="2"/>
  <c r="V57" i="2"/>
  <c r="V54" i="2"/>
  <c r="V92" i="2"/>
  <c r="V139" i="2"/>
  <c r="V24" i="2"/>
  <c r="V20" i="2"/>
  <c r="V108" i="2"/>
  <c r="V122" i="2"/>
  <c r="V30" i="2"/>
  <c r="V79" i="2"/>
  <c r="V81" i="2"/>
  <c r="V37" i="2"/>
  <c r="V90" i="2"/>
  <c r="V100" i="2"/>
  <c r="V134" i="2"/>
  <c r="V82" i="2"/>
  <c r="V51" i="2"/>
  <c r="V52" i="2"/>
  <c r="V98" i="2"/>
  <c r="V123" i="2"/>
  <c r="V7" i="2"/>
  <c r="V35" i="2"/>
  <c r="V10" i="2"/>
  <c r="V64" i="2"/>
  <c r="V158" i="2"/>
  <c r="V167" i="2"/>
  <c r="V138" i="2"/>
  <c r="V56" i="2"/>
  <c r="V117" i="2"/>
  <c r="V12" i="2"/>
  <c r="V78" i="2"/>
  <c r="V85" i="2"/>
  <c r="V116" i="2"/>
  <c r="V36" i="2"/>
  <c r="V93" i="2"/>
  <c r="V140" i="2"/>
  <c r="V156" i="2"/>
  <c r="V95" i="2"/>
  <c r="V137" i="2"/>
  <c r="V15" i="2"/>
  <c r="V47" i="2"/>
  <c r="V110" i="2"/>
  <c r="V144" i="2"/>
  <c r="V157" i="2"/>
  <c r="V159" i="2"/>
  <c r="V40" i="2"/>
  <c r="V136" i="2"/>
  <c r="V103" i="2"/>
  <c r="V129" i="2"/>
  <c r="V83" i="2"/>
  <c r="V42" i="2"/>
  <c r="V50" i="2"/>
  <c r="V55" i="2"/>
  <c r="V126" i="2"/>
  <c r="V59" i="2"/>
  <c r="V86" i="2"/>
  <c r="V77" i="2"/>
  <c r="V63" i="2"/>
  <c r="V25" i="2"/>
  <c r="V16" i="2"/>
  <c r="V21" i="2"/>
  <c r="V72" i="2"/>
  <c r="V58" i="2"/>
  <c r="V150" i="2"/>
  <c r="V33" i="2"/>
  <c r="V106" i="2"/>
  <c r="V148" i="2"/>
  <c r="V39" i="2"/>
  <c r="V169" i="2"/>
  <c r="V125" i="2"/>
  <c r="V155" i="2"/>
  <c r="V119" i="2"/>
  <c r="V74" i="2"/>
  <c r="V61" i="2"/>
  <c r="V87" i="2"/>
  <c r="V88" i="2"/>
  <c r="V76" i="2"/>
  <c r="V67" i="2"/>
  <c r="V102" i="2"/>
  <c r="V99" i="2"/>
  <c r="V66" i="2"/>
  <c r="V127" i="2"/>
  <c r="V141" i="2"/>
  <c r="V96" i="2"/>
  <c r="V8" i="2"/>
  <c r="V38" i="2" l="1"/>
  <c r="Y17" i="2"/>
  <c r="V133" i="2"/>
  <c r="V135" i="2"/>
  <c r="V75" i="2"/>
  <c r="Y43" i="2"/>
  <c r="V60" i="2"/>
  <c r="V44" i="2"/>
  <c r="Y53" i="2"/>
  <c r="V32" i="2"/>
  <c r="Y42" i="2"/>
  <c r="V41" i="2"/>
  <c r="Y34" i="2"/>
  <c r="V105" i="2"/>
  <c r="Y24" i="2"/>
  <c r="V113" i="2"/>
  <c r="V65" i="2"/>
  <c r="Y25" i="2"/>
  <c r="V29" i="2"/>
  <c r="Y33" i="2"/>
  <c r="V131" i="2"/>
  <c r="Y23" i="2"/>
  <c r="V161" i="2"/>
  <c r="Y35" i="2"/>
  <c r="V154" i="2"/>
  <c r="V14" i="2"/>
  <c r="V164" i="2"/>
  <c r="V69" i="2"/>
  <c r="V114" i="2"/>
  <c r="Y52" i="2"/>
  <c r="V168" i="2"/>
  <c r="Y16" i="2"/>
  <c r="V152" i="2"/>
  <c r="V68" i="2"/>
  <c r="Y51" i="2"/>
  <c r="V165" i="2"/>
  <c r="Y40" i="2"/>
  <c r="V143" i="2"/>
  <c r="Y32" i="2"/>
  <c r="V104" i="2"/>
  <c r="Y22" i="2"/>
  <c r="V22" i="2"/>
  <c r="Y45" i="2"/>
  <c r="V160" i="2"/>
  <c r="Y36" i="2"/>
  <c r="V149" i="2"/>
  <c r="Y54" i="2"/>
  <c r="V11" i="2"/>
  <c r="Y15" i="2"/>
  <c r="V151" i="2"/>
  <c r="V142" i="2"/>
  <c r="V128" i="2"/>
  <c r="Y49" i="2"/>
  <c r="V109" i="2"/>
  <c r="Y21" i="2"/>
  <c r="V132" i="2"/>
  <c r="V130" i="2"/>
  <c r="Y56" i="2"/>
  <c r="V80" i="2"/>
  <c r="Y27" i="2"/>
  <c r="V27" i="2"/>
  <c r="Y55" i="2"/>
  <c r="V115" i="2"/>
  <c r="Y26" i="2"/>
  <c r="V112" i="2"/>
  <c r="V43" i="2"/>
  <c r="V94" i="2"/>
  <c r="Y48" i="2"/>
  <c r="V13" i="2"/>
  <c r="Y20" i="2"/>
  <c r="V166" i="2"/>
  <c r="Y13" i="2"/>
  <c r="V163" i="2"/>
  <c r="V147" i="2"/>
  <c r="V31" i="2"/>
  <c r="V89" i="2"/>
  <c r="Y39" i="2"/>
  <c r="V46" i="2"/>
  <c r="Y19" i="2"/>
  <c r="V28" i="2"/>
  <c r="Y44" i="2"/>
  <c r="V48" i="2"/>
  <c r="Y14" i="2"/>
  <c r="V146" i="2"/>
  <c r="Y59" i="2"/>
  <c r="V84" i="2"/>
  <c r="V19" i="2"/>
  <c r="V18" i="2"/>
  <c r="Y58" i="2"/>
  <c r="V73" i="2"/>
  <c r="Y47" i="2"/>
  <c r="V124" i="2"/>
  <c r="Y29" i="2"/>
  <c r="V91" i="2"/>
  <c r="Y37" i="2"/>
  <c r="V145" i="2"/>
  <c r="Y30" i="2"/>
  <c r="V97" i="2"/>
  <c r="Y12" i="2"/>
  <c r="V45" i="2"/>
  <c r="V111" i="2"/>
  <c r="V53" i="2"/>
  <c r="V34" i="2"/>
  <c r="Y57" i="2"/>
  <c r="V17" i="2"/>
  <c r="Y46" i="2"/>
  <c r="V121" i="2"/>
  <c r="Y38" i="2"/>
  <c r="V62" i="2"/>
  <c r="Y28" i="2"/>
  <c r="V162" i="2"/>
  <c r="Y18" i="2"/>
  <c r="V49" i="2"/>
  <c r="V101" i="2"/>
  <c r="V107" i="2"/>
  <c r="Y31" i="2" l="1"/>
  <c r="V26" i="2"/>
  <c r="T60" i="2" l="1"/>
  <c r="T96" i="2"/>
  <c r="T8" i="2"/>
  <c r="T132" i="2"/>
  <c r="T97" i="2"/>
  <c r="T166" i="2"/>
  <c r="T48" i="2"/>
  <c r="T11" i="2"/>
  <c r="T168" i="2"/>
  <c r="T38" i="2"/>
  <c r="T162" i="2"/>
  <c r="T46" i="2"/>
  <c r="T13" i="2"/>
  <c r="T109" i="2"/>
  <c r="T104" i="2"/>
  <c r="T131" i="2"/>
  <c r="T105" i="2"/>
  <c r="T65" i="2"/>
  <c r="T115" i="2"/>
  <c r="T80" i="2"/>
  <c r="T62" i="2"/>
  <c r="T124" i="2"/>
  <c r="T145" i="2"/>
  <c r="T153" i="2"/>
  <c r="T143" i="2"/>
  <c r="T29" i="2"/>
  <c r="T41" i="2"/>
  <c r="T161" i="2"/>
  <c r="T160" i="2"/>
  <c r="T91" i="2"/>
  <c r="T121" i="2"/>
  <c r="T89" i="2"/>
  <c r="T165" i="2"/>
  <c r="T2" i="2"/>
  <c r="T32" i="2"/>
  <c r="T75" i="2"/>
  <c r="T28" i="2"/>
  <c r="T22" i="2"/>
  <c r="T17" i="2"/>
  <c r="T73" i="2"/>
  <c r="T94" i="2"/>
  <c r="T128" i="2"/>
  <c r="T3" i="2"/>
  <c r="T68" i="2"/>
  <c r="T114" i="2"/>
  <c r="T44" i="2"/>
  <c r="T149" i="2"/>
  <c r="T27" i="2"/>
  <c r="T130" i="2"/>
  <c r="T34" i="2"/>
  <c r="T18" i="2"/>
  <c r="T146" i="2"/>
  <c r="T70" i="2"/>
  <c r="T142" i="2"/>
  <c r="T9" i="2"/>
  <c r="T118" i="2"/>
  <c r="T23" i="2"/>
  <c r="T57" i="2"/>
  <c r="T54" i="2"/>
  <c r="T92" i="2"/>
  <c r="T139" i="2"/>
  <c r="T4" i="2"/>
  <c r="T107" i="2"/>
  <c r="T5" i="2"/>
  <c r="T24" i="2"/>
  <c r="T20" i="2"/>
  <c r="T151" i="2"/>
  <c r="T108" i="2"/>
  <c r="T122" i="2"/>
  <c r="T26" i="2"/>
  <c r="T49" i="2"/>
  <c r="T30" i="2"/>
  <c r="T79" i="2"/>
  <c r="T81" i="2"/>
  <c r="T37" i="2"/>
  <c r="T90" i="2"/>
  <c r="T100" i="2"/>
  <c r="T134" i="2"/>
  <c r="T69" i="2"/>
  <c r="T82" i="2"/>
  <c r="T113" i="2"/>
  <c r="T51" i="2"/>
  <c r="T52" i="2"/>
  <c r="T98" i="2"/>
  <c r="T123" i="2"/>
  <c r="T7" i="2"/>
  <c r="T35" i="2"/>
  <c r="T10" i="2"/>
  <c r="T64" i="2"/>
  <c r="T135" i="2"/>
  <c r="T158" i="2"/>
  <c r="T71" i="2"/>
  <c r="T167" i="2"/>
  <c r="T138" i="2"/>
  <c r="T19" i="2"/>
  <c r="T56" i="2"/>
  <c r="T117" i="2"/>
  <c r="T12" i="2"/>
  <c r="T78" i="2"/>
  <c r="T85" i="2"/>
  <c r="T116" i="2"/>
  <c r="T36" i="2"/>
  <c r="T93" i="2"/>
  <c r="T53" i="2"/>
  <c r="T84" i="2"/>
  <c r="T140" i="2"/>
  <c r="T156" i="2"/>
  <c r="T95" i="2"/>
  <c r="T137" i="2"/>
  <c r="T15" i="2"/>
  <c r="T47" i="2"/>
  <c r="T110" i="2"/>
  <c r="T144" i="2"/>
  <c r="T157" i="2"/>
  <c r="T159" i="2"/>
  <c r="T40" i="2"/>
  <c r="T136" i="2"/>
  <c r="T6" i="2"/>
  <c r="T133" i="2"/>
  <c r="T103" i="2"/>
  <c r="T129" i="2"/>
  <c r="T83" i="2"/>
  <c r="T31" i="2"/>
  <c r="T42" i="2"/>
  <c r="T50" i="2"/>
  <c r="T55" i="2"/>
  <c r="T126" i="2"/>
  <c r="T59" i="2"/>
  <c r="T86" i="2"/>
  <c r="T77" i="2"/>
  <c r="T101" i="2"/>
  <c r="T63" i="2"/>
  <c r="T25" i="2"/>
  <c r="T147" i="2"/>
  <c r="T16" i="2"/>
  <c r="T21" i="2"/>
  <c r="T164" i="2"/>
  <c r="T72" i="2"/>
  <c r="T58" i="2"/>
  <c r="T150" i="2"/>
  <c r="T33" i="2"/>
  <c r="T111" i="2"/>
  <c r="T163" i="2"/>
  <c r="T106" i="2"/>
  <c r="T148" i="2"/>
  <c r="T39" i="2"/>
  <c r="T14" i="2"/>
  <c r="T169" i="2"/>
  <c r="T43" i="2"/>
  <c r="T125" i="2"/>
  <c r="T155" i="2"/>
  <c r="T119" i="2"/>
  <c r="T74" i="2"/>
  <c r="T61" i="2"/>
  <c r="T87" i="2"/>
  <c r="T88" i="2"/>
  <c r="T76" i="2"/>
  <c r="T112" i="2"/>
  <c r="T67" i="2"/>
  <c r="T102" i="2"/>
  <c r="T45" i="2"/>
  <c r="T99" i="2"/>
  <c r="T66" i="2"/>
  <c r="T152" i="2"/>
  <c r="T154" i="2"/>
  <c r="T127" i="2"/>
  <c r="T141" i="2"/>
  <c r="T120" i="2"/>
  <c r="Y9" i="2" l="1"/>
  <c r="Y8" i="2"/>
  <c r="Y7" i="2"/>
  <c r="C445" i="1"/>
  <c r="S60" i="2"/>
  <c r="U60" i="2" s="1"/>
  <c r="S96" i="2"/>
  <c r="U96" i="2" s="1"/>
  <c r="S8" i="2"/>
  <c r="U8" i="2" s="1"/>
  <c r="S132" i="2"/>
  <c r="U132" i="2" s="1"/>
  <c r="S97" i="2"/>
  <c r="S166" i="2"/>
  <c r="U166" i="2" s="1"/>
  <c r="S48" i="2"/>
  <c r="U48" i="2" s="1"/>
  <c r="S11" i="2"/>
  <c r="U11" i="2" s="1"/>
  <c r="S168" i="2"/>
  <c r="U168" i="2" s="1"/>
  <c r="S38" i="2"/>
  <c r="U38" i="2" s="1"/>
  <c r="S162" i="2"/>
  <c r="U162" i="2" s="1"/>
  <c r="S46" i="2"/>
  <c r="U46" i="2" s="1"/>
  <c r="S13" i="2"/>
  <c r="U13" i="2" s="1"/>
  <c r="S109" i="2"/>
  <c r="U109" i="2" s="1"/>
  <c r="S104" i="2"/>
  <c r="U104" i="2" s="1"/>
  <c r="S131" i="2"/>
  <c r="U131" i="2" s="1"/>
  <c r="S105" i="2"/>
  <c r="U105" i="2" s="1"/>
  <c r="S65" i="2"/>
  <c r="U65" i="2" s="1"/>
  <c r="S115" i="2"/>
  <c r="U115" i="2" s="1"/>
  <c r="S80" i="2"/>
  <c r="U80" i="2" s="1"/>
  <c r="S62" i="2"/>
  <c r="U62" i="2" s="1"/>
  <c r="S124" i="2"/>
  <c r="U124" i="2" s="1"/>
  <c r="S145" i="2"/>
  <c r="U145" i="2" s="1"/>
  <c r="S153" i="2"/>
  <c r="U153" i="2" s="1"/>
  <c r="S143" i="2"/>
  <c r="U143" i="2" s="1"/>
  <c r="S29" i="2"/>
  <c r="U29" i="2" s="1"/>
  <c r="S41" i="2"/>
  <c r="U41" i="2" s="1"/>
  <c r="S161" i="2"/>
  <c r="U161" i="2" s="1"/>
  <c r="S160" i="2"/>
  <c r="U160" i="2" s="1"/>
  <c r="S91" i="2"/>
  <c r="S121" i="2"/>
  <c r="U121" i="2" s="1"/>
  <c r="S89" i="2"/>
  <c r="U89" i="2" s="1"/>
  <c r="S165" i="2"/>
  <c r="U165" i="2" s="1"/>
  <c r="S2" i="2"/>
  <c r="U2" i="2" s="1"/>
  <c r="S32" i="2"/>
  <c r="U32" i="2" s="1"/>
  <c r="S75" i="2"/>
  <c r="U75" i="2" s="1"/>
  <c r="S28" i="2"/>
  <c r="S22" i="2"/>
  <c r="U22" i="2" s="1"/>
  <c r="S17" i="2"/>
  <c r="S73" i="2"/>
  <c r="U73" i="2" s="1"/>
  <c r="S94" i="2"/>
  <c r="U94" i="2" s="1"/>
  <c r="S128" i="2"/>
  <c r="U128" i="2" s="1"/>
  <c r="S3" i="2"/>
  <c r="U3" i="2" s="1"/>
  <c r="S68" i="2"/>
  <c r="U68" i="2" s="1"/>
  <c r="S114" i="2"/>
  <c r="U114" i="2" s="1"/>
  <c r="S44" i="2"/>
  <c r="S149" i="2"/>
  <c r="U149" i="2" s="1"/>
  <c r="S27" i="2"/>
  <c r="U27" i="2" s="1"/>
  <c r="S130" i="2"/>
  <c r="U130" i="2" s="1"/>
  <c r="S34" i="2"/>
  <c r="U34" i="2" s="1"/>
  <c r="S18" i="2"/>
  <c r="U18" i="2" s="1"/>
  <c r="S146" i="2"/>
  <c r="U146" i="2" s="1"/>
  <c r="S70" i="2"/>
  <c r="U70" i="2" s="1"/>
  <c r="S142" i="2"/>
  <c r="U142" i="2" s="1"/>
  <c r="S9" i="2"/>
  <c r="U9" i="2" s="1"/>
  <c r="S118" i="2"/>
  <c r="U118" i="2" s="1"/>
  <c r="S23" i="2"/>
  <c r="U23" i="2" s="1"/>
  <c r="S57" i="2"/>
  <c r="U57" i="2" s="1"/>
  <c r="S54" i="2"/>
  <c r="U54" i="2" s="1"/>
  <c r="S92" i="2"/>
  <c r="U92" i="2" s="1"/>
  <c r="S139" i="2"/>
  <c r="U139" i="2" s="1"/>
  <c r="S4" i="2"/>
  <c r="U4" i="2" s="1"/>
  <c r="S107" i="2"/>
  <c r="U107" i="2" s="1"/>
  <c r="S5" i="2"/>
  <c r="U5" i="2" s="1"/>
  <c r="S24" i="2"/>
  <c r="U24" i="2" s="1"/>
  <c r="S20" i="2"/>
  <c r="U20" i="2" s="1"/>
  <c r="S151" i="2"/>
  <c r="U151" i="2" s="1"/>
  <c r="S108" i="2"/>
  <c r="U108" i="2" s="1"/>
  <c r="S122" i="2"/>
  <c r="U122" i="2" s="1"/>
  <c r="S26" i="2"/>
  <c r="U26" i="2" s="1"/>
  <c r="S49" i="2"/>
  <c r="U49" i="2" s="1"/>
  <c r="S30" i="2"/>
  <c r="U30" i="2" s="1"/>
  <c r="S79" i="2"/>
  <c r="U79" i="2" s="1"/>
  <c r="S81" i="2"/>
  <c r="U81" i="2" s="1"/>
  <c r="S37" i="2"/>
  <c r="U37" i="2" s="1"/>
  <c r="S90" i="2"/>
  <c r="U90" i="2" s="1"/>
  <c r="S100" i="2"/>
  <c r="U100" i="2" s="1"/>
  <c r="S134" i="2"/>
  <c r="U134" i="2" s="1"/>
  <c r="S69" i="2"/>
  <c r="U69" i="2" s="1"/>
  <c r="S82" i="2"/>
  <c r="U82" i="2" s="1"/>
  <c r="S113" i="2"/>
  <c r="U113" i="2" s="1"/>
  <c r="S51" i="2"/>
  <c r="U51" i="2" s="1"/>
  <c r="S52" i="2"/>
  <c r="U52" i="2" s="1"/>
  <c r="S98" i="2"/>
  <c r="U98" i="2" s="1"/>
  <c r="S123" i="2"/>
  <c r="U123" i="2" s="1"/>
  <c r="S7" i="2"/>
  <c r="S35" i="2"/>
  <c r="U35" i="2" s="1"/>
  <c r="S10" i="2"/>
  <c r="S64" i="2"/>
  <c r="U64" i="2" s="1"/>
  <c r="S135" i="2"/>
  <c r="U135" i="2" s="1"/>
  <c r="S158" i="2"/>
  <c r="U158" i="2" s="1"/>
  <c r="S71" i="2"/>
  <c r="U71" i="2" s="1"/>
  <c r="S167" i="2"/>
  <c r="U167" i="2" s="1"/>
  <c r="S138" i="2"/>
  <c r="U138" i="2" s="1"/>
  <c r="S19" i="2"/>
  <c r="U19" i="2" s="1"/>
  <c r="S56" i="2"/>
  <c r="U56" i="2" s="1"/>
  <c r="S117" i="2"/>
  <c r="U117" i="2" s="1"/>
  <c r="S12" i="2"/>
  <c r="U12" i="2" s="1"/>
  <c r="S78" i="2"/>
  <c r="U78" i="2" s="1"/>
  <c r="S85" i="2"/>
  <c r="U85" i="2" s="1"/>
  <c r="S116" i="2"/>
  <c r="U116" i="2" s="1"/>
  <c r="S36" i="2"/>
  <c r="U36" i="2" s="1"/>
  <c r="S93" i="2"/>
  <c r="U93" i="2" s="1"/>
  <c r="S53" i="2"/>
  <c r="U53" i="2" s="1"/>
  <c r="S84" i="2"/>
  <c r="U84" i="2" s="1"/>
  <c r="S140" i="2"/>
  <c r="U140" i="2" s="1"/>
  <c r="S156" i="2"/>
  <c r="U156" i="2" s="1"/>
  <c r="S95" i="2"/>
  <c r="U95" i="2" s="1"/>
  <c r="S137" i="2"/>
  <c r="U137" i="2" s="1"/>
  <c r="S15" i="2"/>
  <c r="U15" i="2" s="1"/>
  <c r="S47" i="2"/>
  <c r="U47" i="2" s="1"/>
  <c r="S110" i="2"/>
  <c r="U110" i="2" s="1"/>
  <c r="S144" i="2"/>
  <c r="U144" i="2" s="1"/>
  <c r="S157" i="2"/>
  <c r="U157" i="2" s="1"/>
  <c r="S159" i="2"/>
  <c r="U159" i="2" s="1"/>
  <c r="S40" i="2"/>
  <c r="U40" i="2" s="1"/>
  <c r="S136" i="2"/>
  <c r="U136" i="2" s="1"/>
  <c r="S6" i="2"/>
  <c r="U6" i="2" s="1"/>
  <c r="S133" i="2"/>
  <c r="U133" i="2" s="1"/>
  <c r="S103" i="2"/>
  <c r="U103" i="2" s="1"/>
  <c r="S129" i="2"/>
  <c r="U129" i="2" s="1"/>
  <c r="S83" i="2"/>
  <c r="U83" i="2" s="1"/>
  <c r="S31" i="2"/>
  <c r="U31" i="2" s="1"/>
  <c r="S42" i="2"/>
  <c r="U42" i="2" s="1"/>
  <c r="S50" i="2"/>
  <c r="U50" i="2" s="1"/>
  <c r="S55" i="2"/>
  <c r="U55" i="2" s="1"/>
  <c r="S126" i="2"/>
  <c r="U126" i="2" s="1"/>
  <c r="S59" i="2"/>
  <c r="U59" i="2" s="1"/>
  <c r="S86" i="2"/>
  <c r="U86" i="2" s="1"/>
  <c r="S77" i="2"/>
  <c r="U77" i="2" s="1"/>
  <c r="S101" i="2"/>
  <c r="U101" i="2" s="1"/>
  <c r="S63" i="2"/>
  <c r="U63" i="2" s="1"/>
  <c r="S25" i="2"/>
  <c r="U25" i="2" s="1"/>
  <c r="S147" i="2"/>
  <c r="U147" i="2" s="1"/>
  <c r="S16" i="2"/>
  <c r="U16" i="2" s="1"/>
  <c r="S21" i="2"/>
  <c r="U21" i="2" s="1"/>
  <c r="S164" i="2"/>
  <c r="U164" i="2" s="1"/>
  <c r="S72" i="2"/>
  <c r="U72" i="2" s="1"/>
  <c r="S58" i="2"/>
  <c r="U58" i="2" s="1"/>
  <c r="S150" i="2"/>
  <c r="U150" i="2" s="1"/>
  <c r="S33" i="2"/>
  <c r="U33" i="2" s="1"/>
  <c r="S111" i="2"/>
  <c r="U111" i="2" s="1"/>
  <c r="S163" i="2"/>
  <c r="U163" i="2" s="1"/>
  <c r="S106" i="2"/>
  <c r="U106" i="2" s="1"/>
  <c r="S148" i="2"/>
  <c r="U148" i="2" s="1"/>
  <c r="S39" i="2"/>
  <c r="U39" i="2" s="1"/>
  <c r="S14" i="2"/>
  <c r="U14" i="2" s="1"/>
  <c r="S169" i="2"/>
  <c r="U169" i="2" s="1"/>
  <c r="S43" i="2"/>
  <c r="U43" i="2" s="1"/>
  <c r="S125" i="2"/>
  <c r="U125" i="2" s="1"/>
  <c r="S155" i="2"/>
  <c r="U155" i="2" s="1"/>
  <c r="S119" i="2"/>
  <c r="U119" i="2" s="1"/>
  <c r="S74" i="2"/>
  <c r="U74" i="2" s="1"/>
  <c r="S61" i="2"/>
  <c r="U61" i="2" s="1"/>
  <c r="S87" i="2"/>
  <c r="U87" i="2" s="1"/>
  <c r="S88" i="2"/>
  <c r="U88" i="2" s="1"/>
  <c r="S76" i="2"/>
  <c r="U76" i="2" s="1"/>
  <c r="S112" i="2"/>
  <c r="U112" i="2" s="1"/>
  <c r="S67" i="2"/>
  <c r="U67" i="2" s="1"/>
  <c r="S102" i="2"/>
  <c r="U102" i="2" s="1"/>
  <c r="S45" i="2"/>
  <c r="U45" i="2" s="1"/>
  <c r="S99" i="2"/>
  <c r="U99" i="2" s="1"/>
  <c r="S66" i="2"/>
  <c r="U66" i="2" s="1"/>
  <c r="S152" i="2"/>
  <c r="U152" i="2" s="1"/>
  <c r="S154" i="2"/>
  <c r="U154" i="2" s="1"/>
  <c r="S127" i="2"/>
  <c r="U127" i="2" s="1"/>
  <c r="S141" i="2"/>
  <c r="U141" i="2" s="1"/>
  <c r="S120" i="2"/>
  <c r="U120" i="2" s="1"/>
  <c r="U44" i="2" l="1"/>
  <c r="U17" i="2"/>
  <c r="U10" i="2"/>
  <c r="U28" i="2"/>
  <c r="U7" i="2"/>
  <c r="X7" i="2"/>
  <c r="Z7" i="2" s="1"/>
  <c r="U91" i="2"/>
  <c r="X9" i="2"/>
  <c r="Z9" i="2" s="1"/>
  <c r="U97" i="2"/>
  <c r="X8" i="2"/>
  <c r="Z8" i="2" s="1"/>
  <c r="V71" i="2" l="1"/>
</calcChain>
</file>

<file path=xl/sharedStrings.xml><?xml version="1.0" encoding="utf-8"?>
<sst xmlns="http://schemas.openxmlformats.org/spreadsheetml/2006/main" count="1005" uniqueCount="651">
  <si>
    <t>parking</t>
  </si>
  <si>
    <t>area</t>
  </si>
  <si>
    <t>'</t>
  </si>
  <si>
    <t>*</t>
  </si>
  <si>
    <t>,</t>
  </si>
  <si>
    <t>1</t>
  </si>
  <si>
    <t>12</t>
  </si>
  <si>
    <t>14</t>
  </si>
  <si>
    <t>15</t>
  </si>
  <si>
    <t>150</t>
  </si>
  <si>
    <t>2</t>
  </si>
  <si>
    <t>20</t>
  </si>
  <si>
    <t>26</t>
  </si>
  <si>
    <t>29</t>
  </si>
  <si>
    <t>5</t>
  </si>
  <si>
    <t>6</t>
  </si>
  <si>
    <t>Acarreos</t>
  </si>
  <si>
    <t>All Valet Service</t>
  </si>
  <si>
    <t>Aparcamiento camiones</t>
  </si>
  <si>
    <t>Ascension Mercy Medical Center - Emloyee Parking (Lot C)</t>
  </si>
  <si>
    <t>Ascension Mercy Medical Center - Parking Lot B</t>
  </si>
  <si>
    <t>Bays</t>
  </si>
  <si>
    <t>Black_Topped_Parking</t>
  </si>
  <si>
    <t>Buena Vista Trailhead Parking</t>
  </si>
  <si>
    <t>Car parking</t>
  </si>
  <si>
    <t>Caravans</t>
  </si>
  <si>
    <t>Carpool</t>
  </si>
  <si>
    <t>Carport;Garagen</t>
  </si>
  <si>
    <t>Carports</t>
  </si>
  <si>
    <t>Coach</t>
  </si>
  <si>
    <t>Concrete</t>
  </si>
  <si>
    <t>Covered</t>
  </si>
  <si>
    <t>Disabled</t>
  </si>
  <si>
    <t>Dunkin'</t>
  </si>
  <si>
    <t>East Palestine Walking Trail parking</t>
  </si>
  <si>
    <t>Economy_Parking</t>
  </si>
  <si>
    <t>Escolar</t>
  </si>
  <si>
    <t>Estacionamento da Cruz das Jogadas</t>
  </si>
  <si>
    <t>Estado Municipal La Roja</t>
  </si>
  <si>
    <t>Fisher Gymnasium Parking Lot</t>
  </si>
  <si>
    <t>Football Stadium Parking Lot</t>
  </si>
  <si>
    <t>Free</t>
  </si>
  <si>
    <t>Freiwillige Feuerwehr Groß Wittensee</t>
  </si>
  <si>
    <t>Friedhof</t>
  </si>
  <si>
    <t>Friedhof Westenfeld</t>
  </si>
  <si>
    <t>Garage</t>
  </si>
  <si>
    <t>GxABT</t>
  </si>
  <si>
    <t>Hotal Amadour</t>
  </si>
  <si>
    <t>IKEA (Behindertenparkplätze)</t>
  </si>
  <si>
    <t>Kaleido</t>
  </si>
  <si>
    <t>Lane</t>
  </si>
  <si>
    <t>Le Montage Parking</t>
  </si>
  <si>
    <t>MRT Park N' Ride</t>
  </si>
  <si>
    <t>Magistrat der Stadt Alsfeld</t>
  </si>
  <si>
    <t>Metro Building Car Park</t>
  </si>
  <si>
    <t>Military trucks</t>
  </si>
  <si>
    <t>Mitarbeiter*innen RD</t>
  </si>
  <si>
    <t>Mitarbeiter:innen DRK Rettungswache</t>
  </si>
  <si>
    <t>Multi-Storey</t>
  </si>
  <si>
    <t>Multi_storey</t>
  </si>
  <si>
    <t>Nave</t>
  </si>
  <si>
    <t>Nomade Private Parking</t>
  </si>
  <si>
    <t>Oberfläche</t>
  </si>
  <si>
    <t>Oberflächey</t>
  </si>
  <si>
    <t>Oil tanker</t>
  </si>
  <si>
    <t>Parcare TIR</t>
  </si>
  <si>
    <t>Parcheggio Oasi dei Discepoli</t>
  </si>
  <si>
    <t>Parkfläche und Veranstaltungsfläche</t>
  </si>
  <si>
    <t>Parkig Leśny</t>
  </si>
  <si>
    <t>Parking</t>
  </si>
  <si>
    <t>Parking Leśny</t>
  </si>
  <si>
    <t>Parking Van</t>
  </si>
  <si>
    <t>Parking campo sportivo</t>
  </si>
  <si>
    <t>Parking de l'église</t>
  </si>
  <si>
    <t>Parking de la Mairie</t>
  </si>
  <si>
    <t>Parking dla niepełnosprawnych x3</t>
  </si>
  <si>
    <t>Parking du Stade</t>
  </si>
  <si>
    <t>Parking du cimetière</t>
  </si>
  <si>
    <t>Parkinq</t>
  </si>
  <si>
    <t>Parkinq Onkologiya</t>
  </si>
  <si>
    <t>Parkolóház</t>
  </si>
  <si>
    <t>Parkplatz</t>
  </si>
  <si>
    <t>Parkplatz Berufsschule</t>
  </si>
  <si>
    <t>Parq JAC La Alhambra</t>
  </si>
  <si>
    <t>Pavement</t>
  </si>
  <si>
    <t>Place de parking personne à mobilité reduite</t>
  </si>
  <si>
    <t>Portacabin</t>
  </si>
  <si>
    <t>Rezeption</t>
  </si>
  <si>
    <t>Rocky Knob Trail Parking</t>
  </si>
  <si>
    <t>S</t>
  </si>
  <si>
    <t>S.O.S.</t>
  </si>
  <si>
    <t>SP134</t>
  </si>
  <si>
    <t>Santa_Paula_Art Museum parking</t>
  </si>
  <si>
    <t>Scarborough River Wildlife Sanctuary</t>
  </si>
  <si>
    <t>School_Parking</t>
  </si>
  <si>
    <t>Schwalvenberg GbR</t>
  </si>
  <si>
    <t>Si</t>
  </si>
  <si>
    <t>Street sid</t>
  </si>
  <si>
    <t>Superficie</t>
  </si>
  <si>
    <t>Surface</t>
  </si>
  <si>
    <t>Surgical Plus Parking</t>
  </si>
  <si>
    <t>Tanatorio de Mieres</t>
  </si>
  <si>
    <t>Taxi</t>
  </si>
  <si>
    <t>Truck</t>
  </si>
  <si>
    <t>Truck Parking</t>
  </si>
  <si>
    <t>Uzavřené_pro_zaměstnance</t>
  </si>
  <si>
    <t>Valet</t>
  </si>
  <si>
    <t>Via Nenni</t>
  </si>
  <si>
    <t>Visitor Parking</t>
  </si>
  <si>
    <t>Wanderparkplatz</t>
  </si>
  <si>
    <t>Wanderparkplatz Weserbrücke</t>
  </si>
  <si>
    <t>Wohnmobile</t>
  </si>
  <si>
    <t>Yük Maşımları Parkinqi</t>
  </si>
  <si>
    <t>Zona aparcamiento</t>
  </si>
  <si>
    <t>a</t>
  </si>
  <si>
    <t>abandoned</t>
  </si>
  <si>
    <t>aisle</t>
  </si>
  <si>
    <t>al aire libre</t>
  </si>
  <si>
    <t>alpine_hiking</t>
  </si>
  <si>
    <t>am</t>
  </si>
  <si>
    <t>ambulance</t>
  </si>
  <si>
    <t>amenity</t>
  </si>
  <si>
    <t>angle</t>
  </si>
  <si>
    <t>as</t>
  </si>
  <si>
    <t>asphalt</t>
  </si>
  <si>
    <t>automated_parking_system</t>
  </si>
  <si>
    <t>autorikshaw</t>
  </si>
  <si>
    <t>b</t>
  </si>
  <si>
    <t>bays</t>
  </si>
  <si>
    <t>bi</t>
  </si>
  <si>
    <t>bicycle</t>
  </si>
  <si>
    <t>boat</t>
  </si>
  <si>
    <t>building</t>
  </si>
  <si>
    <t>bus</t>
  </si>
  <si>
    <t>buses</t>
  </si>
  <si>
    <t>buspark</t>
  </si>
  <si>
    <t>c</t>
  </si>
  <si>
    <t>camper_site</t>
  </si>
  <si>
    <t>caport</t>
  </si>
  <si>
    <t>car_parking</t>
  </si>
  <si>
    <t>car_pooling</t>
  </si>
  <si>
    <t>car_sale</t>
  </si>
  <si>
    <t>caravan</t>
  </si>
  <si>
    <t>caravans</t>
  </si>
  <si>
    <t>carpool</t>
  </si>
  <si>
    <t>carport</t>
  </si>
  <si>
    <t>carports</t>
  </si>
  <si>
    <t>carports;surface</t>
  </si>
  <si>
    <t>carportss3</t>
  </si>
  <si>
    <t>carpot</t>
  </si>
  <si>
    <t>carpots</t>
  </si>
  <si>
    <t>cars</t>
  </si>
  <si>
    <t>cave_entrance</t>
  </si>
  <si>
    <t>charging</t>
  </si>
  <si>
    <t>clients</t>
  </si>
  <si>
    <t>coach</t>
  </si>
  <si>
    <t>cobblestone</t>
  </si>
  <si>
    <t>commercial</t>
  </si>
  <si>
    <t>concrete</t>
  </si>
  <si>
    <t>condition=residents</t>
  </si>
  <si>
    <t>construction</t>
  </si>
  <si>
    <t>costumer</t>
  </si>
  <si>
    <t>covered</t>
  </si>
  <si>
    <t>culvert</t>
  </si>
  <si>
    <t>cus</t>
  </si>
  <si>
    <t>customer</t>
  </si>
  <si>
    <t>customer parking only while on premises.</t>
  </si>
  <si>
    <t>customer,resident</t>
  </si>
  <si>
    <t>customers</t>
  </si>
  <si>
    <t>d</t>
  </si>
  <si>
    <t>deck</t>
  </si>
  <si>
    <t>default</t>
  </si>
  <si>
    <t>delivery</t>
  </si>
  <si>
    <t>depot</t>
  </si>
  <si>
    <t>designated</t>
  </si>
  <si>
    <t>destination</t>
  </si>
  <si>
    <t>diagonal</t>
  </si>
  <si>
    <t>dirt</t>
  </si>
  <si>
    <t>disabled</t>
  </si>
  <si>
    <t>disc</t>
  </si>
  <si>
    <t>drop-off</t>
  </si>
  <si>
    <t>dropoff</t>
  </si>
  <si>
    <t>earth</t>
  </si>
  <si>
    <t>electric</t>
  </si>
  <si>
    <t>electrical_car</t>
  </si>
  <si>
    <t>emergency</t>
  </si>
  <si>
    <t>employee</t>
  </si>
  <si>
    <t>fee</t>
  </si>
  <si>
    <t>fixme</t>
  </si>
  <si>
    <t>flat</t>
  </si>
  <si>
    <t>food</t>
  </si>
  <si>
    <t>free</t>
  </si>
  <si>
    <t>g</t>
  </si>
  <si>
    <t>garage</t>
  </si>
  <si>
    <t>garage_boxes</t>
  </si>
  <si>
    <t>garage_boxes; surface</t>
  </si>
  <si>
    <t>garage_boxes;surface</t>
  </si>
  <si>
    <t>garage_boxes;underground</t>
  </si>
  <si>
    <t>garages</t>
  </si>
  <si>
    <t>golf_cart</t>
  </si>
  <si>
    <t>golf_carts</t>
  </si>
  <si>
    <t>gravel</t>
  </si>
  <si>
    <t>gravel,_grass</t>
  </si>
  <si>
    <t>gravel_surface_carpark</t>
  </si>
  <si>
    <t>gravey</t>
  </si>
  <si>
    <t>ground</t>
  </si>
  <si>
    <t>half carports</t>
  </si>
  <si>
    <t>half_on_kerb</t>
  </si>
  <si>
    <t>handicap</t>
  </si>
  <si>
    <t>handicapped</t>
  </si>
  <si>
    <t>hgv</t>
  </si>
  <si>
    <t>horse</t>
  </si>
  <si>
    <t>impound</t>
  </si>
  <si>
    <t>impoundment</t>
  </si>
  <si>
    <t>indoor</t>
  </si>
  <si>
    <t>informal</t>
  </si>
  <si>
    <t>inline</t>
  </si>
  <si>
    <t>intermittend</t>
  </si>
  <si>
    <t>kanin parking</t>
  </si>
  <si>
    <t>l</t>
  </si>
  <si>
    <t>lane</t>
  </si>
  <si>
    <t>lane:both=no_stopping</t>
  </si>
  <si>
    <t>laneq</t>
  </si>
  <si>
    <t>laneside</t>
  </si>
  <si>
    <t>lay_by</t>
  </si>
  <si>
    <t>layby</t>
  </si>
  <si>
    <t>level</t>
  </si>
  <si>
    <t>light vechile</t>
  </si>
  <si>
    <t>loading</t>
  </si>
  <si>
    <t>loading_bay</t>
  </si>
  <si>
    <t>loading_dock</t>
  </si>
  <si>
    <t>long_stay</t>
  </si>
  <si>
    <t>lot</t>
  </si>
  <si>
    <t>marked</t>
  </si>
  <si>
    <t>mechanical lifts</t>
  </si>
  <si>
    <t>mechanical_tower</t>
  </si>
  <si>
    <t>metered</t>
  </si>
  <si>
    <t>miejsce postoju</t>
  </si>
  <si>
    <t>mixed</t>
  </si>
  <si>
    <t>motor_vehicle</t>
  </si>
  <si>
    <t>motorbike</t>
  </si>
  <si>
    <t>motorbikes</t>
  </si>
  <si>
    <t>motorcoach</t>
  </si>
  <si>
    <t>motorcycle</t>
  </si>
  <si>
    <t>motorcycle paking</t>
  </si>
  <si>
    <t>motorhomes</t>
  </si>
  <si>
    <t>multi-storey</t>
  </si>
  <si>
    <t>multi-storey (if it is a multistorey building...)</t>
  </si>
  <si>
    <t>multi-storey,_underground</t>
  </si>
  <si>
    <t>multi-storey,underground</t>
  </si>
  <si>
    <t>multi-storey;_surface</t>
  </si>
  <si>
    <t>multi-storey;rooftop</t>
  </si>
  <si>
    <t>multi-storey;rooftop;surface</t>
  </si>
  <si>
    <t>multi-storey;surface</t>
  </si>
  <si>
    <t>multi-storey;underground</t>
  </si>
  <si>
    <t>multi-story</t>
  </si>
  <si>
    <t>multistorey</t>
  </si>
  <si>
    <t>nhvr</t>
  </si>
  <si>
    <t>no</t>
  </si>
  <si>
    <t>no_parking</t>
  </si>
  <si>
    <t>normal</t>
  </si>
  <si>
    <t>off</t>
  </si>
  <si>
    <t>off-street parking</t>
  </si>
  <si>
    <t>off_street</t>
  </si>
  <si>
    <t>off_street;surface</t>
  </si>
  <si>
    <t>off_street_covered</t>
  </si>
  <si>
    <t>on_kerb</t>
  </si>
  <si>
    <t>on_street</t>
  </si>
  <si>
    <t>onstreet</t>
  </si>
  <si>
    <t>open</t>
  </si>
  <si>
    <t>orientation</t>
  </si>
  <si>
    <t>orthogonal</t>
  </si>
  <si>
    <t>outdoor</t>
  </si>
  <si>
    <t>overground</t>
  </si>
  <si>
    <t>pa</t>
  </si>
  <si>
    <t>parallel</t>
  </si>
  <si>
    <t>park_and_fly</t>
  </si>
  <si>
    <t>park_and_ride</t>
  </si>
  <si>
    <t>park_ride</t>
  </si>
  <si>
    <t>parkering</t>
  </si>
  <si>
    <t>parking area</t>
  </si>
  <si>
    <t>parking_-_makadam teren</t>
  </si>
  <si>
    <t>parking_aisle</t>
  </si>
  <si>
    <t>parking_garages</t>
  </si>
  <si>
    <t>parking_space</t>
  </si>
  <si>
    <t>parkiralište Slavijatrans</t>
  </si>
  <si>
    <t>paved</t>
  </si>
  <si>
    <t>pay_and_display</t>
  </si>
  <si>
    <t>permissive</t>
  </si>
  <si>
    <t>permit</t>
  </si>
  <si>
    <t>perpedicular</t>
  </si>
  <si>
    <t>perpendicular</t>
  </si>
  <si>
    <t>pick-up</t>
  </si>
  <si>
    <t>pier</t>
  </si>
  <si>
    <t>playground</t>
  </si>
  <si>
    <t>povrchové</t>
  </si>
  <si>
    <t>pre rent</t>
  </si>
  <si>
    <t>privat</t>
  </si>
  <si>
    <t>private</t>
  </si>
  <si>
    <t>proposed</t>
  </si>
  <si>
    <t>psv</t>
  </si>
  <si>
    <t>public</t>
  </si>
  <si>
    <t>refuge</t>
  </si>
  <si>
    <t>reserved_to_the UTC students and teachers</t>
  </si>
  <si>
    <t>residential</t>
  </si>
  <si>
    <t>residents</t>
  </si>
  <si>
    <t>retail</t>
  </si>
  <si>
    <t>rking du Marché</t>
  </si>
  <si>
    <t>road_side</t>
  </si>
  <si>
    <t>roadside</t>
  </si>
  <si>
    <t>roof</t>
  </si>
  <si>
    <t>roof_top</t>
  </si>
  <si>
    <t>rooftop</t>
  </si>
  <si>
    <t>rooftop;multi-storey</t>
  </si>
  <si>
    <t>rooftop;surface</t>
  </si>
  <si>
    <t>round</t>
  </si>
  <si>
    <t>roundabout</t>
  </si>
  <si>
    <t>s</t>
  </si>
  <si>
    <t>s4</t>
  </si>
  <si>
    <t>school</t>
  </si>
  <si>
    <t>school_bus</t>
  </si>
  <si>
    <t>semi</t>
  </si>
  <si>
    <t>separate</t>
  </si>
  <si>
    <t>ser</t>
  </si>
  <si>
    <t>service</t>
  </si>
  <si>
    <t>shade</t>
  </si>
  <si>
    <t>shed</t>
  </si>
  <si>
    <t>sheds</t>
  </si>
  <si>
    <t>shelter; surface</t>
  </si>
  <si>
    <t>short_stay</t>
  </si>
  <si>
    <t>shoulder</t>
  </si>
  <si>
    <t>si</t>
  </si>
  <si>
    <t>side</t>
  </si>
  <si>
    <t>side_street</t>
  </si>
  <si>
    <t>single-storey</t>
  </si>
  <si>
    <t>small_car_parking for parents meeting</t>
  </si>
  <si>
    <t>small_electric_vehicle</t>
  </si>
  <si>
    <t>solar_panels</t>
  </si>
  <si>
    <t>space</t>
  </si>
  <si>
    <t>sre</t>
  </si>
  <si>
    <t>ss</t>
  </si>
  <si>
    <t>stands</t>
  </si>
  <si>
    <t>steet_side</t>
  </si>
  <si>
    <t>stored</t>
  </si>
  <si>
    <t>str</t>
  </si>
  <si>
    <t>stre</t>
  </si>
  <si>
    <t>streatside</t>
  </si>
  <si>
    <t>stree_side</t>
  </si>
  <si>
    <t>street</t>
  </si>
  <si>
    <t>street-side</t>
  </si>
  <si>
    <t>street_side</t>
  </si>
  <si>
    <t>street_side)</t>
  </si>
  <si>
    <t>street_side, handicap</t>
  </si>
  <si>
    <t>street_side;carports</t>
  </si>
  <si>
    <t>street_side;surface</t>
  </si>
  <si>
    <t>street_sidec</t>
  </si>
  <si>
    <t>street_sideq</t>
  </si>
  <si>
    <t>street_view</t>
  </si>
  <si>
    <t>streetside</t>
  </si>
  <si>
    <t>stµ</t>
  </si>
  <si>
    <t>sur</t>
  </si>
  <si>
    <t>sur\</t>
  </si>
  <si>
    <t>surc</t>
  </si>
  <si>
    <t>surface</t>
  </si>
  <si>
    <t>surface+underground</t>
  </si>
  <si>
    <t>surface,_car_only</t>
  </si>
  <si>
    <t>surface,_elevaated</t>
  </si>
  <si>
    <t>surface,_underground</t>
  </si>
  <si>
    <t>surface:aspalt</t>
  </si>
  <si>
    <t>surface:compacted</t>
  </si>
  <si>
    <t>surface; garage_boxes</t>
  </si>
  <si>
    <t>surface; garage_boxes;carport</t>
  </si>
  <si>
    <t>surface; underground</t>
  </si>
  <si>
    <t>surface;camping</t>
  </si>
  <si>
    <t>surface;car_dealer</t>
  </si>
  <si>
    <t>surface;carports</t>
  </si>
  <si>
    <t>surface;garage</t>
  </si>
  <si>
    <t>surface;lane</t>
  </si>
  <si>
    <t>surface;layby</t>
  </si>
  <si>
    <t>surface;multi-storey</t>
  </si>
  <si>
    <t>surface;street_side</t>
  </si>
  <si>
    <t>surface;underground</t>
  </si>
  <si>
    <t>surface_and_underground</t>
  </si>
  <si>
    <t>surface_coupon_parking</t>
  </si>
  <si>
    <t>surfacea</t>
  </si>
  <si>
    <t>surfaceq</t>
  </si>
  <si>
    <t>survey</t>
  </si>
  <si>
    <t>suu</t>
  </si>
  <si>
    <t>sy</t>
  </si>
  <si>
    <t>sz</t>
  </si>
  <si>
    <t>sµ</t>
  </si>
  <si>
    <t>taxi</t>
  </si>
  <si>
    <t>terenowy</t>
  </si>
  <si>
    <t>traffic_signals</t>
  </si>
  <si>
    <t>trailer</t>
  </si>
  <si>
    <t>train</t>
  </si>
  <si>
    <t>truck</t>
  </si>
  <si>
    <t>truck/lorry parking</t>
  </si>
  <si>
    <t>trucks</t>
  </si>
  <si>
    <t>true</t>
  </si>
  <si>
    <t>unclassified</t>
  </si>
  <si>
    <t>uncovered</t>
  </si>
  <si>
    <t>undefined</t>
  </si>
  <si>
    <t>under_bridge</t>
  </si>
  <si>
    <t>undercroft</t>
  </si>
  <si>
    <t>underground</t>
  </si>
  <si>
    <t>underground, rooftop</t>
  </si>
  <si>
    <t>underground, surface</t>
  </si>
  <si>
    <t>underground,multi-storey,roof</t>
  </si>
  <si>
    <t>underground,surface</t>
  </si>
  <si>
    <t>underground; surface</t>
  </si>
  <si>
    <t>underground;multi-storey</t>
  </si>
  <si>
    <t>underground;rooftop</t>
  </si>
  <si>
    <t>underground;street_side</t>
  </si>
  <si>
    <t>underground;surface</t>
  </si>
  <si>
    <t>unofficial</t>
  </si>
  <si>
    <t>usur</t>
  </si>
  <si>
    <t>u¨</t>
  </si>
  <si>
    <t>vacant</t>
  </si>
  <si>
    <t>valet</t>
  </si>
  <si>
    <t>vehicle_impoundment</t>
  </si>
  <si>
    <t>velos</t>
  </si>
  <si>
    <t>waste vehicle</t>
  </si>
  <si>
    <t>y</t>
  </si>
  <si>
    <t>yes</t>
  </si>
  <si>
    <t>yes, some at front of store and additional parking at rear.</t>
  </si>
  <si>
    <t>ytbeläggning</t>
  </si>
  <si>
    <t>автомобиль</t>
  </si>
  <si>
    <t>محوطه</t>
  </si>
  <si>
    <t>پارکینگ</t>
  </si>
  <si>
    <t>پارکینگ بیمارستان میلاد</t>
  </si>
  <si>
    <t>پارکینگ دانشگاه</t>
  </si>
  <si>
    <t>唭哩岸轉乘停車場</t>
  </si>
  <si>
    <t>地面</t>
  </si>
  <si>
    <t>太興飛瀑停車場</t>
  </si>
  <si>
    <t>政大三街臨時停車場</t>
  </si>
  <si>
    <t>機車停車場</t>
  </si>
  <si>
    <t>汽車</t>
  </si>
  <si>
    <t>연화산도립공원 주차장</t>
  </si>
  <si>
    <t>오소재주차장</t>
  </si>
  <si>
    <t>화양계곡주차장</t>
  </si>
  <si>
    <t>희방제1주차장</t>
  </si>
  <si>
    <t>희방제2주차장</t>
  </si>
  <si>
    <t>country</t>
  </si>
  <si>
    <t>afghanistan</t>
  </si>
  <si>
    <t>albania</t>
  </si>
  <si>
    <t>algeria</t>
  </si>
  <si>
    <t>andorra</t>
  </si>
  <si>
    <t>angola</t>
  </si>
  <si>
    <t>argentina</t>
  </si>
  <si>
    <t>armenia</t>
  </si>
  <si>
    <t>australia</t>
  </si>
  <si>
    <t>austria</t>
  </si>
  <si>
    <t>azerbaijan</t>
  </si>
  <si>
    <t>bahamas</t>
  </si>
  <si>
    <t>bangladesh</t>
  </si>
  <si>
    <t>belarus</t>
  </si>
  <si>
    <t>belgium</t>
  </si>
  <si>
    <t>belize</t>
  </si>
  <si>
    <t>benin</t>
  </si>
  <si>
    <t>bhutan</t>
  </si>
  <si>
    <t>bolivia</t>
  </si>
  <si>
    <t>bosnia-herzegovina</t>
  </si>
  <si>
    <t>botswana</t>
  </si>
  <si>
    <t>brazil</t>
  </si>
  <si>
    <t>bulgaria</t>
  </si>
  <si>
    <t>burkina-faso</t>
  </si>
  <si>
    <t>burundi</t>
  </si>
  <si>
    <t>cambodia</t>
  </si>
  <si>
    <t>cameroon</t>
  </si>
  <si>
    <t>canada</t>
  </si>
  <si>
    <t>cape-verde</t>
  </si>
  <si>
    <t>central-african-republic</t>
  </si>
  <si>
    <t>chad</t>
  </si>
  <si>
    <t>chile</t>
  </si>
  <si>
    <t>china</t>
  </si>
  <si>
    <t>colombia</t>
  </si>
  <si>
    <t>congo-democratic-republic</t>
  </si>
  <si>
    <t>costa-rica</t>
  </si>
  <si>
    <t>croatia</t>
  </si>
  <si>
    <t>cuba</t>
  </si>
  <si>
    <t>cyprus</t>
  </si>
  <si>
    <t>czech-republic</t>
  </si>
  <si>
    <t>denmark</t>
  </si>
  <si>
    <t>djibouti</t>
  </si>
  <si>
    <t>ecuador</t>
  </si>
  <si>
    <t>egypt</t>
  </si>
  <si>
    <t>el-salvador</t>
  </si>
  <si>
    <t>equatorial-guinea</t>
  </si>
  <si>
    <t>eritrea</t>
  </si>
  <si>
    <t>estonia</t>
  </si>
  <si>
    <t>ethiopia</t>
  </si>
  <si>
    <t>faroe-islands</t>
  </si>
  <si>
    <t>fiji</t>
  </si>
  <si>
    <t>finland</t>
  </si>
  <si>
    <t>france</t>
  </si>
  <si>
    <t>gabon</t>
  </si>
  <si>
    <t>gcc-states</t>
  </si>
  <si>
    <t>georgia</t>
  </si>
  <si>
    <t>germany</t>
  </si>
  <si>
    <t>ghana</t>
  </si>
  <si>
    <t>great-britain</t>
  </si>
  <si>
    <t>greece</t>
  </si>
  <si>
    <t>greenland</t>
  </si>
  <si>
    <t>guatemala</t>
  </si>
  <si>
    <t>guinea</t>
  </si>
  <si>
    <t>guyana</t>
  </si>
  <si>
    <t>haiti-and-domrep</t>
  </si>
  <si>
    <t>honduras</t>
  </si>
  <si>
    <t>hungary</t>
  </si>
  <si>
    <t>iceland</t>
  </si>
  <si>
    <t>india</t>
  </si>
  <si>
    <t>iran</t>
  </si>
  <si>
    <t>iraq</t>
  </si>
  <si>
    <t>ireland-and-northern-ireland</t>
  </si>
  <si>
    <t>israel-and-palestine</t>
  </si>
  <si>
    <t>italy</t>
  </si>
  <si>
    <t>ivory-coast</t>
  </si>
  <si>
    <t>jamaica</t>
  </si>
  <si>
    <t>japan</t>
  </si>
  <si>
    <t>jordan</t>
  </si>
  <si>
    <t>kazakhstan</t>
  </si>
  <si>
    <t>kenya</t>
  </si>
  <si>
    <t>kosovo</t>
  </si>
  <si>
    <t>kyrgyzstan</t>
  </si>
  <si>
    <t>laos</t>
  </si>
  <si>
    <t>latvia</t>
  </si>
  <si>
    <t>lebanon</t>
  </si>
  <si>
    <t>lesotho</t>
  </si>
  <si>
    <t>libya</t>
  </si>
  <si>
    <t>liechtenstein</t>
  </si>
  <si>
    <t>lithuania</t>
  </si>
  <si>
    <t>luxembourg</t>
  </si>
  <si>
    <t>macedonia</t>
  </si>
  <si>
    <t>madagascar</t>
  </si>
  <si>
    <t>malawi</t>
  </si>
  <si>
    <t>malaysia-singapore-brunei</t>
  </si>
  <si>
    <t>maldives</t>
  </si>
  <si>
    <t>mali</t>
  </si>
  <si>
    <t>malta</t>
  </si>
  <si>
    <t>marshall-islands</t>
  </si>
  <si>
    <t>mauritania</t>
  </si>
  <si>
    <t>mauritius</t>
  </si>
  <si>
    <t>mexico</t>
  </si>
  <si>
    <t>micronesia</t>
  </si>
  <si>
    <t>moldova</t>
  </si>
  <si>
    <t>monaco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</si>
  <si>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</si>
  <si>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</si>
  <si>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</si>
  <si>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</si>
  <si>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</si>
  <si>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</si>
  <si>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</si>
  <si>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</si>
  <si>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new-zealand</t>
  </si>
  <si>
    <t>nicaragua</t>
  </si>
  <si>
    <t>niger</t>
  </si>
  <si>
    <t>nigeria</t>
  </si>
  <si>
    <t>north-korea</t>
  </si>
  <si>
    <t>norway</t>
  </si>
  <si>
    <t>pakistan</t>
  </si>
  <si>
    <t>panama</t>
  </si>
  <si>
    <t>papua-new-guinea</t>
  </si>
  <si>
    <t>paraguay</t>
  </si>
  <si>
    <t>peru</t>
  </si>
  <si>
    <t>philippines</t>
  </si>
  <si>
    <t>poland</t>
  </si>
  <si>
    <t>portugal</t>
  </si>
  <si>
    <t>romania</t>
  </si>
  <si>
    <t>russia</t>
  </si>
  <si>
    <t>rwanda</t>
  </si>
  <si>
    <t>saint-helena-ascension-and-tristan-da-cunha</t>
  </si>
  <si>
    <t>samoa</t>
  </si>
  <si>
    <t>sao-tome-and-principe</t>
  </si>
  <si>
    <t>senegal-and-gambia</t>
  </si>
  <si>
    <t>serbia</t>
  </si>
  <si>
    <t>seychelles</t>
  </si>
  <si>
    <t>sierra-leone</t>
  </si>
  <si>
    <t>slovakia</t>
  </si>
  <si>
    <t>slovenia</t>
  </si>
  <si>
    <t>somalia</t>
  </si>
  <si>
    <t>south-africa</t>
  </si>
  <si>
    <t>south-korea</t>
  </si>
  <si>
    <t>south-sudan</t>
  </si>
  <si>
    <t>spain</t>
  </si>
  <si>
    <t>sri-lanka</t>
  </si>
  <si>
    <t>sudan</t>
  </si>
  <si>
    <t>suriname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</si>
  <si>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</si>
  <si>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</si>
  <si>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</si>
  <si>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</si>
  <si>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</si>
  <si>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</si>
  <si>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</si>
  <si>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</si>
  <si>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togo</t>
  </si>
  <si>
    <t>tonga</t>
  </si>
  <si>
    <t>tunisia</t>
  </si>
  <si>
    <t>turkey</t>
  </si>
  <si>
    <t>turkmenistan</t>
  </si>
  <si>
    <t>uganda</t>
  </si>
  <si>
    <t>ukraine</t>
  </si>
  <si>
    <t>uruguay</t>
  </si>
  <si>
    <t>usa</t>
  </si>
  <si>
    <t>uzbekistan</t>
  </si>
  <si>
    <t>venezuela</t>
  </si>
  <si>
    <t>vietnam</t>
  </si>
  <si>
    <t>yemen</t>
  </si>
  <si>
    <t>zambia</t>
  </si>
  <si>
    <t>zimbabwe</t>
  </si>
  <si>
    <t>Total</t>
  </si>
  <si>
    <t>trunk</t>
  </si>
  <si>
    <t>secondary_link</t>
  </si>
  <si>
    <t>primary_link</t>
  </si>
  <si>
    <t>primary</t>
  </si>
  <si>
    <t>trunk_link</t>
  </si>
  <si>
    <t>living_street</t>
  </si>
  <si>
    <t>busway</t>
  </si>
  <si>
    <t>tertiary</t>
  </si>
  <si>
    <t>motorway</t>
  </si>
  <si>
    <t>tertiary_link</t>
  </si>
  <si>
    <t>secondary</t>
  </si>
  <si>
    <t>motorway_link</t>
  </si>
  <si>
    <t>comores</t>
  </si>
  <si>
    <t>congo-brazzaville</t>
  </si>
  <si>
    <t>cook-islands</t>
  </si>
  <si>
    <t>guinea-bissau</t>
  </si>
  <si>
    <t>indonesia</t>
  </si>
  <si>
    <t>kiribati</t>
  </si>
  <si>
    <t>liberia</t>
  </si>
  <si>
    <t>nauru</t>
  </si>
  <si>
    <t>niue</t>
  </si>
  <si>
    <t>palau</t>
  </si>
  <si>
    <t>solomon-islands</t>
  </si>
  <si>
    <t>tuvalu</t>
  </si>
  <si>
    <t>vanuatu</t>
  </si>
  <si>
    <t>Column3</t>
  </si>
  <si>
    <t>Column4</t>
  </si>
  <si>
    <t>carpool2</t>
  </si>
  <si>
    <t>Missing road data</t>
  </si>
  <si>
    <t>Group 2</t>
  </si>
  <si>
    <t>Group 3</t>
  </si>
  <si>
    <t>Parking share of road network (%)</t>
  </si>
  <si>
    <t>Missing road data (%)</t>
  </si>
  <si>
    <t>Column5</t>
  </si>
  <si>
    <t>Road network (km2)</t>
  </si>
  <si>
    <t>Parking area (km2)</t>
  </si>
  <si>
    <t>total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</si>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</sst>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64" formatCode="0.0000%"/>
    <numFmt numFmtId="165" formatCode="0.0%"/>
    <numFmt numFmtId="185" formatCode="_ * #,##0.0000000000000000_ ;_ * \-#,##0.0000000000000000_ ;_ * &quot;-&quot;??_ ;_ @_ 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2" fontId="0" fillId="0" borderId="0" xfId="0" applyNumberFormat="1"/>
    <xf numFmtId="164" fontId="0" fillId="0" borderId="0" xfId="0" applyNumberFormat="1"/>
    <xf numFmtId="0" fontId="1" fillId="0" borderId="3" xfId="0" applyFont="1" applyBorder="1" applyAlignment="1">
      <alignment horizontal="center" vertical="top"/>
    </xf>
    <xf numFmtId="10" fontId="0" fillId="0" borderId="0" xfId="0" applyNumberFormat="1"/>
    <xf numFmtId="165" fontId="0" fillId="0" borderId="0" xfId="0" applyNumberFormat="1"/>
    <xf numFmtId="1" fontId="0" fillId="0" borderId="0" xfId="0" applyNumberFormat="1"/>
    <xf numFmtId="10" fontId="0" fillId="0" borderId="0" xfId="1" applyNumberFormat="1" applyFont="1"/>
    <xf numFmtId="185" fontId="0" fillId="0" borderId="0" xfId="2" applyNumberFormat="1" applyFont="1"/>
  </cellXfs>
  <cellStyles count="3">
    <cellStyle name="Comma" xfId="2" builtinId="3"/>
    <cellStyle name="Normal" xfId="0" builtinId="0"/>
    <cellStyle name="Percent" xfId="1" builtinId="5"/>
  </cellStyles>
  <dxfs count="4">
    <dxf>
      <numFmt numFmtId="14" formatCode="0.00%"/>
    </dxf>
    <dxf>
      <numFmt numFmtId="164" formatCode="0.000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left style="thin">
          <color auto="1"/>
        </left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Academic\Infrastructure\Supporting%20Information\ParkingProcessed_new.xlsx" TargetMode="External"/><Relationship Id="rId1" Type="http://schemas.openxmlformats.org/officeDocument/2006/relationships/externalLinkPath" Target="/Academic/Infrastructure/Supporting%20Information/ParkingProcessed_new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Academic\Infrastructure\Country-Base-info-Missing-OSM.xlsx" TargetMode="External"/><Relationship Id="rId1" Type="http://schemas.openxmlformats.org/officeDocument/2006/relationships/externalLinkPath" Target="/Academic/Infrastructure/Country-Base-info-Missing-OS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Global park type"/>
      <sheetName val="Park type per country"/>
      <sheetName val="Paving shares per country"/>
    </sheetNames>
    <sheetDataSet>
      <sheetData sheetId="0" refreshError="1"/>
      <sheetData sheetId="1">
        <row r="2">
          <cell r="A2" t="str">
            <v>afghanistan</v>
          </cell>
          <cell r="B2">
            <v>0.74993036958196424</v>
          </cell>
          <cell r="D2">
            <v>1.5581896098158579E-4</v>
          </cell>
          <cell r="E2">
            <v>1.9544093802042928E-3</v>
          </cell>
        </row>
        <row r="3">
          <cell r="A3" t="str">
            <v>albania</v>
          </cell>
          <cell r="B3">
            <v>0.75522959475254936</v>
          </cell>
          <cell r="C3">
            <v>1.0985473808359659E-3</v>
          </cell>
          <cell r="D3">
            <v>6.3695057517793316E-3</v>
          </cell>
          <cell r="E3">
            <v>3.791854153942599E-2</v>
          </cell>
          <cell r="F3">
            <v>1.148769034507713E-4</v>
          </cell>
        </row>
        <row r="4">
          <cell r="A4" t="str">
            <v>algeria</v>
          </cell>
          <cell r="B4">
            <v>3.1553403357164571</v>
          </cell>
          <cell r="C4">
            <v>5.6715385978531499E-2</v>
          </cell>
          <cell r="D4">
            <v>5.3387696028503302E-2</v>
          </cell>
          <cell r="E4">
            <v>4.081003038589804E-2</v>
          </cell>
          <cell r="F4">
            <v>1.877520694532518E-3</v>
          </cell>
          <cell r="G4">
            <v>1.7695078040190109E-3</v>
          </cell>
          <cell r="H4">
            <v>6.1281497505981828E-3</v>
          </cell>
          <cell r="I4">
            <v>3.7442971747011018E-3</v>
          </cell>
          <cell r="L4">
            <v>8.0086052577272877E-4</v>
          </cell>
        </row>
        <row r="5">
          <cell r="A5" t="str">
            <v>andorra</v>
          </cell>
          <cell r="B5">
            <v>0.28649550244652783</v>
          </cell>
          <cell r="C5">
            <v>1.183440113068481E-2</v>
          </cell>
          <cell r="D5">
            <v>1.322861686859733E-3</v>
          </cell>
          <cell r="E5">
            <v>1.16066469674975E-3</v>
          </cell>
          <cell r="F5">
            <v>1.2158274121976829E-3</v>
          </cell>
        </row>
        <row r="6">
          <cell r="A6" t="str">
            <v>angola</v>
          </cell>
          <cell r="B6">
            <v>0.75255244094301965</v>
          </cell>
          <cell r="D6">
            <v>5.772275993054801E-3</v>
          </cell>
          <cell r="E6">
            <v>8.50810181329269E-4</v>
          </cell>
          <cell r="I6">
            <v>1.0568533143107709E-3</v>
          </cell>
        </row>
        <row r="7">
          <cell r="A7" t="str">
            <v>argentina</v>
          </cell>
          <cell r="B7">
            <v>9.779636641739927</v>
          </cell>
          <cell r="C7">
            <v>0.2209202252527328</v>
          </cell>
          <cell r="D7">
            <v>0.1990066002964925</v>
          </cell>
          <cell r="E7">
            <v>7.2913272681850508E-2</v>
          </cell>
          <cell r="F7">
            <v>9.3486371808185073E-2</v>
          </cell>
          <cell r="G7">
            <v>2.5231517666949851E-2</v>
          </cell>
          <cell r="H7">
            <v>2.5549181694063169E-2</v>
          </cell>
          <cell r="I7">
            <v>2.1890321188843959E-2</v>
          </cell>
          <cell r="J7">
            <v>6.8125570407555616E-3</v>
          </cell>
          <cell r="L7">
            <v>3.0002768431017519E-2</v>
          </cell>
          <cell r="M7">
            <v>6.259191409711139E-3</v>
          </cell>
        </row>
        <row r="8">
          <cell r="A8" t="str">
            <v>australia</v>
          </cell>
          <cell r="B8">
            <v>65.552774272984848</v>
          </cell>
          <cell r="C8">
            <v>4.3092122387226066</v>
          </cell>
          <cell r="D8">
            <v>1.605031348733128</v>
          </cell>
          <cell r="E8">
            <v>0.72805242008722926</v>
          </cell>
          <cell r="F8">
            <v>1.045149772324826</v>
          </cell>
          <cell r="G8">
            <v>0.30526684042345742</v>
          </cell>
          <cell r="H8">
            <v>1.5764909844710061E-3</v>
          </cell>
          <cell r="I8">
            <v>1.374028442723711E-2</v>
          </cell>
          <cell r="J8">
            <v>1.187744503481772E-2</v>
          </cell>
          <cell r="L8">
            <v>1.8906199048369821E-2</v>
          </cell>
          <cell r="M8">
            <v>5.95619247267985E-3</v>
          </cell>
          <cell r="R8">
            <v>5.5842518060031918E-2</v>
          </cell>
        </row>
        <row r="9">
          <cell r="A9" t="str">
            <v>austria</v>
          </cell>
          <cell r="B9">
            <v>41.974168661615352</v>
          </cell>
          <cell r="C9">
            <v>1.084243474875408</v>
          </cell>
          <cell r="D9">
            <v>1.237364724391844</v>
          </cell>
          <cell r="E9">
            <v>0.42014848962949131</v>
          </cell>
          <cell r="F9">
            <v>0.22449726199188</v>
          </cell>
          <cell r="G9">
            <v>7.9520264081456515E-2</v>
          </cell>
          <cell r="H9">
            <v>1.60396064153349E-2</v>
          </cell>
          <cell r="I9">
            <v>2.7920875628167779E-2</v>
          </cell>
          <cell r="J9">
            <v>3.6147727912859738E-3</v>
          </cell>
          <cell r="L9">
            <v>2.8785875688885818E-3</v>
          </cell>
          <cell r="M9">
            <v>5.9438525405264711E-3</v>
          </cell>
          <cell r="N9">
            <v>1.122403384074835E-3</v>
          </cell>
        </row>
        <row r="10">
          <cell r="A10" t="str">
            <v>bahamas</v>
          </cell>
          <cell r="B10">
            <v>0.5486996268815546</v>
          </cell>
          <cell r="C10">
            <v>1.580249428228438E-2</v>
          </cell>
          <cell r="D10">
            <v>2.081692506999759E-3</v>
          </cell>
        </row>
        <row r="11">
          <cell r="A11" t="str">
            <v>bangladesh</v>
          </cell>
          <cell r="B11">
            <v>6.5418769436661361E-2</v>
          </cell>
          <cell r="C11">
            <v>2.194102539140885E-3</v>
          </cell>
          <cell r="D11">
            <v>1.4818608299780379E-3</v>
          </cell>
          <cell r="E11">
            <v>3.1526654281644338E-3</v>
          </cell>
          <cell r="L11">
            <v>1.661801105206708E-3</v>
          </cell>
        </row>
        <row r="12">
          <cell r="A12" t="str">
            <v>belarus</v>
          </cell>
          <cell r="B12">
            <v>11.67021848320273</v>
          </cell>
          <cell r="C12">
            <v>0.30131927558873928</v>
          </cell>
          <cell r="D12">
            <v>0.43035774713668951</v>
          </cell>
          <cell r="E12">
            <v>8.1958265145593817E-2</v>
          </cell>
          <cell r="F12">
            <v>0.1016626561846143</v>
          </cell>
          <cell r="G12">
            <v>6.6751799405376476E-3</v>
          </cell>
          <cell r="L12">
            <v>1.13565899003724E-3</v>
          </cell>
          <cell r="N12">
            <v>2.5544689954139059E-4</v>
          </cell>
          <cell r="O12">
            <v>2.6363563860715759E-2</v>
          </cell>
        </row>
        <row r="13">
          <cell r="A13" t="str">
            <v>belgium</v>
          </cell>
          <cell r="B13">
            <v>28.294740616678808</v>
          </cell>
          <cell r="C13">
            <v>0.66516472091443501</v>
          </cell>
          <cell r="D13">
            <v>1.0112551428886849</v>
          </cell>
          <cell r="E13">
            <v>0.49680280035599128</v>
          </cell>
          <cell r="F13">
            <v>0.1181646633231435</v>
          </cell>
          <cell r="G13">
            <v>0.2324859640679118</v>
          </cell>
          <cell r="H13">
            <v>3.0174190559677651E-2</v>
          </cell>
          <cell r="I13">
            <v>2.6676786635044421E-3</v>
          </cell>
          <cell r="L13">
            <v>1.88125061350729E-3</v>
          </cell>
          <cell r="N13">
            <v>4.2378761404551334E-3</v>
          </cell>
          <cell r="P13">
            <v>6.589986375845569E-2</v>
          </cell>
          <cell r="Q13">
            <v>1.9272419539510002E-2</v>
          </cell>
        </row>
        <row r="14">
          <cell r="A14" t="str">
            <v>belize</v>
          </cell>
          <cell r="B14">
            <v>0.1046735671346694</v>
          </cell>
          <cell r="L14">
            <v>3.6996115557339312E-4</v>
          </cell>
        </row>
        <row r="15">
          <cell r="A15" t="str">
            <v>benin</v>
          </cell>
          <cell r="B15">
            <v>0.48695304752270391</v>
          </cell>
          <cell r="C15">
            <v>5.9883998706533863E-4</v>
          </cell>
          <cell r="G15">
            <v>5.5830945378312511E-4</v>
          </cell>
        </row>
        <row r="16">
          <cell r="A16" t="str">
            <v>bhutan</v>
          </cell>
          <cell r="B16">
            <v>4.263350052533528E-2</v>
          </cell>
          <cell r="C16">
            <v>3.09516071904817E-3</v>
          </cell>
          <cell r="D16">
            <v>9.263783832541083E-4</v>
          </cell>
          <cell r="E16">
            <v>8.6775979740057185E-4</v>
          </cell>
          <cell r="I16">
            <v>1.531953875096152E-3</v>
          </cell>
        </row>
        <row r="17">
          <cell r="A17" t="str">
            <v>bolivia</v>
          </cell>
          <cell r="B17">
            <v>2.1638953966990111</v>
          </cell>
          <cell r="C17">
            <v>1.9757733406724709E-2</v>
          </cell>
          <cell r="D17">
            <v>2.340332475534963E-2</v>
          </cell>
          <cell r="E17">
            <v>2.8667141965297079E-2</v>
          </cell>
          <cell r="F17">
            <v>1.6477469862928699E-3</v>
          </cell>
          <cell r="G17">
            <v>4.028786251762363E-3</v>
          </cell>
          <cell r="H17">
            <v>1.760577076068568E-3</v>
          </cell>
          <cell r="I17">
            <v>6.8188932473370019E-3</v>
          </cell>
        </row>
        <row r="18">
          <cell r="A18" t="str">
            <v>bosnia-herzegovina</v>
          </cell>
          <cell r="B18">
            <v>1.4171720918380819</v>
          </cell>
          <cell r="C18">
            <v>5.0089569121563947E-2</v>
          </cell>
          <cell r="D18">
            <v>2.3174938859186821E-2</v>
          </cell>
          <cell r="E18">
            <v>6.2778184451886534E-3</v>
          </cell>
          <cell r="F18">
            <v>4.5203072603344756E-3</v>
          </cell>
          <cell r="G18">
            <v>1.440968553276705E-3</v>
          </cell>
          <cell r="H18">
            <v>4.7681428848854318E-3</v>
          </cell>
          <cell r="J18">
            <v>4.4080085634041746E-3</v>
          </cell>
          <cell r="M18">
            <v>2.2924675986115981E-4</v>
          </cell>
        </row>
        <row r="19">
          <cell r="A19" t="str">
            <v>botswana</v>
          </cell>
          <cell r="B19">
            <v>0.54047937951836245</v>
          </cell>
          <cell r="I19">
            <v>2.7968371925781132E-4</v>
          </cell>
          <cell r="L19">
            <v>4.3397104346835252E-4</v>
          </cell>
        </row>
        <row r="20">
          <cell r="A20" t="str">
            <v>brazil</v>
          </cell>
          <cell r="B20">
            <v>66.519462675029985</v>
          </cell>
          <cell r="C20">
            <v>2.290380802177078</v>
          </cell>
          <cell r="D20">
            <v>0.56271446122131985</v>
          </cell>
          <cell r="E20">
            <v>10.128414598533301</v>
          </cell>
          <cell r="F20">
            <v>0.1431501155252792</v>
          </cell>
          <cell r="G20">
            <v>0.22811200766627909</v>
          </cell>
          <cell r="H20">
            <v>1.3046545809740331</v>
          </cell>
          <cell r="I20">
            <v>0.23162161775542461</v>
          </cell>
          <cell r="J20">
            <v>0.28605203612415592</v>
          </cell>
          <cell r="L20">
            <v>0.1347087398181869</v>
          </cell>
          <cell r="M20">
            <v>7.3300945033218119E-3</v>
          </cell>
        </row>
        <row r="21">
          <cell r="A21" t="str">
            <v>bulgaria</v>
          </cell>
          <cell r="B21">
            <v>3.5228882454843529</v>
          </cell>
          <cell r="C21">
            <v>2.8794346647787732E-2</v>
          </cell>
          <cell r="D21">
            <v>7.5677382787630268E-2</v>
          </cell>
          <cell r="E21">
            <v>5.3091817960121343E-2</v>
          </cell>
          <cell r="F21">
            <v>2.5943641175710071E-2</v>
          </cell>
          <cell r="G21">
            <v>2.097136674947218E-2</v>
          </cell>
          <cell r="H21">
            <v>1.3568257299188129E-2</v>
          </cell>
          <cell r="I21">
            <v>2.7990284207625332E-3</v>
          </cell>
          <cell r="L21">
            <v>3.5292488934818992E-3</v>
          </cell>
        </row>
        <row r="22">
          <cell r="A22" t="str">
            <v>burkina-faso</v>
          </cell>
          <cell r="B22">
            <v>0.26834559372671452</v>
          </cell>
          <cell r="C22">
            <v>9.4802012353449117E-4</v>
          </cell>
          <cell r="E22">
            <v>9.7839318478028762E-5</v>
          </cell>
          <cell r="L22">
            <v>3.847895442639029E-4</v>
          </cell>
        </row>
        <row r="23">
          <cell r="A23" t="str">
            <v>burundi</v>
          </cell>
          <cell r="B23">
            <v>3.951375699921101E-2</v>
          </cell>
          <cell r="L23">
            <v>4.2328647887633831E-4</v>
          </cell>
        </row>
        <row r="24">
          <cell r="A24" t="str">
            <v>cambodia</v>
          </cell>
          <cell r="B24">
            <v>0.11611180988792209</v>
          </cell>
          <cell r="C24">
            <v>7.8087796303422576E-3</v>
          </cell>
          <cell r="D24">
            <v>1.6649292796976211E-3</v>
          </cell>
          <cell r="E24">
            <v>1.102148027772479E-2</v>
          </cell>
          <cell r="L24">
            <v>1.0379073283595999E-3</v>
          </cell>
        </row>
        <row r="25">
          <cell r="A25" t="str">
            <v>cameroon</v>
          </cell>
          <cell r="B25">
            <v>0.40625396940388903</v>
          </cell>
          <cell r="C25">
            <v>6.3184297987882494E-5</v>
          </cell>
          <cell r="D25">
            <v>1.458809601361132E-3</v>
          </cell>
        </row>
        <row r="26">
          <cell r="A26" t="str">
            <v>canada</v>
          </cell>
          <cell r="B26">
            <v>240.13662550334959</v>
          </cell>
          <cell r="C26">
            <v>4.5683967288039051</v>
          </cell>
          <cell r="D26">
            <v>0.51846033292933591</v>
          </cell>
          <cell r="E26">
            <v>0.4786596366289913</v>
          </cell>
          <cell r="F26">
            <v>8.6577024383716228E-2</v>
          </cell>
          <cell r="G26">
            <v>0.25690869785992049</v>
          </cell>
          <cell r="H26">
            <v>6.0007185498926361E-3</v>
          </cell>
          <cell r="I26">
            <v>1.018235349934369E-2</v>
          </cell>
          <cell r="J26">
            <v>3.7281439074921411E-3</v>
          </cell>
          <cell r="L26">
            <v>1.162379688067906E-2</v>
          </cell>
          <cell r="M26">
            <v>3.3785300169372021E-2</v>
          </cell>
          <cell r="Q26">
            <v>2.0693880194389042E-3</v>
          </cell>
        </row>
        <row r="27">
          <cell r="A27" t="str">
            <v>cape-verde</v>
          </cell>
          <cell r="B27">
            <v>0.22112283475301681</v>
          </cell>
          <cell r="D27">
            <v>9.616609562916708E-3</v>
          </cell>
        </row>
        <row r="28">
          <cell r="A28" t="str">
            <v>central-african-republic</v>
          </cell>
          <cell r="B28">
            <v>1.87191405427522E-2</v>
          </cell>
        </row>
        <row r="29">
          <cell r="A29" t="str">
            <v>chad</v>
          </cell>
          <cell r="B29">
            <v>3.4580772988226913E-2</v>
          </cell>
          <cell r="C29">
            <v>5.6738653878822091E-3</v>
          </cell>
        </row>
        <row r="30">
          <cell r="A30" t="str">
            <v>chile</v>
          </cell>
          <cell r="B30">
            <v>3.5069018666982812</v>
          </cell>
          <cell r="C30">
            <v>0.12612929163412609</v>
          </cell>
          <cell r="D30">
            <v>6.1967346820321477E-2</v>
          </cell>
          <cell r="E30">
            <v>5.4161835303176073E-2</v>
          </cell>
          <cell r="F30">
            <v>2.301082508033343E-2</v>
          </cell>
          <cell r="G30">
            <v>2.2960613084855221E-2</v>
          </cell>
          <cell r="H30">
            <v>3.9164008677937932E-4</v>
          </cell>
          <cell r="I30">
            <v>3.9676919790968433E-3</v>
          </cell>
          <cell r="J30">
            <v>1.825649608669305E-3</v>
          </cell>
          <cell r="L30">
            <v>7.2154167033971197E-3</v>
          </cell>
          <cell r="M30">
            <v>2.662384652232571E-2</v>
          </cell>
        </row>
        <row r="31">
          <cell r="A31" t="str">
            <v>china</v>
          </cell>
          <cell r="B31">
            <v>30.517132448829969</v>
          </cell>
          <cell r="C31">
            <v>2.2407978592249269</v>
          </cell>
          <cell r="D31">
            <v>0.23247992602147591</v>
          </cell>
          <cell r="E31">
            <v>1.7000098627781339</v>
          </cell>
          <cell r="F31">
            <v>9.9974766377711327E-2</v>
          </cell>
          <cell r="G31">
            <v>0.1214182418316547</v>
          </cell>
          <cell r="H31">
            <v>7.1443372747940131E-2</v>
          </cell>
          <cell r="I31">
            <v>2.1845010899527919E-2</v>
          </cell>
          <cell r="K31">
            <v>5.9570840426527799E-2</v>
          </cell>
          <cell r="L31">
            <v>2.1668778091281239E-2</v>
          </cell>
          <cell r="M31">
            <v>2.0451892523602671E-2</v>
          </cell>
        </row>
        <row r="32">
          <cell r="A32" t="str">
            <v>colombia</v>
          </cell>
          <cell r="B32">
            <v>3.5292875857410788</v>
          </cell>
          <cell r="C32">
            <v>0.21303658221757341</v>
          </cell>
          <cell r="D32">
            <v>6.3684428964129902E-2</v>
          </cell>
          <cell r="E32">
            <v>0.16449721245895049</v>
          </cell>
          <cell r="F32">
            <v>1.6709070084024339E-2</v>
          </cell>
          <cell r="G32">
            <v>5.7860442981668356E-3</v>
          </cell>
          <cell r="H32">
            <v>6.1988295685854941E-3</v>
          </cell>
          <cell r="I32">
            <v>2.8283767317426301E-3</v>
          </cell>
          <cell r="J32">
            <v>4.000789821589603E-2</v>
          </cell>
          <cell r="L32">
            <v>7.0670333170857981E-3</v>
          </cell>
        </row>
        <row r="33">
          <cell r="A33" t="str">
            <v>congo-democratic-republic</v>
          </cell>
          <cell r="B33">
            <v>3.9516856324036648E-2</v>
          </cell>
        </row>
        <row r="34">
          <cell r="A34" t="str">
            <v>croatia</v>
          </cell>
          <cell r="B34">
            <v>6.9613591352999222</v>
          </cell>
          <cell r="C34">
            <v>0.23021024752075051</v>
          </cell>
          <cell r="D34">
            <v>0.34082761209336782</v>
          </cell>
          <cell r="E34">
            <v>0.13157009728203911</v>
          </cell>
          <cell r="F34">
            <v>2.8630013576588811E-2</v>
          </cell>
          <cell r="G34">
            <v>8.5160136636467671E-3</v>
          </cell>
          <cell r="H34">
            <v>4.198549292470705E-3</v>
          </cell>
          <cell r="I34">
            <v>2.6285708416589558E-3</v>
          </cell>
          <cell r="J34">
            <v>2.6486478309405551E-3</v>
          </cell>
          <cell r="L34">
            <v>6.0586059454952924E-4</v>
          </cell>
          <cell r="M34">
            <v>1.379805278057897E-3</v>
          </cell>
          <cell r="N34">
            <v>8.5035322532592758E-3</v>
          </cell>
          <cell r="O34">
            <v>1.661167572862073E-4</v>
          </cell>
        </row>
        <row r="35">
          <cell r="A35" t="str">
            <v>cuba</v>
          </cell>
          <cell r="B35">
            <v>1.330736407919977</v>
          </cell>
          <cell r="C35">
            <v>2.507261125500625E-2</v>
          </cell>
          <cell r="D35">
            <v>4.6414996689351701E-2</v>
          </cell>
          <cell r="E35">
            <v>1.7511741257149841E-3</v>
          </cell>
          <cell r="F35">
            <v>5.4621363792577062E-3</v>
          </cell>
          <cell r="G35">
            <v>8.0358139641096213E-3</v>
          </cell>
          <cell r="L35">
            <v>1.6543087693999891E-4</v>
          </cell>
        </row>
        <row r="36">
          <cell r="A36" t="str">
            <v>cyprus</v>
          </cell>
          <cell r="B36">
            <v>2.7791832596420041</v>
          </cell>
          <cell r="C36">
            <v>7.0862787296806382E-2</v>
          </cell>
          <cell r="D36">
            <v>5.0040221219012769E-2</v>
          </cell>
          <cell r="E36">
            <v>4.8265415669540353E-2</v>
          </cell>
          <cell r="F36">
            <v>3.9368940369422763E-3</v>
          </cell>
          <cell r="I36">
            <v>8.9212880919855107E-3</v>
          </cell>
        </row>
        <row r="37">
          <cell r="A37" t="str">
            <v>czech-republic</v>
          </cell>
          <cell r="B37">
            <v>24.332753404051189</v>
          </cell>
          <cell r="C37">
            <v>0.40900888384209388</v>
          </cell>
          <cell r="D37">
            <v>1.70716465771264</v>
          </cell>
          <cell r="E37">
            <v>0.24120994674735211</v>
          </cell>
          <cell r="F37">
            <v>0.1850493441619907</v>
          </cell>
          <cell r="G37">
            <v>0.1154072442730071</v>
          </cell>
          <cell r="H37">
            <v>1.892491228761409E-3</v>
          </cell>
          <cell r="I37">
            <v>1.6900826350091721E-3</v>
          </cell>
          <cell r="J37">
            <v>9.6845529455595917E-4</v>
          </cell>
          <cell r="L37">
            <v>5.8282690750554554E-3</v>
          </cell>
          <cell r="M37">
            <v>8.9630374759940262E-4</v>
          </cell>
        </row>
        <row r="38">
          <cell r="A38" t="str">
            <v>denmark</v>
          </cell>
          <cell r="B38">
            <v>25.08558699279585</v>
          </cell>
          <cell r="C38">
            <v>0.42810797538764223</v>
          </cell>
          <cell r="D38">
            <v>0.7175545539241488</v>
          </cell>
          <cell r="E38">
            <v>0.16642353004042851</v>
          </cell>
          <cell r="F38">
            <v>2.4030904282321838E-2</v>
          </cell>
          <cell r="G38">
            <v>0.1245996263455707</v>
          </cell>
          <cell r="H38">
            <v>6.9946896200546039E-4</v>
          </cell>
          <cell r="I38">
            <v>1.064513520665319E-3</v>
          </cell>
        </row>
        <row r="39">
          <cell r="A39" t="str">
            <v>djibouti</v>
          </cell>
          <cell r="B39">
            <v>6.2613664323425508E-2</v>
          </cell>
        </row>
        <row r="40">
          <cell r="A40" t="str">
            <v>east-timer</v>
          </cell>
          <cell r="B40">
            <v>1.7086901940712211E-2</v>
          </cell>
          <cell r="D40">
            <v>2.3076635320720939E-5</v>
          </cell>
        </row>
        <row r="41">
          <cell r="A41" t="str">
            <v>ecuador</v>
          </cell>
          <cell r="B41">
            <v>1.6769727996501771</v>
          </cell>
          <cell r="C41">
            <v>4.7391354297164658E-2</v>
          </cell>
          <cell r="D41">
            <v>2.6667204697895321E-2</v>
          </cell>
          <cell r="E41">
            <v>3.8519387477796069E-2</v>
          </cell>
          <cell r="F41">
            <v>2.779360919643116E-2</v>
          </cell>
          <cell r="H41">
            <v>8.3847260193855829E-4</v>
          </cell>
          <cell r="J41">
            <v>1.7355310635721349E-2</v>
          </cell>
          <cell r="L41">
            <v>1.243990759148429E-2</v>
          </cell>
        </row>
        <row r="42">
          <cell r="A42" t="str">
            <v>egypt</v>
          </cell>
          <cell r="B42">
            <v>1.780019321655125</v>
          </cell>
          <cell r="C42">
            <v>0.1823663885167795</v>
          </cell>
          <cell r="D42">
            <v>9.4175228941774966E-4</v>
          </cell>
          <cell r="E42">
            <v>1.2672309231795881E-2</v>
          </cell>
          <cell r="F42">
            <v>1.4327263970503551E-3</v>
          </cell>
          <cell r="G42">
            <v>1.433815552564338E-3</v>
          </cell>
          <cell r="I42">
            <v>8.1423834193040555E-4</v>
          </cell>
          <cell r="L42">
            <v>7.4773123284689637E-3</v>
          </cell>
        </row>
        <row r="43">
          <cell r="A43" t="str">
            <v>equatorial-guinea</v>
          </cell>
          <cell r="B43">
            <v>0.24515519609976491</v>
          </cell>
          <cell r="C43">
            <v>1.195779559053417E-2</v>
          </cell>
        </row>
        <row r="44">
          <cell r="A44" t="str">
            <v>eritrea</v>
          </cell>
          <cell r="B44">
            <v>7.0355737439276547E-2</v>
          </cell>
        </row>
        <row r="45">
          <cell r="A45" t="str">
            <v>estonia</v>
          </cell>
          <cell r="B45">
            <v>4.017812394231802</v>
          </cell>
          <cell r="C45">
            <v>8.9463294177445807E-2</v>
          </cell>
          <cell r="D45">
            <v>0.13144132251432741</v>
          </cell>
          <cell r="E45">
            <v>9.6735173494204643E-2</v>
          </cell>
          <cell r="F45">
            <v>3.4966531981973567E-2</v>
          </cell>
          <cell r="G45">
            <v>3.5281506378880403E-2</v>
          </cell>
          <cell r="H45">
            <v>4.6261445413981073E-3</v>
          </cell>
          <cell r="J45">
            <v>4.6381944236854368E-4</v>
          </cell>
        </row>
        <row r="46">
          <cell r="A46" t="str">
            <v>ethiopia</v>
          </cell>
          <cell r="B46">
            <v>0.18791021595340271</v>
          </cell>
          <cell r="E46">
            <v>5.5755193942545701E-3</v>
          </cell>
          <cell r="I46">
            <v>6.5814832687584063E-5</v>
          </cell>
        </row>
        <row r="47">
          <cell r="A47" t="str">
            <v>faroe-islands</v>
          </cell>
          <cell r="B47">
            <v>0.14703099681493439</v>
          </cell>
          <cell r="D47">
            <v>6.1041165553346512E-4</v>
          </cell>
        </row>
        <row r="48">
          <cell r="A48" t="str">
            <v>fiji</v>
          </cell>
          <cell r="B48">
            <v>4.1123094414552953E-2</v>
          </cell>
          <cell r="C48">
            <v>3.5558341651964289E-3</v>
          </cell>
          <cell r="I48">
            <v>2.661116222533899E-4</v>
          </cell>
        </row>
        <row r="49">
          <cell r="A49" t="str">
            <v>finland</v>
          </cell>
          <cell r="B49">
            <v>29.192699265142188</v>
          </cell>
          <cell r="C49">
            <v>1.1021479922719239</v>
          </cell>
          <cell r="D49">
            <v>0.26447710622372389</v>
          </cell>
          <cell r="E49">
            <v>0.31406860388240582</v>
          </cell>
          <cell r="F49">
            <v>5.8120397966491488E-2</v>
          </cell>
          <cell r="G49">
            <v>7.7246923281590593E-2</v>
          </cell>
          <cell r="H49">
            <v>1.5970940999423811E-3</v>
          </cell>
          <cell r="I49">
            <v>2.833752823666448E-2</v>
          </cell>
          <cell r="J49">
            <v>2.2830239862908799E-2</v>
          </cell>
          <cell r="L49">
            <v>8.0191059688900414E-3</v>
          </cell>
          <cell r="M49">
            <v>5.4230517602068553E-4</v>
          </cell>
        </row>
        <row r="50">
          <cell r="A50" t="str">
            <v>france</v>
          </cell>
          <cell r="B50">
            <v>253.72629819190351</v>
          </cell>
          <cell r="C50">
            <v>5.7039582324003186</v>
          </cell>
          <cell r="D50">
            <v>6.6129470576018923</v>
          </cell>
          <cell r="E50">
            <v>2.058689645847894</v>
          </cell>
          <cell r="F50">
            <v>1.0814813507992089</v>
          </cell>
          <cell r="G50">
            <v>0.44640406874108712</v>
          </cell>
          <cell r="H50">
            <v>4.4294775756554813E-2</v>
          </cell>
          <cell r="I50">
            <v>0.1016731822522295</v>
          </cell>
          <cell r="J50">
            <v>1.543924617547222E-2</v>
          </cell>
          <cell r="L50">
            <v>6.6101473240048989E-2</v>
          </cell>
          <cell r="M50">
            <v>1.052528696157817E-2</v>
          </cell>
          <cell r="N50">
            <v>2.8592266551933001E-3</v>
          </cell>
          <cell r="Q50">
            <v>5.9415066094133653E-3</v>
          </cell>
        </row>
        <row r="51">
          <cell r="A51" t="str">
            <v>gabon</v>
          </cell>
          <cell r="B51">
            <v>2.3984827689683848E-2</v>
          </cell>
          <cell r="C51">
            <v>2.6663026031344878E-3</v>
          </cell>
          <cell r="D51">
            <v>1.225292013421348E-3</v>
          </cell>
        </row>
        <row r="52">
          <cell r="A52" t="str">
            <v>gcc-states</v>
          </cell>
          <cell r="B52">
            <v>18.62111129178431</v>
          </cell>
          <cell r="C52">
            <v>1.9365082505229241</v>
          </cell>
          <cell r="D52">
            <v>0.2178128239070766</v>
          </cell>
          <cell r="E52">
            <v>0.4020094311052278</v>
          </cell>
          <cell r="F52">
            <v>4.2353107821778993E-2</v>
          </cell>
          <cell r="G52">
            <v>9.4406178455252456E-4</v>
          </cell>
          <cell r="H52">
            <v>2.764943820918097E-2</v>
          </cell>
          <cell r="I52">
            <v>0.27111487815339069</v>
          </cell>
          <cell r="L52">
            <v>3.603212905312099E-2</v>
          </cell>
        </row>
        <row r="53">
          <cell r="A53" t="str">
            <v>georgia</v>
          </cell>
          <cell r="B53">
            <v>0.57690953935299927</v>
          </cell>
          <cell r="C53">
            <v>4.1713428468924257E-3</v>
          </cell>
          <cell r="D53">
            <v>3.1153132383642951E-2</v>
          </cell>
          <cell r="E53">
            <v>1.173061019634993E-2</v>
          </cell>
          <cell r="F53">
            <v>5.688649794594559E-3</v>
          </cell>
          <cell r="G53">
            <v>3.8374448767456788E-3</v>
          </cell>
          <cell r="H53">
            <v>9.2125278470009779E-3</v>
          </cell>
        </row>
        <row r="54">
          <cell r="A54" t="str">
            <v>germany</v>
          </cell>
          <cell r="B54">
            <v>402.24654627978532</v>
          </cell>
          <cell r="C54">
            <v>14.245867677563149</v>
          </cell>
          <cell r="D54">
            <v>16.611568991942331</v>
          </cell>
          <cell r="E54">
            <v>5.6161148464518726</v>
          </cell>
          <cell r="F54">
            <v>1.2358716725369661</v>
          </cell>
          <cell r="G54">
            <v>1.3128835353051931</v>
          </cell>
          <cell r="H54">
            <v>7.9913837663431769E-2</v>
          </cell>
          <cell r="I54">
            <v>9.5135349130668151E-2</v>
          </cell>
          <cell r="J54">
            <v>6.7362342945502737E-2</v>
          </cell>
          <cell r="L54">
            <v>2.7723430350828391E-2</v>
          </cell>
          <cell r="M54">
            <v>2.333011109142798E-2</v>
          </cell>
          <cell r="N54">
            <v>3.4587398385540903E-2</v>
          </cell>
          <cell r="O54">
            <v>1.695214456871735E-2</v>
          </cell>
          <cell r="Q54">
            <v>2.1490269384295988E-3</v>
          </cell>
        </row>
        <row r="55">
          <cell r="A55" t="str">
            <v>ghana</v>
          </cell>
          <cell r="B55">
            <v>0.42442198632979777</v>
          </cell>
          <cell r="C55">
            <v>6.2068769245266896E-3</v>
          </cell>
          <cell r="D55">
            <v>9.5504162892857882E-4</v>
          </cell>
          <cell r="E55">
            <v>1.713441863185015E-3</v>
          </cell>
          <cell r="L55">
            <v>8.5472948147091493E-4</v>
          </cell>
        </row>
        <row r="56">
          <cell r="A56" t="str">
            <v>great-britain</v>
          </cell>
          <cell r="B56">
            <v>143.2967591037619</v>
          </cell>
          <cell r="C56">
            <v>6.1787092998493236</v>
          </cell>
          <cell r="D56">
            <v>1.2528647894869971</v>
          </cell>
          <cell r="E56">
            <v>0.53163681748714442</v>
          </cell>
          <cell r="F56">
            <v>0.33238586922494501</v>
          </cell>
          <cell r="G56">
            <v>0.21991446444769319</v>
          </cell>
          <cell r="H56">
            <v>1.0800441741257209E-2</v>
          </cell>
          <cell r="I56">
            <v>1.223636722362801E-2</v>
          </cell>
          <cell r="J56">
            <v>1.3134554840472001E-2</v>
          </cell>
          <cell r="K56">
            <v>0.44283543000100389</v>
          </cell>
          <cell r="L56">
            <v>1.53148873949702E-2</v>
          </cell>
          <cell r="M56">
            <v>0.17329992126843061</v>
          </cell>
          <cell r="N56">
            <v>0.22392020381709141</v>
          </cell>
        </row>
        <row r="57">
          <cell r="A57" t="str">
            <v>greece</v>
          </cell>
          <cell r="B57">
            <v>7.5837949069290227</v>
          </cell>
          <cell r="C57">
            <v>6.2388054984684478E-2</v>
          </cell>
          <cell r="D57">
            <v>9.2172310020954273E-2</v>
          </cell>
          <cell r="E57">
            <v>4.1447409125885022E-2</v>
          </cell>
          <cell r="F57">
            <v>6.684738048856882E-3</v>
          </cell>
          <cell r="G57">
            <v>3.7004520770048781E-3</v>
          </cell>
          <cell r="H57">
            <v>3.9345180674409417E-5</v>
          </cell>
          <cell r="I57">
            <v>2.4007236711405811E-3</v>
          </cell>
          <cell r="J57">
            <v>6.9380092323283529E-4</v>
          </cell>
          <cell r="L57">
            <v>6.7382743157006386E-4</v>
          </cell>
        </row>
        <row r="58">
          <cell r="A58" t="str">
            <v>greenland</v>
          </cell>
          <cell r="B58">
            <v>3.0861562538552139E-2</v>
          </cell>
          <cell r="D58">
            <v>1.647285358559082E-3</v>
          </cell>
        </row>
        <row r="59">
          <cell r="A59" t="str">
            <v>guatemala</v>
          </cell>
          <cell r="B59">
            <v>0.92290478741355164</v>
          </cell>
          <cell r="C59">
            <v>5.8530131175745688E-2</v>
          </cell>
          <cell r="D59">
            <v>2.4654703753247708E-3</v>
          </cell>
          <cell r="E59">
            <v>2.186707570141248E-2</v>
          </cell>
          <cell r="F59">
            <v>2.0350222753767091E-4</v>
          </cell>
          <cell r="I59">
            <v>8.386756949534814E-3</v>
          </cell>
        </row>
        <row r="60">
          <cell r="A60" t="str">
            <v>guinea</v>
          </cell>
          <cell r="B60">
            <v>9.6822944763403057E-2</v>
          </cell>
        </row>
        <row r="61">
          <cell r="A61" t="str">
            <v>haiti-and-domrep</v>
          </cell>
          <cell r="B61">
            <v>0.61856301402015712</v>
          </cell>
          <cell r="C61">
            <v>3.0349379171464168E-2</v>
          </cell>
          <cell r="D61">
            <v>6.476147962304927E-4</v>
          </cell>
          <cell r="E61">
            <v>2.573363884749981E-2</v>
          </cell>
          <cell r="F61">
            <v>5.8934339397908771E-3</v>
          </cell>
          <cell r="G61">
            <v>1.856665083974844E-3</v>
          </cell>
          <cell r="H61">
            <v>1.9336266256807599E-4</v>
          </cell>
          <cell r="L61">
            <v>1.4299062721502399E-3</v>
          </cell>
        </row>
        <row r="62">
          <cell r="A62" t="str">
            <v>hungary</v>
          </cell>
          <cell r="B62">
            <v>14.87544947300788</v>
          </cell>
          <cell r="C62">
            <v>9.74570066625534E-2</v>
          </cell>
          <cell r="D62">
            <v>0.59940248251340877</v>
          </cell>
          <cell r="E62">
            <v>8.835153397523636E-2</v>
          </cell>
          <cell r="F62">
            <v>4.3942586840738332E-2</v>
          </cell>
          <cell r="G62">
            <v>2.672497321082198E-3</v>
          </cell>
          <cell r="H62">
            <v>1.426846585399439E-2</v>
          </cell>
          <cell r="I62">
            <v>9.5549592667142236E-3</v>
          </cell>
          <cell r="L62">
            <v>1.4516749266376739E-3</v>
          </cell>
          <cell r="N62">
            <v>2.3403168582846932E-3</v>
          </cell>
        </row>
        <row r="63">
          <cell r="A63" t="str">
            <v>iceland</v>
          </cell>
          <cell r="B63">
            <v>3.0873867534893149</v>
          </cell>
          <cell r="C63">
            <v>8.2525443658289011E-2</v>
          </cell>
          <cell r="D63">
            <v>5.6128016476923968E-2</v>
          </cell>
          <cell r="E63">
            <v>2.011261420045212E-3</v>
          </cell>
          <cell r="F63">
            <v>4.7741686592630908E-3</v>
          </cell>
        </row>
        <row r="64">
          <cell r="A64" t="str">
            <v>india</v>
          </cell>
          <cell r="B64">
            <v>3.5241371664924621</v>
          </cell>
          <cell r="C64">
            <v>0.46767182620626552</v>
          </cell>
          <cell r="D64">
            <v>3.618552938403552E-2</v>
          </cell>
          <cell r="E64">
            <v>0.21331896913822909</v>
          </cell>
          <cell r="F64">
            <v>2.073852668548554E-2</v>
          </cell>
          <cell r="G64">
            <v>2.8102230314266317E-4</v>
          </cell>
          <cell r="I64">
            <v>6.7972012703484772E-3</v>
          </cell>
          <cell r="J64">
            <v>2.461535234759765E-3</v>
          </cell>
          <cell r="L64">
            <v>2.3042732666733168E-2</v>
          </cell>
        </row>
        <row r="65">
          <cell r="A65" t="str">
            <v>indonesia</v>
          </cell>
          <cell r="B65">
            <v>4.0315996343360041</v>
          </cell>
          <cell r="C65">
            <v>0.33096388579158342</v>
          </cell>
          <cell r="D65">
            <v>1.5785419177755569E-2</v>
          </cell>
          <cell r="E65">
            <v>1.009053244690988E-2</v>
          </cell>
          <cell r="F65">
            <v>1.8342126057178141E-2</v>
          </cell>
          <cell r="G65">
            <v>4.2906996372782252E-3</v>
          </cell>
          <cell r="H65">
            <v>5.7307659068139111E-4</v>
          </cell>
          <cell r="I65">
            <v>4.9198210675584823E-2</v>
          </cell>
          <cell r="J65">
            <v>1.8557069026665751E-3</v>
          </cell>
          <cell r="L65">
            <v>1.3761751483715569E-3</v>
          </cell>
        </row>
        <row r="66">
          <cell r="A66" t="str">
            <v>iran</v>
          </cell>
          <cell r="B66">
            <v>9.4701342783250499</v>
          </cell>
          <cell r="C66">
            <v>0.36677784774920341</v>
          </cell>
          <cell r="D66">
            <v>2.528458639766417E-2</v>
          </cell>
          <cell r="E66">
            <v>0.1400791274280781</v>
          </cell>
          <cell r="F66">
            <v>8.48533605725805E-2</v>
          </cell>
          <cell r="G66">
            <v>1.918016964091664E-2</v>
          </cell>
          <cell r="H66">
            <v>9.5990656852335085E-4</v>
          </cell>
          <cell r="I66">
            <v>3.6183038594704467E-2</v>
          </cell>
          <cell r="J66">
            <v>1.2736888020475051E-2</v>
          </cell>
          <cell r="L66">
            <v>2.1813429262200451E-2</v>
          </cell>
          <cell r="M66">
            <v>2.160935289080897E-2</v>
          </cell>
        </row>
        <row r="67">
          <cell r="A67" t="str">
            <v>iraq</v>
          </cell>
          <cell r="B67">
            <v>0.81844095797680516</v>
          </cell>
          <cell r="C67">
            <v>9.0332057436521285E-2</v>
          </cell>
          <cell r="D67">
            <v>2.1505701950654849E-2</v>
          </cell>
          <cell r="E67">
            <v>0.1122745869195734</v>
          </cell>
          <cell r="H67">
            <v>3.4540832025924013E-2</v>
          </cell>
          <cell r="J67">
            <v>1.0800919624788211E-3</v>
          </cell>
        </row>
        <row r="68">
          <cell r="A68" t="str">
            <v>ireland-and-northern-ireland</v>
          </cell>
          <cell r="B68">
            <v>19.796140332910369</v>
          </cell>
          <cell r="C68">
            <v>0.48514369178916389</v>
          </cell>
          <cell r="D68">
            <v>0.1499230998229899</v>
          </cell>
          <cell r="E68">
            <v>0.17030197587427681</v>
          </cell>
          <cell r="F68">
            <v>5.9135880112259787E-2</v>
          </cell>
          <cell r="G68">
            <v>2.596942821826408E-2</v>
          </cell>
          <cell r="L68">
            <v>1.349461749769365E-3</v>
          </cell>
          <cell r="M68">
            <v>8.55587018451123E-4</v>
          </cell>
        </row>
        <row r="69">
          <cell r="A69" t="str">
            <v>israel-and-palestine</v>
          </cell>
          <cell r="B69">
            <v>4.4357902750924332</v>
          </cell>
          <cell r="C69">
            <v>0.1962559521143491</v>
          </cell>
          <cell r="D69">
            <v>0.1122078814719821</v>
          </cell>
          <cell r="E69">
            <v>0.1029964308336838</v>
          </cell>
          <cell r="F69">
            <v>1.42451877474055E-2</v>
          </cell>
          <cell r="G69">
            <v>2.5627083506745939E-2</v>
          </cell>
          <cell r="I69">
            <v>1.8199044766460431E-2</v>
          </cell>
        </row>
        <row r="70">
          <cell r="A70" t="str">
            <v>italy</v>
          </cell>
          <cell r="B70">
            <v>94.674625035206645</v>
          </cell>
          <cell r="C70">
            <v>2.4087462567687541</v>
          </cell>
          <cell r="D70">
            <v>2.416709898708314</v>
          </cell>
          <cell r="E70">
            <v>1.1664270813565689</v>
          </cell>
          <cell r="F70">
            <v>0.23631331731470401</v>
          </cell>
          <cell r="G70">
            <v>0.41185083092141778</v>
          </cell>
          <cell r="H70">
            <v>2.1381056295723091E-2</v>
          </cell>
          <cell r="I70">
            <v>6.6827740821048129E-2</v>
          </cell>
          <cell r="J70">
            <v>7.0336817842951236E-3</v>
          </cell>
          <cell r="L70">
            <v>2.5294116544346931E-2</v>
          </cell>
          <cell r="M70">
            <v>2.0410101096368671E-3</v>
          </cell>
        </row>
        <row r="71">
          <cell r="A71" t="str">
            <v>ivory-coast</v>
          </cell>
          <cell r="B71">
            <v>1.2766475957931489</v>
          </cell>
          <cell r="C71">
            <v>1.115467881197141E-2</v>
          </cell>
          <cell r="E71">
            <v>1.8869468724634661E-3</v>
          </cell>
          <cell r="L71">
            <v>1.5571293535729551E-4</v>
          </cell>
        </row>
        <row r="72">
          <cell r="A72" t="str">
            <v>jamaica</v>
          </cell>
          <cell r="B72">
            <v>0.27114305151916412</v>
          </cell>
          <cell r="C72">
            <v>7.8944819081601392E-3</v>
          </cell>
          <cell r="F72">
            <v>9.5101226637128776E-4</v>
          </cell>
        </row>
        <row r="73">
          <cell r="A73" t="str">
            <v>japan</v>
          </cell>
          <cell r="B73">
            <v>112.1226204856406</v>
          </cell>
          <cell r="C73">
            <v>6.5838415679927857</v>
          </cell>
          <cell r="D73">
            <v>0.38964288579417311</v>
          </cell>
          <cell r="E73">
            <v>0.41370060650563961</v>
          </cell>
          <cell r="F73">
            <v>5.95002992009591E-3</v>
          </cell>
          <cell r="G73">
            <v>0.95470638437128141</v>
          </cell>
          <cell r="H73">
            <v>7.6506192382141706E-3</v>
          </cell>
          <cell r="I73">
            <v>3.8801578105573303E-2</v>
          </cell>
          <cell r="J73">
            <v>6.1607721686798749E-3</v>
          </cell>
          <cell r="L73">
            <v>4.1424363082068448E-2</v>
          </cell>
          <cell r="M73">
            <v>2.106718050709433E-2</v>
          </cell>
        </row>
        <row r="74">
          <cell r="A74" t="str">
            <v>jordan</v>
          </cell>
          <cell r="B74">
            <v>0.53133981641258587</v>
          </cell>
          <cell r="C74">
            <v>8.5270533419151036E-3</v>
          </cell>
          <cell r="D74">
            <v>4.1905148478199231E-4</v>
          </cell>
          <cell r="E74">
            <v>2.4246317966430371E-3</v>
          </cell>
        </row>
        <row r="75">
          <cell r="A75" t="str">
            <v>kazakhstan</v>
          </cell>
          <cell r="B75">
            <v>3.1324560623658209</v>
          </cell>
          <cell r="C75">
            <v>6.7846208794258414E-2</v>
          </cell>
          <cell r="D75">
            <v>1.8498201216104189E-2</v>
          </cell>
          <cell r="E75">
            <v>7.1602957849084978E-2</v>
          </cell>
          <cell r="F75">
            <v>2.1234545334229801E-2</v>
          </cell>
          <cell r="G75">
            <v>5.0233817432935321E-3</v>
          </cell>
          <cell r="H75">
            <v>6.6685593650876599E-3</v>
          </cell>
          <cell r="I75">
            <v>5.1332723892761334E-3</v>
          </cell>
          <cell r="J75">
            <v>2.8056925545314462E-3</v>
          </cell>
          <cell r="L75">
            <v>8.8431583099549439E-3</v>
          </cell>
          <cell r="N75">
            <v>4.9028996600596047E-3</v>
          </cell>
        </row>
        <row r="76">
          <cell r="A76" t="str">
            <v>kenya</v>
          </cell>
          <cell r="B76">
            <v>0.54656021308597635</v>
          </cell>
          <cell r="C76">
            <v>2.008285933369567E-2</v>
          </cell>
          <cell r="D76">
            <v>8.2069075205644338E-4</v>
          </cell>
          <cell r="E76">
            <v>1.259423865108702E-2</v>
          </cell>
        </row>
        <row r="77">
          <cell r="A77" t="str">
            <v>kosovo</v>
          </cell>
          <cell r="B77">
            <v>0.49128035859915142</v>
          </cell>
          <cell r="C77">
            <v>3.6463947869117188E-3</v>
          </cell>
          <cell r="D77">
            <v>5.9038855660219543E-3</v>
          </cell>
          <cell r="E77">
            <v>1.475000149982946E-2</v>
          </cell>
          <cell r="F77">
            <v>7.3187667141282942E-4</v>
          </cell>
        </row>
        <row r="78">
          <cell r="A78" t="str">
            <v>kyrgyzstan</v>
          </cell>
          <cell r="B78">
            <v>0.714362765040365</v>
          </cell>
          <cell r="C78">
            <v>1.6320143483803479E-2</v>
          </cell>
          <cell r="D78">
            <v>1.3108032488524031E-2</v>
          </cell>
          <cell r="E78">
            <v>2.2764004571734918E-3</v>
          </cell>
          <cell r="G78">
            <v>9.6550224287042421E-4</v>
          </cell>
          <cell r="H78">
            <v>0.13988599345452291</v>
          </cell>
          <cell r="I78">
            <v>2.137367447646126E-4</v>
          </cell>
          <cell r="J78">
            <v>0.1039094731180856</v>
          </cell>
          <cell r="L78">
            <v>8.0232900589298874E-4</v>
          </cell>
        </row>
        <row r="79">
          <cell r="A79" t="str">
            <v>laos</v>
          </cell>
          <cell r="B79">
            <v>0.21876426316739889</v>
          </cell>
          <cell r="E79">
            <v>2.9574441996913651E-3</v>
          </cell>
        </row>
        <row r="80">
          <cell r="A80" t="str">
            <v>latvia</v>
          </cell>
          <cell r="B80">
            <v>4.1089815178054883</v>
          </cell>
          <cell r="C80">
            <v>0.120756201068976</v>
          </cell>
          <cell r="D80">
            <v>0.19729386758242909</v>
          </cell>
          <cell r="E80">
            <v>5.4463608407138389E-2</v>
          </cell>
          <cell r="F80">
            <v>2.0990460302266679E-2</v>
          </cell>
          <cell r="G80">
            <v>3.7062150145680912E-3</v>
          </cell>
          <cell r="H80">
            <v>7.0976180277170084E-4</v>
          </cell>
          <cell r="I80">
            <v>1.903675894504764E-3</v>
          </cell>
          <cell r="L80">
            <v>3.8872321876698909E-3</v>
          </cell>
          <cell r="M80">
            <v>1.2934053694004951E-3</v>
          </cell>
          <cell r="N80">
            <v>2.1305260610105691E-4</v>
          </cell>
        </row>
        <row r="81">
          <cell r="A81" t="str">
            <v>lebanon</v>
          </cell>
          <cell r="B81">
            <v>1.7811135962874871</v>
          </cell>
          <cell r="C81">
            <v>8.0625330933453351E-2</v>
          </cell>
          <cell r="D81">
            <v>1.4559283558950931E-4</v>
          </cell>
          <cell r="E81">
            <v>8.7393917127130665E-3</v>
          </cell>
          <cell r="F81">
            <v>1.5614064329863E-3</v>
          </cell>
          <cell r="I81">
            <v>1.372174637234056E-3</v>
          </cell>
        </row>
        <row r="82">
          <cell r="A82" t="str">
            <v>lesotho</v>
          </cell>
          <cell r="B82">
            <v>0.124764615950315</v>
          </cell>
          <cell r="D82">
            <v>1.3367868664415569E-3</v>
          </cell>
        </row>
        <row r="83">
          <cell r="A83" t="str">
            <v>libya</v>
          </cell>
          <cell r="B83">
            <v>0.64047933954466618</v>
          </cell>
          <cell r="C83">
            <v>2.76869202275306E-3</v>
          </cell>
          <cell r="F83">
            <v>7.8770173265767744E-3</v>
          </cell>
          <cell r="L83">
            <v>8.0812565221403615E-5</v>
          </cell>
        </row>
        <row r="84">
          <cell r="A84" t="str">
            <v>liechtenstein</v>
          </cell>
          <cell r="B84">
            <v>0.21146117460740249</v>
          </cell>
          <cell r="C84">
            <v>1.8297299697385281E-2</v>
          </cell>
          <cell r="D84">
            <v>6.8962553528459803E-3</v>
          </cell>
          <cell r="E84">
            <v>1.6010905048431778E-2</v>
          </cell>
          <cell r="F84">
            <v>2.39349677225373E-4</v>
          </cell>
          <cell r="I84">
            <v>1.367627355082661E-4</v>
          </cell>
        </row>
        <row r="85">
          <cell r="A85" t="str">
            <v>lithuania</v>
          </cell>
          <cell r="B85">
            <v>7.4594884190642237</v>
          </cell>
          <cell r="C85">
            <v>0.15101274624759009</v>
          </cell>
          <cell r="D85">
            <v>0.129952039656892</v>
          </cell>
          <cell r="E85">
            <v>7.6231247344251823E-2</v>
          </cell>
          <cell r="F85">
            <v>1.3703946504942119E-2</v>
          </cell>
          <cell r="G85">
            <v>1.371080162481301E-2</v>
          </cell>
          <cell r="J85">
            <v>1.9879103121603079E-3</v>
          </cell>
        </row>
        <row r="86">
          <cell r="A86" t="str">
            <v>luxembourg</v>
          </cell>
          <cell r="B86">
            <v>3.1707165421346062</v>
          </cell>
          <cell r="C86">
            <v>0.1030867988330543</v>
          </cell>
          <cell r="D86">
            <v>0.1638558788184637</v>
          </cell>
          <cell r="E86">
            <v>2.6404582384545221E-2</v>
          </cell>
          <cell r="F86">
            <v>1.0758103284392881E-2</v>
          </cell>
          <cell r="G86">
            <v>6.3869989847555996E-3</v>
          </cell>
          <cell r="I86">
            <v>2.155372653312198E-4</v>
          </cell>
        </row>
        <row r="87">
          <cell r="A87" t="str">
            <v>macedonia</v>
          </cell>
          <cell r="B87">
            <v>0.45015941528403602</v>
          </cell>
          <cell r="C87">
            <v>2.38156838131167E-2</v>
          </cell>
          <cell r="D87">
            <v>3.4709689762167012E-2</v>
          </cell>
          <cell r="E87">
            <v>3.9816194238763557E-2</v>
          </cell>
          <cell r="F87">
            <v>2.3649563309123229E-2</v>
          </cell>
          <cell r="H87">
            <v>1.9543366743461781E-4</v>
          </cell>
        </row>
        <row r="88">
          <cell r="A88" t="str">
            <v>madagascar</v>
          </cell>
          <cell r="B88">
            <v>0.12176046379650141</v>
          </cell>
          <cell r="F88">
            <v>1.5080556719621521E-3</v>
          </cell>
        </row>
        <row r="89">
          <cell r="A89" t="str">
            <v>malawi</v>
          </cell>
          <cell r="B89">
            <v>7.8346484705101915E-2</v>
          </cell>
          <cell r="E89">
            <v>1.41926612769857E-3</v>
          </cell>
        </row>
        <row r="90">
          <cell r="A90" t="str">
            <v>malaysia-singapore-brunei</v>
          </cell>
          <cell r="B90">
            <v>7.0134591053306981</v>
          </cell>
          <cell r="C90">
            <v>4.5195843079878566</v>
          </cell>
          <cell r="D90">
            <v>7.0019353925889927E-2</v>
          </cell>
          <cell r="E90">
            <v>0.1412497645706603</v>
          </cell>
          <cell r="F90">
            <v>2.56254412047397E-2</v>
          </cell>
          <cell r="G90">
            <v>1.0747397097415691E-2</v>
          </cell>
          <cell r="H90">
            <v>3.451026982994515E-2</v>
          </cell>
          <cell r="I90">
            <v>3.304340891135938E-2</v>
          </cell>
          <cell r="J90">
            <v>3.694138396143562E-3</v>
          </cell>
          <cell r="L90">
            <v>2.903956216855564E-2</v>
          </cell>
          <cell r="M90">
            <v>1.872725565867351E-2</v>
          </cell>
        </row>
        <row r="91">
          <cell r="A91" t="str">
            <v>mali</v>
          </cell>
          <cell r="B91">
            <v>0.35297014114202951</v>
          </cell>
          <cell r="G91">
            <v>3.4131208696880832E-4</v>
          </cell>
        </row>
        <row r="92">
          <cell r="A92" t="str">
            <v>malta</v>
          </cell>
          <cell r="B92">
            <v>0.51199763743015603</v>
          </cell>
          <cell r="C92">
            <v>9.3475632348654272E-3</v>
          </cell>
          <cell r="D92">
            <v>2.861735587962538E-2</v>
          </cell>
          <cell r="E92">
            <v>5.3013310302681181E-3</v>
          </cell>
          <cell r="F92">
            <v>1.2563818589075139E-3</v>
          </cell>
          <cell r="G92">
            <v>1.700778616767217E-3</v>
          </cell>
        </row>
        <row r="93">
          <cell r="A93" t="str">
            <v>marshall-islands</v>
          </cell>
          <cell r="B93">
            <v>8.1593219487125553E-3</v>
          </cell>
          <cell r="D93">
            <v>2.0462060952450241E-4</v>
          </cell>
        </row>
        <row r="94">
          <cell r="A94" t="str">
            <v>mauritania</v>
          </cell>
          <cell r="B94">
            <v>0.19655136520052791</v>
          </cell>
        </row>
        <row r="95">
          <cell r="A95" t="str">
            <v>mauritius</v>
          </cell>
          <cell r="B95">
            <v>1.60035216380167</v>
          </cell>
          <cell r="C95">
            <v>3.7313549417179979E-2</v>
          </cell>
        </row>
        <row r="96">
          <cell r="A96" t="str">
            <v>mexico</v>
          </cell>
          <cell r="B96">
            <v>28.070012216919309</v>
          </cell>
          <cell r="C96">
            <v>2.1730164009998378</v>
          </cell>
          <cell r="D96">
            <v>0.40503642839086779</v>
          </cell>
          <cell r="E96">
            <v>0.60069231346663499</v>
          </cell>
          <cell r="F96">
            <v>0.1081989320064274</v>
          </cell>
          <cell r="G96">
            <v>2.3977420646558421E-2</v>
          </cell>
          <cell r="H96">
            <v>0.2256075918642316</v>
          </cell>
          <cell r="I96">
            <v>2.6123611257927091E-2</v>
          </cell>
          <cell r="J96">
            <v>1.728129558232764E-3</v>
          </cell>
          <cell r="L96">
            <v>0.16483003256068079</v>
          </cell>
        </row>
        <row r="97">
          <cell r="A97" t="str">
            <v>micronesia</v>
          </cell>
          <cell r="B97">
            <v>7.2010356333538804E-3</v>
          </cell>
        </row>
        <row r="98">
          <cell r="A98" t="str">
            <v>moldova</v>
          </cell>
          <cell r="B98">
            <v>0.2357800150832686</v>
          </cell>
          <cell r="C98">
            <v>1.5769575318300949E-2</v>
          </cell>
          <cell r="D98">
            <v>1.177493817528529E-3</v>
          </cell>
          <cell r="E98">
            <v>7.1859196570331057E-3</v>
          </cell>
          <cell r="F98">
            <v>6.9665667157897014E-3</v>
          </cell>
          <cell r="G98">
            <v>1.68385224459752E-3</v>
          </cell>
          <cell r="I98">
            <v>1.005425213212935E-3</v>
          </cell>
          <cell r="J98">
            <v>3.0136222135340538E-3</v>
          </cell>
        </row>
        <row r="99">
          <cell r="A99" t="str">
            <v>monaco</v>
          </cell>
          <cell r="B99">
            <v>5.8085413467011933E-3</v>
          </cell>
        </row>
        <row r="100">
          <cell r="A100" t="str">
            <v>mongolia</v>
          </cell>
          <cell r="B100">
            <v>1.15542217714937</v>
          </cell>
          <cell r="C100">
            <v>2.1970828186415169E-4</v>
          </cell>
          <cell r="E100">
            <v>3.2833981594287908E-3</v>
          </cell>
          <cell r="F100">
            <v>2.8668411492770878E-3</v>
          </cell>
          <cell r="H100">
            <v>2.538591016058239E-4</v>
          </cell>
          <cell r="I100">
            <v>5.9157808758811513E-3</v>
          </cell>
        </row>
        <row r="101">
          <cell r="A101" t="str">
            <v>montenegro</v>
          </cell>
          <cell r="B101">
            <v>0.55648043611240416</v>
          </cell>
          <cell r="C101">
            <v>1.309722231790693E-2</v>
          </cell>
          <cell r="D101">
            <v>9.1443226560114169E-3</v>
          </cell>
          <cell r="E101">
            <v>1.197050401974703E-4</v>
          </cell>
          <cell r="F101">
            <v>1.7664483128812069E-3</v>
          </cell>
          <cell r="H101">
            <v>5.4148726123658796E-3</v>
          </cell>
          <cell r="J101">
            <v>8.9004821625709974E-4</v>
          </cell>
        </row>
        <row r="102">
          <cell r="A102" t="str">
            <v>morocco</v>
          </cell>
          <cell r="B102">
            <v>2.1977907526358069</v>
          </cell>
          <cell r="C102">
            <v>0.48242296508712862</v>
          </cell>
          <cell r="D102">
            <v>1.165937176923549E-2</v>
          </cell>
          <cell r="E102">
            <v>1.385694064776093E-2</v>
          </cell>
          <cell r="F102">
            <v>6.193138155794943E-2</v>
          </cell>
          <cell r="G102">
            <v>3.4600339552248562E-3</v>
          </cell>
          <cell r="H102">
            <v>1.079317731507982E-3</v>
          </cell>
          <cell r="I102">
            <v>2.6201206616415E-4</v>
          </cell>
          <cell r="M102">
            <v>1.233359379001373E-4</v>
          </cell>
        </row>
        <row r="103">
          <cell r="A103" t="str">
            <v>mozambique</v>
          </cell>
          <cell r="B103">
            <v>0.19837901056217991</v>
          </cell>
          <cell r="C103">
            <v>3.4066208656584858E-3</v>
          </cell>
          <cell r="D103">
            <v>1.959041884522633E-3</v>
          </cell>
          <cell r="E103">
            <v>1.14984708843817E-2</v>
          </cell>
        </row>
        <row r="104">
          <cell r="A104" t="str">
            <v>myanmar</v>
          </cell>
          <cell r="B104">
            <v>0.1820538404508929</v>
          </cell>
          <cell r="C104">
            <v>2.0394233117668931E-2</v>
          </cell>
          <cell r="E104">
            <v>6.5682289986144877E-3</v>
          </cell>
          <cell r="F104">
            <v>1.2824180071181689E-3</v>
          </cell>
          <cell r="G104">
            <v>2.660468774332866E-4</v>
          </cell>
          <cell r="H104">
            <v>6.5469838545345492E-3</v>
          </cell>
          <cell r="I104">
            <v>3.6020859446766541E-4</v>
          </cell>
        </row>
        <row r="105">
          <cell r="A105" t="str">
            <v>namibia</v>
          </cell>
          <cell r="B105">
            <v>0.54634407640386662</v>
          </cell>
          <cell r="C105">
            <v>6.3680126278270285E-2</v>
          </cell>
          <cell r="D105">
            <v>6.563278462445356E-3</v>
          </cell>
          <cell r="F105">
            <v>1.8353236112044859E-3</v>
          </cell>
          <cell r="I105">
            <v>2.3812168594697749E-4</v>
          </cell>
          <cell r="L105">
            <v>1.167824581072676E-2</v>
          </cell>
        </row>
        <row r="106">
          <cell r="A106" t="str">
            <v>nepal</v>
          </cell>
          <cell r="B106">
            <v>0.21075006475211139</v>
          </cell>
          <cell r="C106">
            <v>4.2654762735216574E-3</v>
          </cell>
          <cell r="D106">
            <v>4.126833173254036E-3</v>
          </cell>
          <cell r="E106">
            <v>2.244390612709203E-3</v>
          </cell>
          <cell r="L106">
            <v>1.1418228355943261E-4</v>
          </cell>
          <cell r="N106">
            <v>2.561709421363096E-3</v>
          </cell>
        </row>
        <row r="107">
          <cell r="A107" t="str">
            <v>netherlands</v>
          </cell>
          <cell r="B107">
            <v>42.498506203779527</v>
          </cell>
          <cell r="C107">
            <v>1.517182456143201</v>
          </cell>
          <cell r="D107">
            <v>3.852700773010596</v>
          </cell>
          <cell r="E107">
            <v>2.6952235219948988</v>
          </cell>
          <cell r="F107">
            <v>0.1261588521935868</v>
          </cell>
          <cell r="G107">
            <v>0.2077515132234663</v>
          </cell>
          <cell r="H107">
            <v>1.0681325468967771E-3</v>
          </cell>
          <cell r="I107">
            <v>4.7480046343256564E-3</v>
          </cell>
          <cell r="J107">
            <v>5.6037952262726141E-2</v>
          </cell>
          <cell r="K107">
            <v>5.6011027558681764E-3</v>
          </cell>
          <cell r="M107">
            <v>1.105726789404001E-3</v>
          </cell>
          <cell r="Q107">
            <v>9.59710403338194E-3</v>
          </cell>
        </row>
        <row r="108">
          <cell r="A108" t="str">
            <v>new-zealand</v>
          </cell>
          <cell r="B108">
            <v>9.6567543714431796</v>
          </cell>
          <cell r="C108">
            <v>0.58486454624993067</v>
          </cell>
          <cell r="D108">
            <v>0.28166839961451517</v>
          </cell>
          <cell r="E108">
            <v>4.7020852983539911E-2</v>
          </cell>
          <cell r="F108">
            <v>6.614890357924913E-2</v>
          </cell>
          <cell r="G108">
            <v>4.971067080759007E-2</v>
          </cell>
          <cell r="H108">
            <v>2.0041841646496969E-4</v>
          </cell>
          <cell r="L108">
            <v>2.174610673519524E-3</v>
          </cell>
        </row>
        <row r="109">
          <cell r="A109" t="str">
            <v>nicaragua</v>
          </cell>
          <cell r="B109">
            <v>0.27376707708737991</v>
          </cell>
          <cell r="D109">
            <v>2.379709104806223E-3</v>
          </cell>
          <cell r="E109">
            <v>8.2950183658636531E-3</v>
          </cell>
          <cell r="I109">
            <v>1.182979595122227E-4</v>
          </cell>
          <cell r="L109">
            <v>1.4667429986896749E-2</v>
          </cell>
        </row>
        <row r="110">
          <cell r="A110" t="str">
            <v>niger</v>
          </cell>
          <cell r="B110">
            <v>0.1473906883754221</v>
          </cell>
          <cell r="C110">
            <v>7.2968145328037417E-3</v>
          </cell>
          <cell r="G110">
            <v>7.5908682943518994E-3</v>
          </cell>
          <cell r="J110">
            <v>5.6845444367114471E-3</v>
          </cell>
        </row>
        <row r="111">
          <cell r="A111" t="str">
            <v>nigeria</v>
          </cell>
          <cell r="B111">
            <v>0.53891562233953849</v>
          </cell>
          <cell r="C111">
            <v>2.5456983845307882E-2</v>
          </cell>
          <cell r="E111">
            <v>5.4979061437154396E-4</v>
          </cell>
        </row>
        <row r="112">
          <cell r="A112" t="str">
            <v>north-korea</v>
          </cell>
          <cell r="B112">
            <v>5.9021147651304333E-2</v>
          </cell>
        </row>
        <row r="113">
          <cell r="A113" t="str">
            <v>norway</v>
          </cell>
          <cell r="B113">
            <v>14.85230691465317</v>
          </cell>
          <cell r="C113">
            <v>0.59190001775962642</v>
          </cell>
          <cell r="D113">
            <v>0.1235011259932195</v>
          </cell>
          <cell r="E113">
            <v>1.12441502991024</v>
          </cell>
          <cell r="F113">
            <v>3.7083790823724677E-2</v>
          </cell>
          <cell r="G113">
            <v>9.7489546084357809E-2</v>
          </cell>
          <cell r="H113">
            <v>8.3226715388671248E-3</v>
          </cell>
          <cell r="I113">
            <v>1.167014688033328E-2</v>
          </cell>
          <cell r="J113">
            <v>7.806002641590591E-4</v>
          </cell>
          <cell r="L113">
            <v>3.0563319431150542E-3</v>
          </cell>
          <cell r="M113">
            <v>3.3228762802055278E-3</v>
          </cell>
          <cell r="N113">
            <v>2.5774705303105681E-3</v>
          </cell>
        </row>
        <row r="114">
          <cell r="A114" t="str">
            <v>pakistan</v>
          </cell>
          <cell r="B114">
            <v>0.78442920200844402</v>
          </cell>
          <cell r="C114">
            <v>0.1211736357270381</v>
          </cell>
          <cell r="D114">
            <v>2.048433601736115E-2</v>
          </cell>
          <cell r="E114">
            <v>2.240447572047773E-2</v>
          </cell>
          <cell r="F114">
            <v>5.0189992335372066E-3</v>
          </cell>
          <cell r="G114">
            <v>1.239249647544866E-3</v>
          </cell>
          <cell r="H114">
            <v>5.6712263008323336E-3</v>
          </cell>
          <cell r="L114">
            <v>3.8575772268744412E-3</v>
          </cell>
        </row>
        <row r="115">
          <cell r="A115" t="str">
            <v>papua-new-guinea</v>
          </cell>
          <cell r="B115">
            <v>9.7075915749798417E-2</v>
          </cell>
          <cell r="D115">
            <v>2.9384592187188651E-3</v>
          </cell>
        </row>
        <row r="116">
          <cell r="A116" t="str">
            <v>paraguay</v>
          </cell>
          <cell r="B116">
            <v>1.0305186246760281</v>
          </cell>
          <cell r="C116">
            <v>9.2566332917733453E-3</v>
          </cell>
          <cell r="D116">
            <v>2.745972462320782E-2</v>
          </cell>
          <cell r="E116">
            <v>7.3685087261560747E-3</v>
          </cell>
          <cell r="F116">
            <v>3.402889501041893E-3</v>
          </cell>
          <cell r="G116">
            <v>3.4137424504316498E-2</v>
          </cell>
          <cell r="H116">
            <v>9.2370845513248636E-4</v>
          </cell>
          <cell r="L116">
            <v>9.8035002474378737E-3</v>
          </cell>
        </row>
        <row r="117">
          <cell r="A117" t="str">
            <v>peru</v>
          </cell>
          <cell r="B117">
            <v>1.2612452521655899</v>
          </cell>
          <cell r="C117">
            <v>5.2363631309326877E-2</v>
          </cell>
          <cell r="D117">
            <v>0.113852078050274</v>
          </cell>
          <cell r="E117">
            <v>4.2758899908522739E-2</v>
          </cell>
          <cell r="F117">
            <v>4.7527366350942533E-2</v>
          </cell>
          <cell r="G117">
            <v>2.3128334132657809E-2</v>
          </cell>
          <cell r="H117">
            <v>1.3464372991773761E-2</v>
          </cell>
          <cell r="I117">
            <v>1.216477519500222E-2</v>
          </cell>
          <cell r="J117">
            <v>1.014775265885584E-3</v>
          </cell>
          <cell r="L117">
            <v>5.2652727452481059E-3</v>
          </cell>
        </row>
        <row r="118">
          <cell r="A118" t="str">
            <v>philippines</v>
          </cell>
          <cell r="B118">
            <v>4.3855411479493043</v>
          </cell>
          <cell r="C118">
            <v>0.44302704462666798</v>
          </cell>
          <cell r="D118">
            <v>3.523025798053922E-2</v>
          </cell>
          <cell r="E118">
            <v>1.5798480491435851E-2</v>
          </cell>
          <cell r="F118">
            <v>9.0457480656882441E-3</v>
          </cell>
          <cell r="G118">
            <v>8.4519294012973867E-2</v>
          </cell>
          <cell r="H118">
            <v>4.1239571529416447E-3</v>
          </cell>
          <cell r="I118">
            <v>1.681526803122078E-3</v>
          </cell>
          <cell r="J118">
            <v>1.99878377686498E-3</v>
          </cell>
          <cell r="L118">
            <v>1.412953069425677E-2</v>
          </cell>
        </row>
        <row r="119">
          <cell r="A119" t="str">
            <v>poland</v>
          </cell>
          <cell r="B119">
            <v>59.048488901835192</v>
          </cell>
          <cell r="C119">
            <v>0.83439897388768491</v>
          </cell>
          <cell r="D119">
            <v>7.6665948958646686</v>
          </cell>
          <cell r="E119">
            <v>0.5669502264936449</v>
          </cell>
          <cell r="F119">
            <v>0.25383090818232218</v>
          </cell>
          <cell r="G119">
            <v>0.1169947861372319</v>
          </cell>
          <cell r="H119">
            <v>2.7962394703249609E-2</v>
          </cell>
          <cell r="I119">
            <v>3.060165659465541E-2</v>
          </cell>
          <cell r="J119">
            <v>9.7367144341224659E-3</v>
          </cell>
          <cell r="L119">
            <v>1.1784690811234341E-2</v>
          </cell>
          <cell r="M119">
            <v>9.3330916036802082E-3</v>
          </cell>
        </row>
        <row r="120">
          <cell r="A120" t="str">
            <v>portugal</v>
          </cell>
          <cell r="B120">
            <v>13.83519693597556</v>
          </cell>
          <cell r="C120">
            <v>0.40266860011421929</v>
          </cell>
          <cell r="D120">
            <v>1.1098152429595489</v>
          </cell>
          <cell r="E120">
            <v>0.27013775676133661</v>
          </cell>
          <cell r="F120">
            <v>0.2941334015934039</v>
          </cell>
          <cell r="G120">
            <v>6.617889609880602E-2</v>
          </cell>
          <cell r="H120">
            <v>4.1793020385827422E-3</v>
          </cell>
          <cell r="I120">
            <v>2.298905937532443E-2</v>
          </cell>
          <cell r="J120">
            <v>1.7189908345566881E-2</v>
          </cell>
          <cell r="L120">
            <v>5.1009755051046961E-4</v>
          </cell>
          <cell r="N120">
            <v>1.089811031095667E-3</v>
          </cell>
        </row>
        <row r="121">
          <cell r="A121" t="str">
            <v>romania</v>
          </cell>
          <cell r="B121">
            <v>10.41494197718529</v>
          </cell>
          <cell r="C121">
            <v>0.20152851507179581</v>
          </cell>
          <cell r="D121">
            <v>0.2734347297185083</v>
          </cell>
          <cell r="E121">
            <v>0.13948488797993089</v>
          </cell>
          <cell r="F121">
            <v>2.2530974578943701E-2</v>
          </cell>
          <cell r="G121">
            <v>0.1035972368191069</v>
          </cell>
          <cell r="H121">
            <v>1.96475311335211E-2</v>
          </cell>
          <cell r="I121">
            <v>4.9960385347567887E-3</v>
          </cell>
          <cell r="J121">
            <v>1.3665433011208631E-2</v>
          </cell>
          <cell r="L121">
            <v>2.4072297579234678E-3</v>
          </cell>
          <cell r="N121">
            <v>1.3491355022900819E-3</v>
          </cell>
        </row>
        <row r="122">
          <cell r="A122" t="str">
            <v>russia</v>
          </cell>
          <cell r="B122">
            <v>104.72033252275951</v>
          </cell>
          <cell r="C122">
            <v>3.321241517422906</v>
          </cell>
          <cell r="D122">
            <v>4.4123891565332096</v>
          </cell>
          <cell r="E122">
            <v>1.9415095370585449</v>
          </cell>
          <cell r="F122">
            <v>1.3196040746665521</v>
          </cell>
          <cell r="G122">
            <v>0.20917838636491931</v>
          </cell>
          <cell r="H122">
            <v>0.45676302234092958</v>
          </cell>
          <cell r="I122">
            <v>4.6039352531357547E-2</v>
          </cell>
          <cell r="J122">
            <v>0.47412612377439972</v>
          </cell>
          <cell r="K122">
            <v>3.4050057874095617E-2</v>
          </cell>
          <cell r="L122">
            <v>3.4656653911034271E-2</v>
          </cell>
          <cell r="M122">
            <v>4.2925423826566972E-2</v>
          </cell>
          <cell r="N122">
            <v>2.584346956678699E-2</v>
          </cell>
          <cell r="O122">
            <v>9.1554383408615755E-2</v>
          </cell>
        </row>
        <row r="123">
          <cell r="A123" t="str">
            <v>rwanda</v>
          </cell>
          <cell r="B123">
            <v>0.1183385273349641</v>
          </cell>
          <cell r="C123">
            <v>6.8028338448996217E-4</v>
          </cell>
          <cell r="D123">
            <v>5.7258454954950205E-4</v>
          </cell>
        </row>
        <row r="124">
          <cell r="A124" t="str">
            <v>saint-helena-ascension-and-tristan-da-cunha</v>
          </cell>
          <cell r="B124">
            <v>8.958660974550588E-3</v>
          </cell>
        </row>
        <row r="125">
          <cell r="A125" t="str">
            <v>samoa</v>
          </cell>
          <cell r="B125">
            <v>2.1537091599630701E-2</v>
          </cell>
          <cell r="D125">
            <v>1.123148249015265E-3</v>
          </cell>
        </row>
        <row r="126">
          <cell r="A126" t="str">
            <v>sao-tome-and-principe</v>
          </cell>
          <cell r="B126">
            <v>1.5596077755945381E-2</v>
          </cell>
          <cell r="D126">
            <v>6.550982086357772E-3</v>
          </cell>
          <cell r="M126">
            <v>1.786174967086778E-4</v>
          </cell>
        </row>
        <row r="127">
          <cell r="A127" t="str">
            <v>senegal-and-gambia</v>
          </cell>
          <cell r="B127">
            <v>0.87175768710036117</v>
          </cell>
          <cell r="C127">
            <v>6.1283542459244806E-4</v>
          </cell>
          <cell r="D127">
            <v>1.4730957431321741E-3</v>
          </cell>
          <cell r="E127">
            <v>4.6472540077411714E-3</v>
          </cell>
          <cell r="J127">
            <v>4.7644400492996772E-3</v>
          </cell>
        </row>
        <row r="128">
          <cell r="A128" t="str">
            <v>serbia</v>
          </cell>
          <cell r="B128">
            <v>3.149708623391906</v>
          </cell>
          <cell r="C128">
            <v>8.9406589441843959E-2</v>
          </cell>
          <cell r="D128">
            <v>0.1442979059402241</v>
          </cell>
          <cell r="E128">
            <v>2.2516117301370049E-2</v>
          </cell>
          <cell r="F128">
            <v>2.1748676467003011E-2</v>
          </cell>
          <cell r="G128">
            <v>3.2636444039913881E-3</v>
          </cell>
          <cell r="H128">
            <v>1.9117602167585031E-3</v>
          </cell>
        </row>
        <row r="129">
          <cell r="A129" t="str">
            <v>seychelles</v>
          </cell>
          <cell r="B129">
            <v>9.5246751468619884E-2</v>
          </cell>
          <cell r="C129">
            <v>5.7416955703197747E-3</v>
          </cell>
        </row>
        <row r="130">
          <cell r="A130" t="str">
            <v>sierra-leone</v>
          </cell>
          <cell r="B130">
            <v>2.6803647635333879E-2</v>
          </cell>
        </row>
        <row r="131">
          <cell r="A131" t="str">
            <v>slovakia</v>
          </cell>
          <cell r="B131">
            <v>12.877345711573099</v>
          </cell>
          <cell r="C131">
            <v>0.14330299420859341</v>
          </cell>
          <cell r="D131">
            <v>0.73993525440713326</v>
          </cell>
          <cell r="E131">
            <v>5.5032330635127982E-2</v>
          </cell>
          <cell r="F131">
            <v>4.6193807040677111E-2</v>
          </cell>
          <cell r="G131">
            <v>4.55595079663128E-2</v>
          </cell>
          <cell r="H131">
            <v>1.0486836099208531E-3</v>
          </cell>
          <cell r="I131">
            <v>9.8565496242857789E-4</v>
          </cell>
          <cell r="J131">
            <v>2.8090521157105838E-4</v>
          </cell>
          <cell r="M131">
            <v>2.142981149768409E-3</v>
          </cell>
        </row>
        <row r="132">
          <cell r="A132" t="str">
            <v>slovenia</v>
          </cell>
          <cell r="B132">
            <v>6.7205666983975547</v>
          </cell>
          <cell r="C132">
            <v>0.16616251945479529</v>
          </cell>
          <cell r="D132">
            <v>0.17196057250337651</v>
          </cell>
          <cell r="E132">
            <v>8.7054399687454709E-2</v>
          </cell>
          <cell r="F132">
            <v>3.1498349887939078E-2</v>
          </cell>
          <cell r="G132">
            <v>3.187687822653338E-2</v>
          </cell>
          <cell r="H132">
            <v>3.926627238976306E-3</v>
          </cell>
          <cell r="I132">
            <v>1.747002530877256E-2</v>
          </cell>
          <cell r="L132">
            <v>1.404854099675157E-4</v>
          </cell>
          <cell r="M132">
            <v>1.691915170636771E-4</v>
          </cell>
          <cell r="N132">
            <v>5.0917177521078447E-3</v>
          </cell>
        </row>
        <row r="133">
          <cell r="A133" t="str">
            <v>somalia</v>
          </cell>
          <cell r="B133">
            <v>3.6175122174247253E-2</v>
          </cell>
          <cell r="C133">
            <v>3.4662683053570879E-3</v>
          </cell>
        </row>
        <row r="134">
          <cell r="A134" t="str">
            <v>south-africa</v>
          </cell>
          <cell r="B134">
            <v>19.433519519528758</v>
          </cell>
          <cell r="C134">
            <v>1.529665486098813</v>
          </cell>
          <cell r="D134">
            <v>5.8183257532724908E-2</v>
          </cell>
          <cell r="E134">
            <v>0.14854982967019709</v>
          </cell>
          <cell r="F134">
            <v>3.0452019599562119E-2</v>
          </cell>
          <cell r="G134">
            <v>0.29120467990592319</v>
          </cell>
          <cell r="H134">
            <v>2.456594585589686E-3</v>
          </cell>
          <cell r="I134">
            <v>0.100498519700673</v>
          </cell>
          <cell r="J134">
            <v>5.945370829523361E-4</v>
          </cell>
          <cell r="L134">
            <v>2.622185460185418E-2</v>
          </cell>
          <cell r="M134">
            <v>7.8105313709651977E-4</v>
          </cell>
        </row>
        <row r="135">
          <cell r="A135" t="str">
            <v>south-korea</v>
          </cell>
          <cell r="B135">
            <v>10.407256110999651</v>
          </cell>
          <cell r="C135">
            <v>0.9735668678731858</v>
          </cell>
          <cell r="D135">
            <v>3.625459247675529E-2</v>
          </cell>
          <cell r="E135">
            <v>0.2176066093407327</v>
          </cell>
          <cell r="F135">
            <v>1.4278325717685969E-2</v>
          </cell>
          <cell r="G135">
            <v>8.5575008764420687E-2</v>
          </cell>
          <cell r="H135">
            <v>1.239915756486075E-3</v>
          </cell>
          <cell r="I135">
            <v>1.255899412907251E-2</v>
          </cell>
          <cell r="J135">
            <v>1.659424220162975E-2</v>
          </cell>
          <cell r="K135">
            <v>8.8712540656311623E-3</v>
          </cell>
          <cell r="L135">
            <v>1.073789423677957E-4</v>
          </cell>
        </row>
        <row r="136">
          <cell r="A136" t="str">
            <v>south-sudan</v>
          </cell>
          <cell r="B136">
            <v>3.8303090770711978E-2</v>
          </cell>
        </row>
        <row r="137">
          <cell r="A137" t="str">
            <v>spain</v>
          </cell>
          <cell r="B137">
            <v>76.000217559138875</v>
          </cell>
          <cell r="C137">
            <v>1.669435090882661</v>
          </cell>
          <cell r="D137">
            <v>2.3808743935411698</v>
          </cell>
          <cell r="E137">
            <v>2.185562538271451</v>
          </cell>
          <cell r="F137">
            <v>0.39568086043468131</v>
          </cell>
          <cell r="G137">
            <v>0.1101436710398397</v>
          </cell>
          <cell r="H137">
            <v>1.6151557588878838E-2</v>
          </cell>
          <cell r="I137">
            <v>3.7736535190621187E-2</v>
          </cell>
          <cell r="J137">
            <v>1.249212168100633E-2</v>
          </cell>
          <cell r="L137">
            <v>2.2525023411134E-2</v>
          </cell>
          <cell r="M137">
            <v>0</v>
          </cell>
        </row>
        <row r="138">
          <cell r="A138" t="str">
            <v>sri-lanka</v>
          </cell>
          <cell r="B138">
            <v>0.49636386342037092</v>
          </cell>
          <cell r="C138">
            <v>1.180273733270594E-2</v>
          </cell>
          <cell r="D138">
            <v>1.3718390719294989E-3</v>
          </cell>
          <cell r="E138">
            <v>1.9660061537786059E-3</v>
          </cell>
          <cell r="F138">
            <v>3.5510486871317141E-4</v>
          </cell>
          <cell r="G138">
            <v>5.9275995348899728E-5</v>
          </cell>
          <cell r="I138">
            <v>3.010739356366495E-3</v>
          </cell>
        </row>
        <row r="139">
          <cell r="A139" t="str">
            <v>sudan</v>
          </cell>
          <cell r="B139">
            <v>7.6647771565488937E-2</v>
          </cell>
          <cell r="C139">
            <v>1.6512804036186051E-3</v>
          </cell>
          <cell r="J139">
            <v>3.4132506102489539E-3</v>
          </cell>
        </row>
        <row r="140">
          <cell r="A140" t="str">
            <v>suriname</v>
          </cell>
          <cell r="B140">
            <v>4.8603821913265163E-2</v>
          </cell>
        </row>
        <row r="141">
          <cell r="A141" t="str">
            <v>swaziland</v>
          </cell>
          <cell r="B141">
            <v>1.9375835999086911E-2</v>
          </cell>
          <cell r="C141">
            <v>6.6872778552170024E-3</v>
          </cell>
          <cell r="I141">
            <v>1.8479728268255079E-4</v>
          </cell>
        </row>
        <row r="142">
          <cell r="A142" t="str">
            <v>sweden</v>
          </cell>
          <cell r="B142">
            <v>31.89684775948103</v>
          </cell>
          <cell r="C142">
            <v>1.4714877468793071</v>
          </cell>
          <cell r="D142">
            <v>0.72475103319804612</v>
          </cell>
          <cell r="E142">
            <v>0.1710715716047301</v>
          </cell>
          <cell r="F142">
            <v>6.8638228575731458E-2</v>
          </cell>
          <cell r="G142">
            <v>0.2265503717466299</v>
          </cell>
          <cell r="H142">
            <v>3.2536907811589501E-3</v>
          </cell>
          <cell r="I142">
            <v>7.2754313100851691E-3</v>
          </cell>
          <cell r="J142">
            <v>2.3139529631391761E-2</v>
          </cell>
          <cell r="L142">
            <v>7.8826342620112941E-3</v>
          </cell>
          <cell r="M142">
            <v>4.040269629232587E-3</v>
          </cell>
        </row>
        <row r="143">
          <cell r="A143" t="str">
            <v>switzerland</v>
          </cell>
          <cell r="B143">
            <v>23.154279623745769</v>
          </cell>
          <cell r="C143">
            <v>0.76162374164651614</v>
          </cell>
          <cell r="D143">
            <v>1.114328146868558</v>
          </cell>
          <cell r="E143">
            <v>0.60856001573995011</v>
          </cell>
          <cell r="F143">
            <v>0.14827896505781729</v>
          </cell>
          <cell r="G143">
            <v>0.1018024008376677</v>
          </cell>
          <cell r="H143">
            <v>3.9621686448444412E-3</v>
          </cell>
          <cell r="I143">
            <v>2.0177382886294001E-2</v>
          </cell>
          <cell r="J143">
            <v>5.3755107141561882E-3</v>
          </cell>
          <cell r="L143">
            <v>5.0429508369839154E-3</v>
          </cell>
          <cell r="M143">
            <v>6.464166112562196E-4</v>
          </cell>
          <cell r="N143">
            <v>2.0028124074617099E-3</v>
          </cell>
        </row>
        <row r="144">
          <cell r="A144" t="str">
            <v>taiwan</v>
          </cell>
          <cell r="B144">
            <v>12.92086667101859</v>
          </cell>
          <cell r="C144">
            <v>0.65357652807727495</v>
          </cell>
          <cell r="D144">
            <v>2.430226571668357E-2</v>
          </cell>
          <cell r="E144">
            <v>0.71336782141467492</v>
          </cell>
          <cell r="F144">
            <v>1.5441609584675759E-2</v>
          </cell>
          <cell r="G144">
            <v>2.0651996063298358E-2</v>
          </cell>
          <cell r="H144">
            <v>2.4334595476326051E-4</v>
          </cell>
          <cell r="I144">
            <v>2.5233855775956202E-2</v>
          </cell>
          <cell r="L144">
            <v>0.1069448902737386</v>
          </cell>
        </row>
        <row r="145">
          <cell r="A145" t="str">
            <v>tajikistan</v>
          </cell>
          <cell r="B145">
            <v>0.10554995501176979</v>
          </cell>
          <cell r="C145">
            <v>2.029311481393539E-3</v>
          </cell>
          <cell r="F145">
            <v>6.7716213398914533E-4</v>
          </cell>
        </row>
        <row r="146">
          <cell r="A146" t="str">
            <v>tanzania</v>
          </cell>
          <cell r="B146">
            <v>0.3620313022636949</v>
          </cell>
          <cell r="D146">
            <v>1.8270359674515679E-3</v>
          </cell>
          <cell r="F146">
            <v>9.8839741364985072E-4</v>
          </cell>
          <cell r="G146">
            <v>7.3481695418516448E-4</v>
          </cell>
          <cell r="L146">
            <v>4.7474917540782712E-5</v>
          </cell>
        </row>
        <row r="147">
          <cell r="A147" t="str">
            <v>thailand</v>
          </cell>
          <cell r="B147">
            <v>2.8552006234586238</v>
          </cell>
          <cell r="C147">
            <v>0.45017132314756447</v>
          </cell>
          <cell r="D147">
            <v>2.3547630217645912E-2</v>
          </cell>
          <cell r="E147">
            <v>2.6033914823851308E-2</v>
          </cell>
          <cell r="F147">
            <v>7.3069659671506706E-3</v>
          </cell>
          <cell r="G147">
            <v>1.4927574851432051E-2</v>
          </cell>
          <cell r="H147">
            <v>4.4637607959517253E-3</v>
          </cell>
          <cell r="I147">
            <v>1.768570901186086E-2</v>
          </cell>
          <cell r="J147">
            <v>6.2900038777220311E-3</v>
          </cell>
          <cell r="L147">
            <v>2.619567878740402E-2</v>
          </cell>
          <cell r="M147">
            <v>1.668363832605721E-2</v>
          </cell>
        </row>
        <row r="148">
          <cell r="A148" t="str">
            <v>togo</v>
          </cell>
          <cell r="B148">
            <v>0.50280502430305618</v>
          </cell>
          <cell r="C148">
            <v>1.5827995375473751E-3</v>
          </cell>
          <cell r="G148">
            <v>9.1806989468234978E-4</v>
          </cell>
        </row>
        <row r="149">
          <cell r="A149" t="str">
            <v>tonga</v>
          </cell>
          <cell r="B149">
            <v>3.9220993968353018E-2</v>
          </cell>
        </row>
        <row r="150">
          <cell r="A150" t="str">
            <v>tunisia</v>
          </cell>
          <cell r="B150">
            <v>1.9324495877708909</v>
          </cell>
          <cell r="C150">
            <v>9.4035795887396738E-3</v>
          </cell>
          <cell r="D150">
            <v>1.2039561363624451E-2</v>
          </cell>
          <cell r="E150">
            <v>1.3727404642488261E-2</v>
          </cell>
          <cell r="F150">
            <v>2.4028583228202752E-3</v>
          </cell>
          <cell r="H150">
            <v>4.1076382901153208E-4</v>
          </cell>
          <cell r="L150">
            <v>2.712348314867052E-4</v>
          </cell>
        </row>
        <row r="151">
          <cell r="A151" t="str">
            <v>turkey</v>
          </cell>
          <cell r="B151">
            <v>8.5250257835887879</v>
          </cell>
          <cell r="C151">
            <v>0.54377518996866259</v>
          </cell>
          <cell r="D151">
            <v>0.1212761171676065</v>
          </cell>
          <cell r="E151">
            <v>0.30600507744447958</v>
          </cell>
          <cell r="F151">
            <v>4.1350795604539498E-2</v>
          </cell>
          <cell r="G151">
            <v>1.8600020474615099E-2</v>
          </cell>
          <cell r="H151">
            <v>2.6872583600762629E-2</v>
          </cell>
          <cell r="I151">
            <v>9.9702375482538561E-2</v>
          </cell>
          <cell r="J151">
            <v>4.8010566172976249E-2</v>
          </cell>
          <cell r="L151">
            <v>5.6533742515416261E-3</v>
          </cell>
          <cell r="M151">
            <v>8.2631685835147346E-4</v>
          </cell>
          <cell r="O151">
            <v>2.103681836416375E-2</v>
          </cell>
        </row>
        <row r="152">
          <cell r="A152" t="str">
            <v>turkmenistan</v>
          </cell>
          <cell r="B152">
            <v>1.188936231318428</v>
          </cell>
          <cell r="C152">
            <v>8.3078181972972703E-2</v>
          </cell>
          <cell r="E152">
            <v>3.6814724062209321E-2</v>
          </cell>
          <cell r="F152">
            <v>7.5173264299583662E-3</v>
          </cell>
          <cell r="I152">
            <v>1.0885262589733579E-2</v>
          </cell>
          <cell r="L152">
            <v>9.6312151667566469E-3</v>
          </cell>
        </row>
        <row r="153">
          <cell r="A153" t="str">
            <v>uganda</v>
          </cell>
          <cell r="B153">
            <v>0.91197202338877836</v>
          </cell>
          <cell r="C153">
            <v>1.1262556522848299E-2</v>
          </cell>
          <cell r="D153">
            <v>1.3867329927793931E-4</v>
          </cell>
          <cell r="E153">
            <v>5.5839080573754469E-4</v>
          </cell>
          <cell r="F153">
            <v>2.5372213972270482E-4</v>
          </cell>
          <cell r="I153">
            <v>1.5490960381198769E-4</v>
          </cell>
          <cell r="L153">
            <v>1.1000097402022869E-3</v>
          </cell>
        </row>
        <row r="154">
          <cell r="A154" t="str">
            <v>ukraine</v>
          </cell>
          <cell r="B154">
            <v>14.325505804240541</v>
          </cell>
          <cell r="C154">
            <v>0.29750862244011989</v>
          </cell>
          <cell r="D154">
            <v>0.38001708373238591</v>
          </cell>
          <cell r="E154">
            <v>0.1858140661022474</v>
          </cell>
          <cell r="F154">
            <v>0.2538084055519661</v>
          </cell>
          <cell r="G154">
            <v>9.5563857984838473E-3</v>
          </cell>
          <cell r="H154">
            <v>0.64830907272100169</v>
          </cell>
          <cell r="I154">
            <v>4.4913804036840158E-2</v>
          </cell>
          <cell r="J154">
            <v>0.11884854318408219</v>
          </cell>
          <cell r="L154">
            <v>9.469678659277685E-3</v>
          </cell>
          <cell r="M154">
            <v>1.774016076009843E-2</v>
          </cell>
        </row>
        <row r="155">
          <cell r="A155" t="str">
            <v>uruguay</v>
          </cell>
          <cell r="B155">
            <v>0.64942360333719162</v>
          </cell>
          <cell r="C155">
            <v>2.172399269748174E-2</v>
          </cell>
          <cell r="D155">
            <v>1.5018748912907699E-2</v>
          </cell>
          <cell r="I155">
            <v>5.8243530923264119E-4</v>
          </cell>
          <cell r="L155">
            <v>1.7092337669508709E-4</v>
          </cell>
        </row>
        <row r="156">
          <cell r="A156" t="str">
            <v>usa</v>
          </cell>
          <cell r="B156">
            <v>1550.920930707231</v>
          </cell>
          <cell r="C156">
            <v>103.6853491609458</v>
          </cell>
          <cell r="D156">
            <v>5.8360591657730172</v>
          </cell>
          <cell r="E156">
            <v>3.4757157206319609</v>
          </cell>
          <cell r="F156">
            <v>1.4791462679502789</v>
          </cell>
          <cell r="G156">
            <v>0.86276509880837493</v>
          </cell>
          <cell r="H156">
            <v>0.19801029845097851</v>
          </cell>
          <cell r="I156">
            <v>1.0132853436605549</v>
          </cell>
          <cell r="J156">
            <v>0.35973435342694338</v>
          </cell>
          <cell r="L156">
            <v>0.14390778246457481</v>
          </cell>
          <cell r="M156">
            <v>0.17245603866277209</v>
          </cell>
        </row>
        <row r="157">
          <cell r="A157" t="str">
            <v>uzbekistan</v>
          </cell>
          <cell r="B157">
            <v>1.7470080105108869</v>
          </cell>
          <cell r="C157">
            <v>1.292457833704362E-2</v>
          </cell>
          <cell r="D157">
            <v>3.7229341857251941E-3</v>
          </cell>
          <cell r="E157">
            <v>6.2892220602042527E-3</v>
          </cell>
          <cell r="F157">
            <v>6.9414462288737849E-3</v>
          </cell>
          <cell r="G157">
            <v>6.0519960001746741E-4</v>
          </cell>
          <cell r="H157">
            <v>7.685638666883407E-2</v>
          </cell>
          <cell r="I157">
            <v>7.221328210219315E-3</v>
          </cell>
          <cell r="L157">
            <v>1.9187128270487831E-2</v>
          </cell>
          <cell r="N157">
            <v>5.4376063111070407E-4</v>
          </cell>
        </row>
        <row r="158">
          <cell r="A158" t="str">
            <v>venezuela</v>
          </cell>
          <cell r="B158">
            <v>5.1110685618648972</v>
          </cell>
          <cell r="C158">
            <v>0.28639269914107718</v>
          </cell>
          <cell r="D158">
            <v>1.557958302779619E-2</v>
          </cell>
          <cell r="E158">
            <v>1.5135513379683991E-2</v>
          </cell>
          <cell r="F158">
            <v>1.849621582767623E-2</v>
          </cell>
          <cell r="G158">
            <v>6.2494480849155333E-4</v>
          </cell>
          <cell r="H158">
            <v>4.3729793290530226E-3</v>
          </cell>
          <cell r="I158">
            <v>1.3618309036507431E-3</v>
          </cell>
          <cell r="J158">
            <v>2.8453655850776641E-3</v>
          </cell>
        </row>
        <row r="159">
          <cell r="A159" t="str">
            <v>vietnam</v>
          </cell>
          <cell r="B159">
            <v>0.46307739062845771</v>
          </cell>
          <cell r="C159">
            <v>5.3644655804577557E-2</v>
          </cell>
          <cell r="D159">
            <v>7.9144177426135817E-3</v>
          </cell>
          <cell r="E159">
            <v>1.220560098337531E-2</v>
          </cell>
          <cell r="G159">
            <v>8.7050614795260613E-3</v>
          </cell>
          <cell r="H159">
            <v>2.648332082681296E-2</v>
          </cell>
          <cell r="I159">
            <v>1.6308922657907891E-2</v>
          </cell>
        </row>
        <row r="160">
          <cell r="A160" t="str">
            <v>yemen</v>
          </cell>
          <cell r="B160">
            <v>5.85313218952042E-2</v>
          </cell>
          <cell r="F160">
            <v>4.5665197392007439E-4</v>
          </cell>
        </row>
        <row r="161">
          <cell r="A161" t="str">
            <v>zambia</v>
          </cell>
          <cell r="B161">
            <v>0.42911945908301591</v>
          </cell>
          <cell r="C161">
            <v>4.0463226133071677E-2</v>
          </cell>
          <cell r="D161">
            <v>1.7174810387657981E-2</v>
          </cell>
          <cell r="F161">
            <v>2.2810925948591929E-4</v>
          </cell>
        </row>
        <row r="162">
          <cell r="A162" t="str">
            <v>zimbabwe</v>
          </cell>
          <cell r="B162">
            <v>0.1485379663128448</v>
          </cell>
          <cell r="I162">
            <v>2.668824738105782E-4</v>
          </cell>
        </row>
      </sheetData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untry-stats"/>
      <sheetName val="Country Codes"/>
      <sheetName val="OSM-Road network"/>
      <sheetName val="Paving"/>
      <sheetName val="OSM-Rail network"/>
      <sheetName val="National road statistics (CIA)"/>
      <sheetName val="UnCorrected-Road network"/>
      <sheetName val="Bridge types per road type"/>
      <sheetName val="Bridges"/>
      <sheetName val="Tunnels"/>
      <sheetName val="Width_per_Type"/>
      <sheetName val="Width stats"/>
      <sheetName val="Lanes_per_Type"/>
      <sheetName val="Lane stats"/>
      <sheetName val="Road Area"/>
      <sheetName val="Road_Area_Aggregated"/>
      <sheetName val="Road area (%)"/>
      <sheetName val="Country-to-Image"/>
      <sheetName val="Motorway mat int"/>
      <sheetName val="prim mat int"/>
      <sheetName val="loc mat int"/>
      <sheetName val="rail mat int"/>
      <sheetName val="rail-HS mat int"/>
      <sheetName val="airport mat int"/>
      <sheetName val="LandArea-WorldBank"/>
      <sheetName val="GDP-WorldBank"/>
      <sheetName val="Rail-lines (km)-worldbank"/>
      <sheetName val="rail (tkm)- worldbank"/>
      <sheetName val="rail (pkm) -worldbank"/>
      <sheetName val="TKM Europe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454978A-BDBE-4A3F-A432-5A77E96D5C5E}" name="Table2" displayName="Table2" ref="A1:V169" totalsRowShown="0" tableBorderDxfId="3">
  <autoFilter ref="A1:V169" xr:uid="{5454978A-BDBE-4A3F-A432-5A77E96D5C5E}"/>
  <sortState xmlns:xlrd2="http://schemas.microsoft.com/office/spreadsheetml/2017/richdata2" ref="A2:V169">
    <sortCondition descending="1" ref="U1:U169"/>
  </sortState>
  <tableColumns count="22">
    <tableColumn id="1" xr3:uid="{A48268BB-2339-4BF1-AAC7-BEFE01B479EA}" name="country" dataDxfId="2"/>
    <tableColumn id="2" xr3:uid="{F7C75867-F1E5-43FB-8D5A-F21BCBBCAA24}" name="surface">
      <calculatedColumnFormula>IFERROR(_xlfn.XLOOKUP(Table2[[#This Row],[country]],'[1]Park type per country'!$A$2:$A$162,'[1]Park type per country'!B$2:B$162),0)</calculatedColumnFormula>
    </tableColumn>
    <tableColumn id="3" xr3:uid="{6E705CE3-B2EE-4A08-A66A-13B3A4CFA261}" name="multi-storey">
      <calculatedColumnFormula>IFERROR(_xlfn.XLOOKUP(Table2[[#This Row],[surface]],'[1]Park type per country'!$A$2:$A$162,'[1]Park type per country'!C$2:C$162),0)</calculatedColumnFormula>
    </tableColumn>
    <tableColumn id="4" xr3:uid="{55C2354F-EF40-413E-A696-996DBCEA9451}" name="street_side">
      <calculatedColumnFormula>IFERROR(_xlfn.XLOOKUP(Table2[[#This Row],[multi-storey]],'[1]Park type per country'!$A$2:$A$162,'[1]Park type per country'!D$2:D$162),0)</calculatedColumnFormula>
    </tableColumn>
    <tableColumn id="5" xr3:uid="{8C6429BF-1DBB-4E1F-A579-49610582FBB4}" name="underground">
      <calculatedColumnFormula>IFERROR(_xlfn.XLOOKUP(Table2[[#This Row],[street_side]],'[1]Park type per country'!$A$2:$A$162,'[1]Park type per country'!E$2:E$162),0)</calculatedColumnFormula>
    </tableColumn>
    <tableColumn id="6" xr3:uid="{2D7A3692-328B-4181-9B6D-134D91F69081}" name="lane">
      <calculatedColumnFormula>IFERROR(_xlfn.XLOOKUP(Table2[[#This Row],[underground]],'[1]Park type per country'!$A$2:$A$162,'[1]Park type per country'!F$2:F$162),0)</calculatedColumnFormula>
    </tableColumn>
    <tableColumn id="7" xr3:uid="{501BD5F1-CECE-4FE2-95C1-FAC6E1237603}" name="rooftop">
      <calculatedColumnFormula>IFERROR(_xlfn.XLOOKUP(Table2[[#This Row],[lane]],'[1]Park type per country'!$A$2:$A$162,'[1]Park type per country'!G$2:G$162),0)</calculatedColumnFormula>
    </tableColumn>
    <tableColumn id="8" xr3:uid="{2CCDA09C-DCCF-4D5F-B6B4-EB26DB6B152D}" name="garage_boxes">
      <calculatedColumnFormula>IFERROR(_xlfn.XLOOKUP(Table2[[#This Row],[rooftop]],'[1]Park type per country'!$A$2:$A$162,'[1]Park type per country'!H$2:H$162),0)</calculatedColumnFormula>
    </tableColumn>
    <tableColumn id="9" xr3:uid="{B1972C80-2AE5-4D50-9AED-A7D9BD9C37A7}" name="carports">
      <calculatedColumnFormula>IFERROR(_xlfn.XLOOKUP(Table2[[#This Row],[garage_boxes]],'[1]Park type per country'!$A$2:$A$162,'[1]Park type per country'!I$2:I$162),0)</calculatedColumnFormula>
    </tableColumn>
    <tableColumn id="10" xr3:uid="{C055C687-2D91-48C3-A714-8092432F822C}" name="garage">
      <calculatedColumnFormula>IFERROR(_xlfn.XLOOKUP(Table2[[#This Row],[carports]],'[1]Park type per country'!$A$2:$A$162,'[1]Park type per country'!J$2:J$162),0)</calculatedColumnFormula>
    </tableColumn>
    <tableColumn id="11" xr3:uid="{15E8691E-8A19-4D22-9C32-093A159EE9CC}" name="depot">
      <calculatedColumnFormula>IFERROR(_xlfn.XLOOKUP(Table2[[#This Row],[garage]],'[1]Park type per country'!$A$2:$A$162,'[1]Park type per country'!K$2:K$162),0)</calculatedColumnFormula>
    </tableColumn>
    <tableColumn id="12" xr3:uid="{4FF7011A-4754-4358-B7C6-AB0E7844FE00}" name="sheds">
      <calculatedColumnFormula>IFERROR(_xlfn.XLOOKUP(Table2[[#This Row],[depot]],'[1]Park type per country'!$A$2:$A$162,'[1]Park type per country'!L$2:L$162),0)</calculatedColumnFormula>
    </tableColumn>
    <tableColumn id="13" xr3:uid="{793C64B3-098A-4B86-A342-C533BD1DBD66}" name="layby">
      <calculatedColumnFormula>IFERROR(_xlfn.XLOOKUP(Table2[[#This Row],[sheds]],'[1]Park type per country'!$A$2:$A$162,'[1]Park type per country'!M$2:M$162),0)</calculatedColumnFormula>
    </tableColumn>
    <tableColumn id="14" xr3:uid="{0560E554-AF59-412B-A0E8-FA5B6DC418EA}" name="park_and_ride">
      <calculatedColumnFormula>IFERROR(_xlfn.XLOOKUP(Table2[[#This Row],[layby]],'[1]Park type per country'!$A$2:$A$162,'[1]Park type per country'!N$2:N$162),0)</calculatedColumnFormula>
    </tableColumn>
    <tableColumn id="15" xr3:uid="{2BDB80A5-CF8B-44FD-A803-9129B4FB49B9}" name="garages">
      <calculatedColumnFormula>IFERROR(_xlfn.XLOOKUP(Table2[[#This Row],[park_and_ride]],'[1]Park type per country'!$A$2:$A$162,'[1]Park type per country'!O$2:O$162),0)</calculatedColumnFormula>
    </tableColumn>
    <tableColumn id="16" xr3:uid="{D58AFB13-F708-48B8-B9CF-406B4FDB4E80}" name="Carpool">
      <calculatedColumnFormula>IFERROR(_xlfn.XLOOKUP(Table2[[#This Row],[garages]],'[1]Park type per country'!$A$2:$A$162,'[1]Park type per country'!P$2:P$162),0)</calculatedColumnFormula>
    </tableColumn>
    <tableColumn id="17" xr3:uid="{82B61CEB-3196-40EE-AD59-E770E349BE42}" name="carpool2">
      <calculatedColumnFormula>IFERROR(_xlfn.XLOOKUP(Table2[[#This Row],[Carpool]],'[1]Park type per country'!$A$2:$A$162,'[1]Park type per country'!Q$2:Q$162),0)</calculatedColumnFormula>
    </tableColumn>
    <tableColumn id="18" xr3:uid="{C880F160-87FA-48C1-B21B-98CB27D15542}" name="park_ride">
      <calculatedColumnFormula>IFERROR(_xlfn.XLOOKUP(Table2[[#This Row],[carpool2]],'[1]Park type per country'!$A$2:$A$162,'[1]Park type per country'!R$2:R$162),0)</calculatedColumnFormula>
    </tableColumn>
    <tableColumn id="19" xr3:uid="{A92FC0DB-6E50-459C-AFBB-DD0C355FBCA2}" name="Total">
      <calculatedColumnFormula>SUM(B2:R2)</calculatedColumnFormula>
    </tableColumn>
    <tableColumn id="20" xr3:uid="{5B2BEE5E-3370-4034-AC05-F0FC6604DF54}" name="Column3">
      <calculatedColumnFormula>_xlfn.XLOOKUP(A2,Sheet1!$A$2:$A$177,Sheet1!$Q$2:$Q$177)</calculatedColumnFormula>
    </tableColumn>
    <tableColumn id="21" xr3:uid="{0C64F006-F2EA-4C7F-9929-F168705A12D0}" name="Column4" dataDxfId="1">
      <calculatedColumnFormula>S2/T2</calculatedColumnFormula>
    </tableColumn>
    <tableColumn id="22" xr3:uid="{240E9B90-A8E2-488D-B3A2-15EF2F8F4606}" name="Column5" dataDxfId="0">
      <calculatedColumnFormula>_xlfn.XLOOKUP(Table2[[#This Row],[country]],[2]!Table1[country],[2]!Table1[Populated area with no road information (%)])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45"/>
  <sheetViews>
    <sheetView topLeftCell="A230" workbookViewId="0">
      <selection activeCell="G257" sqref="G257"/>
    </sheetView>
  </sheetViews>
  <sheetFormatPr defaultRowHeight="15" x14ac:dyDescent="0.25"/>
  <sheetData>
    <row r="1" spans="1:3" x14ac:dyDescent="0.25">
      <c r="B1" s="1" t="s">
        <v>0</v>
      </c>
      <c r="C1" s="1" t="s">
        <v>1</v>
      </c>
    </row>
    <row r="2" spans="1:3" x14ac:dyDescent="0.25">
      <c r="A2" s="1">
        <v>0</v>
      </c>
      <c r="B2" t="s">
        <v>2</v>
      </c>
      <c r="C2">
        <v>4.6284166466881019E-4</v>
      </c>
    </row>
    <row r="3" spans="1:3" x14ac:dyDescent="0.25">
      <c r="A3" s="1">
        <v>1</v>
      </c>
      <c r="B3" t="s">
        <v>3</v>
      </c>
      <c r="C3">
        <v>3.1262177122207343E-5</v>
      </c>
    </row>
    <row r="4" spans="1:3" x14ac:dyDescent="0.25">
      <c r="A4" s="1">
        <v>2</v>
      </c>
      <c r="B4" t="s">
        <v>4</v>
      </c>
      <c r="C4">
        <v>6.2066896287641315E-4</v>
      </c>
    </row>
    <row r="5" spans="1:3" x14ac:dyDescent="0.25">
      <c r="A5" s="1">
        <v>3</v>
      </c>
      <c r="B5" t="s">
        <v>5</v>
      </c>
      <c r="C5">
        <v>5.3979542145381892E-4</v>
      </c>
    </row>
    <row r="6" spans="1:3" x14ac:dyDescent="0.25">
      <c r="A6" s="1">
        <v>4</v>
      </c>
      <c r="B6" t="s">
        <v>6</v>
      </c>
      <c r="C6">
        <v>3.1620096090580148E-4</v>
      </c>
    </row>
    <row r="7" spans="1:3" x14ac:dyDescent="0.25">
      <c r="A7" s="1">
        <v>5</v>
      </c>
      <c r="B7" t="s">
        <v>7</v>
      </c>
      <c r="C7">
        <v>7.2498617850466987E-4</v>
      </c>
    </row>
    <row r="8" spans="1:3" x14ac:dyDescent="0.25">
      <c r="A8" s="1">
        <v>6</v>
      </c>
      <c r="B8" t="s">
        <v>8</v>
      </c>
      <c r="C8">
        <v>5.9860353010393445E-4</v>
      </c>
    </row>
    <row r="9" spans="1:3" x14ac:dyDescent="0.25">
      <c r="A9" s="1">
        <v>7</v>
      </c>
      <c r="B9" t="s">
        <v>9</v>
      </c>
      <c r="C9">
        <v>6.2469701049182669E-3</v>
      </c>
    </row>
    <row r="10" spans="1:3" x14ac:dyDescent="0.25">
      <c r="A10" s="1">
        <v>8</v>
      </c>
      <c r="B10" t="s">
        <v>10</v>
      </c>
      <c r="C10">
        <v>2.756611814552805E-4</v>
      </c>
    </row>
    <row r="11" spans="1:3" x14ac:dyDescent="0.25">
      <c r="A11" s="1">
        <v>9</v>
      </c>
      <c r="B11" t="s">
        <v>11</v>
      </c>
      <c r="C11">
        <v>3.4113994412336961E-3</v>
      </c>
    </row>
    <row r="12" spans="1:3" x14ac:dyDescent="0.25">
      <c r="A12" s="1">
        <v>10</v>
      </c>
      <c r="B12" t="s">
        <v>12</v>
      </c>
      <c r="C12">
        <v>4.0405592365524138E-4</v>
      </c>
    </row>
    <row r="13" spans="1:3" x14ac:dyDescent="0.25">
      <c r="A13" s="1">
        <v>11</v>
      </c>
      <c r="B13" t="s">
        <v>13</v>
      </c>
      <c r="C13">
        <v>1.7783358466942139E-3</v>
      </c>
    </row>
    <row r="14" spans="1:3" x14ac:dyDescent="0.25">
      <c r="A14" s="1">
        <v>12</v>
      </c>
      <c r="B14" t="s">
        <v>14</v>
      </c>
      <c r="C14">
        <v>1.4414340012047319E-4</v>
      </c>
    </row>
    <row r="15" spans="1:3" x14ac:dyDescent="0.25">
      <c r="A15" s="1">
        <v>13</v>
      </c>
      <c r="B15" t="s">
        <v>15</v>
      </c>
      <c r="C15">
        <v>2.86619824462731E-4</v>
      </c>
    </row>
    <row r="16" spans="1:3" x14ac:dyDescent="0.25">
      <c r="A16" s="1">
        <v>14</v>
      </c>
      <c r="B16" t="s">
        <v>16</v>
      </c>
      <c r="C16">
        <v>1.363912193811222E-3</v>
      </c>
    </row>
    <row r="17" spans="1:3" x14ac:dyDescent="0.25">
      <c r="A17" s="1">
        <v>15</v>
      </c>
      <c r="B17" t="s">
        <v>17</v>
      </c>
      <c r="C17">
        <v>2.8459335598914129E-3</v>
      </c>
    </row>
    <row r="18" spans="1:3" x14ac:dyDescent="0.25">
      <c r="A18" s="1">
        <v>16</v>
      </c>
      <c r="B18" t="s">
        <v>18</v>
      </c>
      <c r="C18">
        <v>4.3198578502165168E-3</v>
      </c>
    </row>
    <row r="19" spans="1:3" x14ac:dyDescent="0.25">
      <c r="A19" s="1">
        <v>17</v>
      </c>
      <c r="B19" t="s">
        <v>19</v>
      </c>
      <c r="C19">
        <v>5.1276673319947683E-3</v>
      </c>
    </row>
    <row r="20" spans="1:3" x14ac:dyDescent="0.25">
      <c r="A20" s="1">
        <v>18</v>
      </c>
      <c r="B20" t="s">
        <v>20</v>
      </c>
      <c r="C20">
        <v>2.8130364404076891E-3</v>
      </c>
    </row>
    <row r="21" spans="1:3" x14ac:dyDescent="0.25">
      <c r="A21" s="1">
        <v>19</v>
      </c>
      <c r="B21" t="s">
        <v>21</v>
      </c>
      <c r="C21">
        <v>1.7859662384744821E-3</v>
      </c>
    </row>
    <row r="22" spans="1:3" x14ac:dyDescent="0.25">
      <c r="A22" s="1">
        <v>20</v>
      </c>
      <c r="B22" t="s">
        <v>22</v>
      </c>
      <c r="C22">
        <v>7.0382624991650114E-3</v>
      </c>
    </row>
    <row r="23" spans="1:3" x14ac:dyDescent="0.25">
      <c r="A23" s="1">
        <v>21</v>
      </c>
      <c r="B23" t="s">
        <v>23</v>
      </c>
      <c r="C23">
        <v>2.172700584006496E-3</v>
      </c>
    </row>
    <row r="24" spans="1:3" x14ac:dyDescent="0.25">
      <c r="A24" s="1">
        <v>22</v>
      </c>
      <c r="B24" t="s">
        <v>24</v>
      </c>
      <c r="C24">
        <v>1.9576233507963839E-4</v>
      </c>
    </row>
    <row r="25" spans="1:3" x14ac:dyDescent="0.25">
      <c r="A25" s="1">
        <v>23</v>
      </c>
      <c r="B25" t="s">
        <v>25</v>
      </c>
      <c r="C25">
        <v>2.6616119177634381E-3</v>
      </c>
    </row>
    <row r="26" spans="1:3" x14ac:dyDescent="0.25">
      <c r="A26" s="1">
        <v>24</v>
      </c>
      <c r="B26" t="s">
        <v>26</v>
      </c>
      <c r="C26">
        <v>0.10446124270031309</v>
      </c>
    </row>
    <row r="27" spans="1:3" x14ac:dyDescent="0.25">
      <c r="A27" s="1">
        <v>25</v>
      </c>
      <c r="B27" t="s">
        <v>27</v>
      </c>
      <c r="C27">
        <v>7.6743635654039971E-3</v>
      </c>
    </row>
    <row r="28" spans="1:3" x14ac:dyDescent="0.25">
      <c r="A28" s="1">
        <v>26</v>
      </c>
      <c r="B28" t="s">
        <v>28</v>
      </c>
      <c r="C28">
        <v>3.0743279490244661E-4</v>
      </c>
    </row>
    <row r="29" spans="1:3" x14ac:dyDescent="0.25">
      <c r="A29" s="1">
        <v>27</v>
      </c>
      <c r="B29" t="s">
        <v>29</v>
      </c>
      <c r="C29">
        <v>6.2322245197662263E-3</v>
      </c>
    </row>
    <row r="30" spans="1:3" x14ac:dyDescent="0.25">
      <c r="A30" s="1">
        <v>28</v>
      </c>
      <c r="B30" t="s">
        <v>30</v>
      </c>
      <c r="C30">
        <v>4.131482031915875E-3</v>
      </c>
    </row>
    <row r="31" spans="1:3" x14ac:dyDescent="0.25">
      <c r="A31" s="1">
        <v>29</v>
      </c>
      <c r="B31" t="s">
        <v>31</v>
      </c>
      <c r="C31">
        <v>7.0661902291119282E-4</v>
      </c>
    </row>
    <row r="32" spans="1:3" x14ac:dyDescent="0.25">
      <c r="A32" s="1">
        <v>30</v>
      </c>
      <c r="B32" t="s">
        <v>32</v>
      </c>
      <c r="C32">
        <v>2.02013618018467E-5</v>
      </c>
    </row>
    <row r="33" spans="1:3" x14ac:dyDescent="0.25">
      <c r="A33" s="1">
        <v>31</v>
      </c>
      <c r="B33" t="s">
        <v>33</v>
      </c>
      <c r="C33">
        <v>1.555151314514005E-4</v>
      </c>
    </row>
    <row r="34" spans="1:3" x14ac:dyDescent="0.25">
      <c r="A34" s="1">
        <v>32</v>
      </c>
      <c r="B34" t="s">
        <v>34</v>
      </c>
      <c r="C34">
        <v>1.067734149551045E-3</v>
      </c>
    </row>
    <row r="35" spans="1:3" x14ac:dyDescent="0.25">
      <c r="A35" s="1">
        <v>33</v>
      </c>
      <c r="B35" t="s">
        <v>35</v>
      </c>
      <c r="C35">
        <v>9.8891619168531581E-3</v>
      </c>
    </row>
    <row r="36" spans="1:3" x14ac:dyDescent="0.25">
      <c r="A36" s="1">
        <v>34</v>
      </c>
      <c r="B36" t="s">
        <v>36</v>
      </c>
      <c r="C36">
        <v>4.179450584926787E-3</v>
      </c>
    </row>
    <row r="37" spans="1:3" x14ac:dyDescent="0.25">
      <c r="A37" s="1">
        <v>35</v>
      </c>
      <c r="B37" t="s">
        <v>37</v>
      </c>
      <c r="C37">
        <v>2.1540959970072419E-3</v>
      </c>
    </row>
    <row r="38" spans="1:3" x14ac:dyDescent="0.25">
      <c r="A38" s="1">
        <v>36</v>
      </c>
      <c r="B38" t="s">
        <v>38</v>
      </c>
      <c r="C38">
        <v>3.880761791590965E-3</v>
      </c>
    </row>
    <row r="39" spans="1:3" x14ac:dyDescent="0.25">
      <c r="A39" s="1">
        <v>37</v>
      </c>
      <c r="B39" t="s">
        <v>39</v>
      </c>
      <c r="C39">
        <v>7.7551511064282721E-4</v>
      </c>
    </row>
    <row r="40" spans="1:3" x14ac:dyDescent="0.25">
      <c r="A40" s="1">
        <v>38</v>
      </c>
      <c r="B40" t="s">
        <v>40</v>
      </c>
      <c r="C40">
        <v>7.7972993090627291E-3</v>
      </c>
    </row>
    <row r="41" spans="1:3" x14ac:dyDescent="0.25">
      <c r="A41" s="1">
        <v>39</v>
      </c>
      <c r="B41" t="s">
        <v>41</v>
      </c>
      <c r="C41">
        <v>8.2899049549890942E-4</v>
      </c>
    </row>
    <row r="42" spans="1:3" x14ac:dyDescent="0.25">
      <c r="A42" s="1">
        <v>40</v>
      </c>
      <c r="B42" t="s">
        <v>42</v>
      </c>
      <c r="C42">
        <v>3.142989889305765E-3</v>
      </c>
    </row>
    <row r="43" spans="1:3" x14ac:dyDescent="0.25">
      <c r="A43" s="1">
        <v>41</v>
      </c>
      <c r="B43" t="s">
        <v>43</v>
      </c>
      <c r="C43">
        <v>2.207190141311333E-4</v>
      </c>
    </row>
    <row r="44" spans="1:3" x14ac:dyDescent="0.25">
      <c r="A44" s="1">
        <v>42</v>
      </c>
      <c r="B44" t="s">
        <v>44</v>
      </c>
      <c r="C44">
        <v>3.2637171875065849E-4</v>
      </c>
    </row>
    <row r="45" spans="1:3" x14ac:dyDescent="0.25">
      <c r="A45" s="1">
        <v>43</v>
      </c>
      <c r="B45" t="s">
        <v>45</v>
      </c>
      <c r="C45">
        <v>4.5298400386981101E-3</v>
      </c>
    </row>
    <row r="46" spans="1:3" x14ac:dyDescent="0.25">
      <c r="A46" s="1">
        <v>44</v>
      </c>
      <c r="B46" t="s">
        <v>46</v>
      </c>
      <c r="C46">
        <v>9.6789987427202745E-5</v>
      </c>
    </row>
    <row r="47" spans="1:3" x14ac:dyDescent="0.25">
      <c r="A47" s="1">
        <v>45</v>
      </c>
      <c r="B47" t="s">
        <v>47</v>
      </c>
      <c r="C47">
        <v>4.6803974909960381E-4</v>
      </c>
    </row>
    <row r="48" spans="1:3" x14ac:dyDescent="0.25">
      <c r="A48" s="1">
        <v>46</v>
      </c>
      <c r="B48" t="s">
        <v>48</v>
      </c>
      <c r="C48">
        <v>1.2672555446428049E-3</v>
      </c>
    </row>
    <row r="49" spans="1:3" x14ac:dyDescent="0.25">
      <c r="A49" s="1">
        <v>47</v>
      </c>
      <c r="B49" t="s">
        <v>49</v>
      </c>
      <c r="C49">
        <v>4.0932111096246257E-5</v>
      </c>
    </row>
    <row r="50" spans="1:3" x14ac:dyDescent="0.25">
      <c r="A50" s="1">
        <v>48</v>
      </c>
      <c r="B50" t="s">
        <v>50</v>
      </c>
      <c r="C50">
        <v>7.1569667981964642E-5</v>
      </c>
    </row>
    <row r="51" spans="1:3" x14ac:dyDescent="0.25">
      <c r="A51" s="1">
        <v>49</v>
      </c>
      <c r="B51" t="s">
        <v>51</v>
      </c>
      <c r="C51">
        <v>3.368977560369885E-3</v>
      </c>
    </row>
    <row r="52" spans="1:3" x14ac:dyDescent="0.25">
      <c r="A52" s="1">
        <v>50</v>
      </c>
      <c r="B52" t="s">
        <v>52</v>
      </c>
      <c r="C52">
        <v>1.542414780745165E-2</v>
      </c>
    </row>
    <row r="53" spans="1:3" x14ac:dyDescent="0.25">
      <c r="A53" s="1">
        <v>51</v>
      </c>
      <c r="B53" t="s">
        <v>53</v>
      </c>
      <c r="C53">
        <v>2.708587745433667E-5</v>
      </c>
    </row>
    <row r="54" spans="1:3" x14ac:dyDescent="0.25">
      <c r="A54" s="1">
        <v>52</v>
      </c>
      <c r="B54" t="s">
        <v>54</v>
      </c>
      <c r="C54">
        <v>3.154993985869979E-3</v>
      </c>
    </row>
    <row r="55" spans="1:3" x14ac:dyDescent="0.25">
      <c r="A55" s="1">
        <v>53</v>
      </c>
      <c r="B55" t="s">
        <v>55</v>
      </c>
      <c r="C55">
        <v>1.566435043743325E-2</v>
      </c>
    </row>
    <row r="56" spans="1:3" x14ac:dyDescent="0.25">
      <c r="A56" s="1">
        <v>54</v>
      </c>
      <c r="B56" t="s">
        <v>56</v>
      </c>
      <c r="C56">
        <v>3.185445414104205E-5</v>
      </c>
    </row>
    <row r="57" spans="1:3" x14ac:dyDescent="0.25">
      <c r="A57" s="1">
        <v>55</v>
      </c>
      <c r="B57" t="s">
        <v>57</v>
      </c>
      <c r="C57">
        <v>1.223841743810757E-4</v>
      </c>
    </row>
    <row r="58" spans="1:3" x14ac:dyDescent="0.25">
      <c r="A58" s="1">
        <v>56</v>
      </c>
      <c r="B58" t="s">
        <v>58</v>
      </c>
      <c r="C58">
        <v>1.3177097527707631E-3</v>
      </c>
    </row>
    <row r="59" spans="1:3" x14ac:dyDescent="0.25">
      <c r="A59" s="1">
        <v>57</v>
      </c>
      <c r="B59" t="s">
        <v>59</v>
      </c>
      <c r="C59">
        <v>4.4123712245313969E-3</v>
      </c>
    </row>
    <row r="60" spans="1:3" x14ac:dyDescent="0.25">
      <c r="A60" s="1">
        <v>58</v>
      </c>
      <c r="B60" t="s">
        <v>60</v>
      </c>
      <c r="C60">
        <v>6.1649105226608628E-5</v>
      </c>
    </row>
    <row r="61" spans="1:3" x14ac:dyDescent="0.25">
      <c r="A61" s="1">
        <v>59</v>
      </c>
      <c r="B61" t="s">
        <v>61</v>
      </c>
      <c r="C61">
        <v>2.8220801434512891E-5</v>
      </c>
    </row>
    <row r="62" spans="1:3" x14ac:dyDescent="0.25">
      <c r="A62" s="1">
        <v>60</v>
      </c>
      <c r="B62" t="s">
        <v>62</v>
      </c>
      <c r="C62">
        <v>2.4632175155736298E-4</v>
      </c>
    </row>
    <row r="63" spans="1:3" x14ac:dyDescent="0.25">
      <c r="A63" s="1">
        <v>61</v>
      </c>
      <c r="B63" t="s">
        <v>63</v>
      </c>
      <c r="C63">
        <v>1.540572092146255E-4</v>
      </c>
    </row>
    <row r="64" spans="1:3" x14ac:dyDescent="0.25">
      <c r="A64" s="1">
        <v>62</v>
      </c>
      <c r="B64" t="s">
        <v>64</v>
      </c>
      <c r="C64">
        <v>3.4432163475435338E-4</v>
      </c>
    </row>
    <row r="65" spans="1:3" x14ac:dyDescent="0.25">
      <c r="A65" s="1">
        <v>63</v>
      </c>
      <c r="B65" t="s">
        <v>65</v>
      </c>
      <c r="C65">
        <v>1.2662956518733171E-2</v>
      </c>
    </row>
    <row r="66" spans="1:3" x14ac:dyDescent="0.25">
      <c r="A66" s="1">
        <v>64</v>
      </c>
      <c r="B66" t="s">
        <v>66</v>
      </c>
      <c r="C66">
        <v>3.366732496482604E-3</v>
      </c>
    </row>
    <row r="67" spans="1:3" x14ac:dyDescent="0.25">
      <c r="A67" s="1">
        <v>65</v>
      </c>
      <c r="B67" t="s">
        <v>67</v>
      </c>
      <c r="C67">
        <v>4.09653585324447E-2</v>
      </c>
    </row>
    <row r="68" spans="1:3" x14ac:dyDescent="0.25">
      <c r="A68" s="1">
        <v>66</v>
      </c>
      <c r="B68" t="s">
        <v>68</v>
      </c>
      <c r="C68">
        <v>2.0988336196465891E-4</v>
      </c>
    </row>
    <row r="69" spans="1:3" x14ac:dyDescent="0.25">
      <c r="A69" s="1">
        <v>67</v>
      </c>
      <c r="B69" t="s">
        <v>69</v>
      </c>
      <c r="C69">
        <v>2.418272252269511E-2</v>
      </c>
    </row>
    <row r="70" spans="1:3" x14ac:dyDescent="0.25">
      <c r="A70" s="1">
        <v>68</v>
      </c>
      <c r="B70" t="s">
        <v>70</v>
      </c>
      <c r="C70">
        <v>1.262900366059272E-3</v>
      </c>
    </row>
    <row r="71" spans="1:3" x14ac:dyDescent="0.25">
      <c r="A71" s="1">
        <v>69</v>
      </c>
      <c r="B71" t="s">
        <v>71</v>
      </c>
      <c r="C71">
        <v>1.1781341227471339E-2</v>
      </c>
    </row>
    <row r="72" spans="1:3" x14ac:dyDescent="0.25">
      <c r="A72" s="1">
        <v>70</v>
      </c>
      <c r="B72" t="s">
        <v>72</v>
      </c>
      <c r="C72">
        <v>7.0294850390952386E-3</v>
      </c>
    </row>
    <row r="73" spans="1:3" x14ac:dyDescent="0.25">
      <c r="A73" s="1">
        <v>71</v>
      </c>
      <c r="B73" t="s">
        <v>73</v>
      </c>
      <c r="C73">
        <v>6.0269574985602513E-4</v>
      </c>
    </row>
    <row r="74" spans="1:3" x14ac:dyDescent="0.25">
      <c r="A74" s="1">
        <v>72</v>
      </c>
      <c r="B74" t="s">
        <v>74</v>
      </c>
      <c r="C74">
        <v>2.502845365866959E-4</v>
      </c>
    </row>
    <row r="75" spans="1:3" x14ac:dyDescent="0.25">
      <c r="A75" s="1">
        <v>73</v>
      </c>
      <c r="B75" t="s">
        <v>75</v>
      </c>
      <c r="C75">
        <v>8.7996417743886143E-5</v>
      </c>
    </row>
    <row r="76" spans="1:3" x14ac:dyDescent="0.25">
      <c r="A76" s="1">
        <v>74</v>
      </c>
      <c r="B76" t="s">
        <v>76</v>
      </c>
      <c r="C76">
        <v>4.5185870849081544E-3</v>
      </c>
    </row>
    <row r="77" spans="1:3" x14ac:dyDescent="0.25">
      <c r="A77" s="1">
        <v>75</v>
      </c>
      <c r="B77" t="s">
        <v>77</v>
      </c>
      <c r="C77">
        <v>4.9352042508524945E-4</v>
      </c>
    </row>
    <row r="78" spans="1:3" x14ac:dyDescent="0.25">
      <c r="A78" s="1">
        <v>76</v>
      </c>
      <c r="B78" t="s">
        <v>78</v>
      </c>
      <c r="C78">
        <v>2.3968609141034679E-2</v>
      </c>
    </row>
    <row r="79" spans="1:3" x14ac:dyDescent="0.25">
      <c r="A79" s="1">
        <v>77</v>
      </c>
      <c r="B79" t="s">
        <v>79</v>
      </c>
      <c r="C79">
        <v>9.9047022027589342E-3</v>
      </c>
    </row>
    <row r="80" spans="1:3" x14ac:dyDescent="0.25">
      <c r="A80" s="1">
        <v>78</v>
      </c>
      <c r="B80" t="s">
        <v>80</v>
      </c>
      <c r="C80">
        <v>1.113740424692691E-3</v>
      </c>
    </row>
    <row r="81" spans="1:3" x14ac:dyDescent="0.25">
      <c r="A81" s="1">
        <v>79</v>
      </c>
      <c r="B81" t="s">
        <v>81</v>
      </c>
      <c r="C81">
        <v>7.1601218088862876E-4</v>
      </c>
    </row>
    <row r="82" spans="1:3" x14ac:dyDescent="0.25">
      <c r="A82" s="1">
        <v>80</v>
      </c>
      <c r="B82" t="s">
        <v>82</v>
      </c>
      <c r="C82">
        <v>2.33244808901644E-3</v>
      </c>
    </row>
    <row r="83" spans="1:3" x14ac:dyDescent="0.25">
      <c r="A83" s="1">
        <v>81</v>
      </c>
      <c r="B83" t="s">
        <v>83</v>
      </c>
      <c r="C83">
        <v>5.2088748386330559E-3</v>
      </c>
    </row>
    <row r="84" spans="1:3" x14ac:dyDescent="0.25">
      <c r="A84" s="1">
        <v>82</v>
      </c>
      <c r="B84" t="s">
        <v>84</v>
      </c>
      <c r="C84">
        <v>2.0602792911318612E-3</v>
      </c>
    </row>
    <row r="85" spans="1:3" x14ac:dyDescent="0.25">
      <c r="A85" s="1">
        <v>83</v>
      </c>
      <c r="B85" t="s">
        <v>85</v>
      </c>
      <c r="C85">
        <v>2.3527940037420599E-5</v>
      </c>
    </row>
    <row r="86" spans="1:3" x14ac:dyDescent="0.25">
      <c r="A86" s="1">
        <v>84</v>
      </c>
      <c r="B86" t="s">
        <v>86</v>
      </c>
      <c r="C86">
        <v>3.5420844162197119E-3</v>
      </c>
    </row>
    <row r="87" spans="1:3" x14ac:dyDescent="0.25">
      <c r="A87" s="1">
        <v>85</v>
      </c>
      <c r="B87" t="s">
        <v>87</v>
      </c>
      <c r="C87">
        <v>3.8539334206405333E-5</v>
      </c>
    </row>
    <row r="88" spans="1:3" x14ac:dyDescent="0.25">
      <c r="A88" s="1">
        <v>86</v>
      </c>
      <c r="B88" t="s">
        <v>88</v>
      </c>
      <c r="C88">
        <v>1.834097127054634E-4</v>
      </c>
    </row>
    <row r="89" spans="1:3" x14ac:dyDescent="0.25">
      <c r="A89" s="1">
        <v>87</v>
      </c>
      <c r="B89" t="s">
        <v>89</v>
      </c>
      <c r="C89">
        <v>5.8258655374876607E-3</v>
      </c>
    </row>
    <row r="90" spans="1:3" x14ac:dyDescent="0.25">
      <c r="A90" s="1">
        <v>88</v>
      </c>
      <c r="B90" t="s">
        <v>90</v>
      </c>
      <c r="C90">
        <v>2.032339231191731E-4</v>
      </c>
    </row>
    <row r="91" spans="1:3" x14ac:dyDescent="0.25">
      <c r="A91" s="1">
        <v>89</v>
      </c>
      <c r="B91" t="s">
        <v>91</v>
      </c>
      <c r="C91">
        <v>1.5704936376709851E-3</v>
      </c>
    </row>
    <row r="92" spans="1:3" x14ac:dyDescent="0.25">
      <c r="A92" s="1">
        <v>90</v>
      </c>
      <c r="B92" t="s">
        <v>92</v>
      </c>
      <c r="C92">
        <v>3.3019608480308279E-4</v>
      </c>
    </row>
    <row r="93" spans="1:3" x14ac:dyDescent="0.25">
      <c r="A93" s="1">
        <v>91</v>
      </c>
      <c r="B93" t="s">
        <v>93</v>
      </c>
      <c r="C93">
        <v>4.5067188669885289E-4</v>
      </c>
    </row>
    <row r="94" spans="1:3" x14ac:dyDescent="0.25">
      <c r="A94" s="1">
        <v>92</v>
      </c>
      <c r="B94" t="s">
        <v>94</v>
      </c>
      <c r="C94">
        <v>3.8482789379675251E-4</v>
      </c>
    </row>
    <row r="95" spans="1:3" x14ac:dyDescent="0.25">
      <c r="A95" s="1">
        <v>93</v>
      </c>
      <c r="B95" t="s">
        <v>95</v>
      </c>
      <c r="C95">
        <v>4.7745007007420558E-4</v>
      </c>
    </row>
    <row r="96" spans="1:3" x14ac:dyDescent="0.25">
      <c r="A96" s="1">
        <v>94</v>
      </c>
      <c r="B96" t="s">
        <v>96</v>
      </c>
      <c r="C96">
        <v>6.0058588104259346E-6</v>
      </c>
    </row>
    <row r="97" spans="1:3" x14ac:dyDescent="0.25">
      <c r="A97" s="1">
        <v>95</v>
      </c>
      <c r="B97" t="s">
        <v>97</v>
      </c>
      <c r="C97">
        <v>7.600973818230628E-4</v>
      </c>
    </row>
    <row r="98" spans="1:3" x14ac:dyDescent="0.25">
      <c r="A98" s="1">
        <v>96</v>
      </c>
      <c r="B98" t="s">
        <v>98</v>
      </c>
      <c r="C98">
        <v>5.217431224904214E-3</v>
      </c>
    </row>
    <row r="99" spans="1:3" x14ac:dyDescent="0.25">
      <c r="A99" s="1">
        <v>97</v>
      </c>
      <c r="B99" t="s">
        <v>99</v>
      </c>
      <c r="C99">
        <v>1.222209533911724E-2</v>
      </c>
    </row>
    <row r="100" spans="1:3" x14ac:dyDescent="0.25">
      <c r="A100" s="1">
        <v>98</v>
      </c>
      <c r="B100" t="s">
        <v>100</v>
      </c>
      <c r="C100">
        <v>6.6398238822425607E-3</v>
      </c>
    </row>
    <row r="101" spans="1:3" x14ac:dyDescent="0.25">
      <c r="A101" s="1">
        <v>99</v>
      </c>
      <c r="B101" t="s">
        <v>101</v>
      </c>
      <c r="C101">
        <v>4.8875466137930489E-3</v>
      </c>
    </row>
    <row r="102" spans="1:3" x14ac:dyDescent="0.25">
      <c r="A102" s="1">
        <v>100</v>
      </c>
      <c r="B102" t="s">
        <v>102</v>
      </c>
      <c r="C102">
        <v>1.426114974742406E-4</v>
      </c>
    </row>
    <row r="103" spans="1:3" x14ac:dyDescent="0.25">
      <c r="A103" s="1">
        <v>101</v>
      </c>
      <c r="B103" t="s">
        <v>103</v>
      </c>
      <c r="C103">
        <v>4.2503462504595892E-3</v>
      </c>
    </row>
    <row r="104" spans="1:3" x14ac:dyDescent="0.25">
      <c r="A104" s="1">
        <v>102</v>
      </c>
      <c r="B104" t="s">
        <v>104</v>
      </c>
      <c r="C104">
        <v>2.7266364258798689E-3</v>
      </c>
    </row>
    <row r="105" spans="1:3" x14ac:dyDescent="0.25">
      <c r="A105" s="1">
        <v>103</v>
      </c>
      <c r="B105" t="s">
        <v>105</v>
      </c>
      <c r="C105">
        <v>1.6102898954116309E-3</v>
      </c>
    </row>
    <row r="106" spans="1:3" x14ac:dyDescent="0.25">
      <c r="A106" s="1">
        <v>104</v>
      </c>
      <c r="B106" t="s">
        <v>106</v>
      </c>
      <c r="C106">
        <v>5.1530437290829632E-4</v>
      </c>
    </row>
    <row r="107" spans="1:3" x14ac:dyDescent="0.25">
      <c r="A107" s="1">
        <v>105</v>
      </c>
      <c r="B107" t="s">
        <v>107</v>
      </c>
      <c r="C107">
        <v>1.5371940249607699E-4</v>
      </c>
    </row>
    <row r="108" spans="1:3" x14ac:dyDescent="0.25">
      <c r="A108" s="1">
        <v>106</v>
      </c>
      <c r="B108" t="s">
        <v>108</v>
      </c>
      <c r="C108">
        <v>3.8021725348692771E-4</v>
      </c>
    </row>
    <row r="109" spans="1:3" x14ac:dyDescent="0.25">
      <c r="A109" s="1">
        <v>107</v>
      </c>
      <c r="B109" t="s">
        <v>109</v>
      </c>
      <c r="C109">
        <v>2.0270813551827422E-3</v>
      </c>
    </row>
    <row r="110" spans="1:3" x14ac:dyDescent="0.25">
      <c r="A110" s="1">
        <v>108</v>
      </c>
      <c r="B110" t="s">
        <v>110</v>
      </c>
      <c r="C110">
        <v>6.2668287651577233E-4</v>
      </c>
    </row>
    <row r="111" spans="1:3" x14ac:dyDescent="0.25">
      <c r="A111" s="1">
        <v>109</v>
      </c>
      <c r="B111" t="s">
        <v>111</v>
      </c>
      <c r="C111">
        <v>1.267803507767354E-2</v>
      </c>
    </row>
    <row r="112" spans="1:3" x14ac:dyDescent="0.25">
      <c r="A112" s="1">
        <v>110</v>
      </c>
      <c r="B112" t="s">
        <v>112</v>
      </c>
      <c r="C112">
        <v>8.0772740938016112E-3</v>
      </c>
    </row>
    <row r="113" spans="1:3" x14ac:dyDescent="0.25">
      <c r="A113" s="1">
        <v>111</v>
      </c>
      <c r="B113" t="s">
        <v>113</v>
      </c>
      <c r="C113">
        <v>7.9896665377554544E-4</v>
      </c>
    </row>
    <row r="114" spans="1:3" x14ac:dyDescent="0.25">
      <c r="A114" s="1">
        <v>112</v>
      </c>
      <c r="B114" t="s">
        <v>114</v>
      </c>
      <c r="C114">
        <v>3.8411762603408018E-3</v>
      </c>
    </row>
    <row r="115" spans="1:3" x14ac:dyDescent="0.25">
      <c r="A115" s="1">
        <v>113</v>
      </c>
      <c r="B115" t="s">
        <v>115</v>
      </c>
      <c r="C115">
        <v>3.6835293281598362E-3</v>
      </c>
    </row>
    <row r="116" spans="1:3" x14ac:dyDescent="0.25">
      <c r="A116" s="1">
        <v>114</v>
      </c>
      <c r="B116" t="s">
        <v>116</v>
      </c>
      <c r="C116">
        <v>4.024817022578968E-4</v>
      </c>
    </row>
    <row r="117" spans="1:3" x14ac:dyDescent="0.25">
      <c r="A117" s="1">
        <v>115</v>
      </c>
      <c r="B117" t="s">
        <v>117</v>
      </c>
      <c r="C117">
        <v>1.2004592242847261E-3</v>
      </c>
    </row>
    <row r="118" spans="1:3" x14ac:dyDescent="0.25">
      <c r="A118" s="1">
        <v>116</v>
      </c>
      <c r="B118" t="s">
        <v>118</v>
      </c>
      <c r="C118">
        <v>1.9362711413528049E-3</v>
      </c>
    </row>
    <row r="119" spans="1:3" x14ac:dyDescent="0.25">
      <c r="A119" s="1">
        <v>117</v>
      </c>
      <c r="B119" t="s">
        <v>119</v>
      </c>
      <c r="C119">
        <v>5.9066486171201003E-3</v>
      </c>
    </row>
    <row r="120" spans="1:3" x14ac:dyDescent="0.25">
      <c r="A120" s="1">
        <v>118</v>
      </c>
      <c r="B120" t="s">
        <v>120</v>
      </c>
      <c r="C120">
        <v>2.1532501170783681E-4</v>
      </c>
    </row>
    <row r="121" spans="1:3" x14ac:dyDescent="0.25">
      <c r="A121" s="1">
        <v>119</v>
      </c>
      <c r="B121" t="s">
        <v>121</v>
      </c>
      <c r="C121">
        <v>6.9561874262715373E-4</v>
      </c>
    </row>
    <row r="122" spans="1:3" x14ac:dyDescent="0.25">
      <c r="A122" s="1">
        <v>120</v>
      </c>
      <c r="B122" t="s">
        <v>122</v>
      </c>
      <c r="C122">
        <v>9.205933034335806E-4</v>
      </c>
    </row>
    <row r="123" spans="1:3" x14ac:dyDescent="0.25">
      <c r="A123" s="1">
        <v>121</v>
      </c>
      <c r="B123" t="s">
        <v>1</v>
      </c>
      <c r="C123">
        <v>1.525714916892526E-2</v>
      </c>
    </row>
    <row r="124" spans="1:3" x14ac:dyDescent="0.25">
      <c r="A124" s="1">
        <v>122</v>
      </c>
      <c r="B124" t="s">
        <v>123</v>
      </c>
      <c r="C124">
        <v>2.6875168968186771E-3</v>
      </c>
    </row>
    <row r="125" spans="1:3" x14ac:dyDescent="0.25">
      <c r="A125" s="1">
        <v>123</v>
      </c>
      <c r="B125" t="s">
        <v>124</v>
      </c>
      <c r="C125">
        <v>1.161781161321707E-2</v>
      </c>
    </row>
    <row r="126" spans="1:3" x14ac:dyDescent="0.25">
      <c r="A126" s="1">
        <v>124</v>
      </c>
      <c r="B126" t="s">
        <v>125</v>
      </c>
      <c r="C126">
        <v>2.3923243907787279E-3</v>
      </c>
    </row>
    <row r="127" spans="1:3" x14ac:dyDescent="0.25">
      <c r="A127" s="1">
        <v>125</v>
      </c>
      <c r="B127" t="s">
        <v>126</v>
      </c>
      <c r="C127">
        <v>3.2661485035617869E-5</v>
      </c>
    </row>
    <row r="128" spans="1:3" x14ac:dyDescent="0.25">
      <c r="A128" s="1">
        <v>126</v>
      </c>
      <c r="B128" t="s">
        <v>127</v>
      </c>
      <c r="C128">
        <v>4.8058971454680808E-4</v>
      </c>
    </row>
    <row r="129" spans="1:3" x14ac:dyDescent="0.25">
      <c r="A129" s="1">
        <v>127</v>
      </c>
      <c r="B129" t="s">
        <v>128</v>
      </c>
      <c r="C129">
        <v>3.5342769236916483E-2</v>
      </c>
    </row>
    <row r="130" spans="1:3" x14ac:dyDescent="0.25">
      <c r="A130" s="1">
        <v>128</v>
      </c>
      <c r="B130" t="s">
        <v>129</v>
      </c>
      <c r="C130">
        <v>4.9849675413678825E-4</v>
      </c>
    </row>
    <row r="131" spans="1:3" x14ac:dyDescent="0.25">
      <c r="A131" s="1">
        <v>129</v>
      </c>
      <c r="B131" t="s">
        <v>130</v>
      </c>
      <c r="C131">
        <v>8.6806163345856218E-5</v>
      </c>
    </row>
    <row r="132" spans="1:3" x14ac:dyDescent="0.25">
      <c r="A132" s="1">
        <v>130</v>
      </c>
      <c r="B132" t="s">
        <v>131</v>
      </c>
      <c r="C132">
        <v>4.5987488839674899E-2</v>
      </c>
    </row>
    <row r="133" spans="1:3" x14ac:dyDescent="0.25">
      <c r="A133" s="1">
        <v>131</v>
      </c>
      <c r="B133" t="s">
        <v>132</v>
      </c>
      <c r="C133">
        <v>5.5577602719470301E-3</v>
      </c>
    </row>
    <row r="134" spans="1:3" x14ac:dyDescent="0.25">
      <c r="A134" s="1">
        <v>132</v>
      </c>
      <c r="B134" t="s">
        <v>133</v>
      </c>
      <c r="C134">
        <v>8.749620240413819E-2</v>
      </c>
    </row>
    <row r="135" spans="1:3" x14ac:dyDescent="0.25">
      <c r="A135" s="1">
        <v>133</v>
      </c>
      <c r="B135" t="s">
        <v>134</v>
      </c>
      <c r="C135">
        <v>1.638661693691676E-3</v>
      </c>
    </row>
    <row r="136" spans="1:3" x14ac:dyDescent="0.25">
      <c r="A136" s="1">
        <v>134</v>
      </c>
      <c r="B136" t="s">
        <v>135</v>
      </c>
      <c r="C136">
        <v>1.265628731466234E-2</v>
      </c>
    </row>
    <row r="137" spans="1:3" x14ac:dyDescent="0.25">
      <c r="A137" s="1">
        <v>135</v>
      </c>
      <c r="B137" t="s">
        <v>136</v>
      </c>
      <c r="C137">
        <v>2.950011733775509E-4</v>
      </c>
    </row>
    <row r="138" spans="1:3" x14ac:dyDescent="0.25">
      <c r="A138" s="1">
        <v>136</v>
      </c>
      <c r="B138" t="s">
        <v>137</v>
      </c>
      <c r="C138">
        <v>1.352936325871875E-3</v>
      </c>
    </row>
    <row r="139" spans="1:3" x14ac:dyDescent="0.25">
      <c r="A139" s="1">
        <v>137</v>
      </c>
      <c r="B139" t="s">
        <v>138</v>
      </c>
      <c r="C139">
        <v>5.0334154178662872E-4</v>
      </c>
    </row>
    <row r="140" spans="1:3" x14ac:dyDescent="0.25">
      <c r="A140" s="1">
        <v>138</v>
      </c>
      <c r="B140" t="s">
        <v>139</v>
      </c>
      <c r="C140">
        <v>5.8508698639359285E-4</v>
      </c>
    </row>
    <row r="141" spans="1:3" x14ac:dyDescent="0.25">
      <c r="A141" s="1">
        <v>139</v>
      </c>
      <c r="B141" t="s">
        <v>140</v>
      </c>
      <c r="C141">
        <v>1.173094433228733E-2</v>
      </c>
    </row>
    <row r="142" spans="1:3" x14ac:dyDescent="0.25">
      <c r="A142" s="1">
        <v>140</v>
      </c>
      <c r="B142" t="s">
        <v>141</v>
      </c>
      <c r="C142">
        <v>3.5823283980233101E-3</v>
      </c>
    </row>
    <row r="143" spans="1:3" x14ac:dyDescent="0.25">
      <c r="A143" s="1">
        <v>141</v>
      </c>
      <c r="B143" t="s">
        <v>142</v>
      </c>
      <c r="C143">
        <v>1.414052338447574E-2</v>
      </c>
    </row>
    <row r="144" spans="1:3" x14ac:dyDescent="0.25">
      <c r="A144" s="1">
        <v>142</v>
      </c>
      <c r="B144" t="s">
        <v>143</v>
      </c>
      <c r="C144">
        <v>3.2872885739300917E-2</v>
      </c>
    </row>
    <row r="145" spans="1:3" x14ac:dyDescent="0.25">
      <c r="A145" s="1">
        <v>143</v>
      </c>
      <c r="B145" t="s">
        <v>144</v>
      </c>
      <c r="C145">
        <v>6.3970344598506895E-2</v>
      </c>
    </row>
    <row r="146" spans="1:3" x14ac:dyDescent="0.25">
      <c r="A146" s="1">
        <v>144</v>
      </c>
      <c r="B146" t="s">
        <v>145</v>
      </c>
      <c r="C146">
        <v>4.7068768406483788E-2</v>
      </c>
    </row>
    <row r="147" spans="1:3" x14ac:dyDescent="0.25">
      <c r="A147" s="1">
        <v>145</v>
      </c>
      <c r="B147" t="s">
        <v>146</v>
      </c>
      <c r="C147">
        <v>2.954380675150249</v>
      </c>
    </row>
    <row r="148" spans="1:3" x14ac:dyDescent="0.25">
      <c r="A148" s="1">
        <v>146</v>
      </c>
      <c r="B148" t="s">
        <v>147</v>
      </c>
      <c r="C148">
        <v>5.3214972540440364E-4</v>
      </c>
    </row>
    <row r="149" spans="1:3" x14ac:dyDescent="0.25">
      <c r="A149" s="1">
        <v>147</v>
      </c>
      <c r="B149" t="s">
        <v>148</v>
      </c>
      <c r="C149">
        <v>3.8593158981059013E-4</v>
      </c>
    </row>
    <row r="150" spans="1:3" x14ac:dyDescent="0.25">
      <c r="A150" s="1">
        <v>148</v>
      </c>
      <c r="B150" t="s">
        <v>149</v>
      </c>
      <c r="C150">
        <v>3.232243230411914E-3</v>
      </c>
    </row>
    <row r="151" spans="1:3" x14ac:dyDescent="0.25">
      <c r="A151" s="1">
        <v>149</v>
      </c>
      <c r="B151" t="s">
        <v>150</v>
      </c>
      <c r="C151">
        <v>1.074531177441117E-3</v>
      </c>
    </row>
    <row r="152" spans="1:3" x14ac:dyDescent="0.25">
      <c r="A152" s="1">
        <v>150</v>
      </c>
      <c r="B152" t="s">
        <v>151</v>
      </c>
      <c r="C152">
        <v>5.5275035220094804E-3</v>
      </c>
    </row>
    <row r="153" spans="1:3" x14ac:dyDescent="0.25">
      <c r="A153" s="1">
        <v>151</v>
      </c>
      <c r="B153" t="s">
        <v>152</v>
      </c>
      <c r="C153">
        <v>1.105148225556153E-3</v>
      </c>
    </row>
    <row r="154" spans="1:3" x14ac:dyDescent="0.25">
      <c r="A154" s="1">
        <v>152</v>
      </c>
      <c r="B154" t="s">
        <v>153</v>
      </c>
      <c r="C154">
        <v>1.6383712244457681E-4</v>
      </c>
    </row>
    <row r="155" spans="1:3" x14ac:dyDescent="0.25">
      <c r="A155" s="1">
        <v>153</v>
      </c>
      <c r="B155" t="s">
        <v>154</v>
      </c>
      <c r="C155">
        <v>3.69524233591483E-4</v>
      </c>
    </row>
    <row r="156" spans="1:3" x14ac:dyDescent="0.25">
      <c r="A156" s="1">
        <v>154</v>
      </c>
      <c r="B156" t="s">
        <v>155</v>
      </c>
      <c r="C156">
        <v>4.2161150051320444E-3</v>
      </c>
    </row>
    <row r="157" spans="1:3" x14ac:dyDescent="0.25">
      <c r="A157" s="1">
        <v>155</v>
      </c>
      <c r="B157" t="s">
        <v>156</v>
      </c>
      <c r="C157">
        <v>8.8780765027638645E-4</v>
      </c>
    </row>
    <row r="158" spans="1:3" x14ac:dyDescent="0.25">
      <c r="A158" s="1">
        <v>156</v>
      </c>
      <c r="B158" t="s">
        <v>157</v>
      </c>
      <c r="C158">
        <v>2.430617681011155E-3</v>
      </c>
    </row>
    <row r="159" spans="1:3" x14ac:dyDescent="0.25">
      <c r="A159" s="1">
        <v>157</v>
      </c>
      <c r="B159" t="s">
        <v>158</v>
      </c>
      <c r="C159">
        <v>2.0847405987759059E-3</v>
      </c>
    </row>
    <row r="160" spans="1:3" x14ac:dyDescent="0.25">
      <c r="A160" s="1">
        <v>158</v>
      </c>
      <c r="B160" t="s">
        <v>159</v>
      </c>
      <c r="C160">
        <v>2.3765334138098099E-4</v>
      </c>
    </row>
    <row r="161" spans="1:3" x14ac:dyDescent="0.25">
      <c r="A161" s="1">
        <v>159</v>
      </c>
      <c r="B161" t="s">
        <v>160</v>
      </c>
      <c r="C161">
        <v>4.4644759952069353E-2</v>
      </c>
    </row>
    <row r="162" spans="1:3" x14ac:dyDescent="0.25">
      <c r="A162" s="1">
        <v>160</v>
      </c>
      <c r="B162" t="s">
        <v>161</v>
      </c>
      <c r="C162">
        <v>1.4428180049838629E-3</v>
      </c>
    </row>
    <row r="163" spans="1:3" x14ac:dyDescent="0.25">
      <c r="A163" s="1">
        <v>161</v>
      </c>
      <c r="B163" t="s">
        <v>162</v>
      </c>
      <c r="C163">
        <v>0.17436859632494839</v>
      </c>
    </row>
    <row r="164" spans="1:3" x14ac:dyDescent="0.25">
      <c r="A164" s="1">
        <v>162</v>
      </c>
      <c r="B164" t="s">
        <v>163</v>
      </c>
      <c r="C164">
        <v>1.126187970098666E-3</v>
      </c>
    </row>
    <row r="165" spans="1:3" x14ac:dyDescent="0.25">
      <c r="A165" s="1">
        <v>163</v>
      </c>
      <c r="B165" t="s">
        <v>164</v>
      </c>
      <c r="C165">
        <v>1.9173876720844802E-5</v>
      </c>
    </row>
    <row r="166" spans="1:3" x14ac:dyDescent="0.25">
      <c r="A166" s="1">
        <v>164</v>
      </c>
      <c r="B166" t="s">
        <v>165</v>
      </c>
      <c r="C166">
        <v>1.9016585375216839E-2</v>
      </c>
    </row>
    <row r="167" spans="1:3" x14ac:dyDescent="0.25">
      <c r="A167" s="1">
        <v>165</v>
      </c>
      <c r="B167" t="s">
        <v>166</v>
      </c>
      <c r="C167">
        <v>7.3180582189592857E-4</v>
      </c>
    </row>
    <row r="168" spans="1:3" x14ac:dyDescent="0.25">
      <c r="A168" s="1">
        <v>166</v>
      </c>
      <c r="B168" t="s">
        <v>167</v>
      </c>
      <c r="C168">
        <v>1.357660972834825E-3</v>
      </c>
    </row>
    <row r="169" spans="1:3" x14ac:dyDescent="0.25">
      <c r="A169" s="1">
        <v>167</v>
      </c>
      <c r="B169" t="s">
        <v>168</v>
      </c>
      <c r="C169">
        <v>5.27996166980573E-2</v>
      </c>
    </row>
    <row r="170" spans="1:3" x14ac:dyDescent="0.25">
      <c r="A170" s="1">
        <v>168</v>
      </c>
      <c r="B170" t="s">
        <v>169</v>
      </c>
      <c r="C170">
        <v>6.9287019061425024E-4</v>
      </c>
    </row>
    <row r="171" spans="1:3" x14ac:dyDescent="0.25">
      <c r="A171" s="1">
        <v>169</v>
      </c>
      <c r="B171" t="s">
        <v>170</v>
      </c>
      <c r="C171">
        <v>8.4482775020636672E-3</v>
      </c>
    </row>
    <row r="172" spans="1:3" x14ac:dyDescent="0.25">
      <c r="A172" s="1">
        <v>170</v>
      </c>
      <c r="B172" t="s">
        <v>171</v>
      </c>
      <c r="C172">
        <v>4.5766371729330312E-4</v>
      </c>
    </row>
    <row r="173" spans="1:3" x14ac:dyDescent="0.25">
      <c r="A173" s="1">
        <v>171</v>
      </c>
      <c r="B173" t="s">
        <v>172</v>
      </c>
      <c r="C173">
        <v>3.3640516730694327E-2</v>
      </c>
    </row>
    <row r="174" spans="1:3" x14ac:dyDescent="0.25">
      <c r="A174" s="1">
        <v>172</v>
      </c>
      <c r="B174" t="s">
        <v>173</v>
      </c>
      <c r="C174">
        <v>1.558405185699252</v>
      </c>
    </row>
    <row r="175" spans="1:3" x14ac:dyDescent="0.25">
      <c r="A175" s="1">
        <v>173</v>
      </c>
      <c r="B175" t="s">
        <v>174</v>
      </c>
      <c r="C175">
        <v>2.6997483189478949E-2</v>
      </c>
    </row>
    <row r="176" spans="1:3" x14ac:dyDescent="0.25">
      <c r="A176" s="1">
        <v>174</v>
      </c>
      <c r="B176" t="s">
        <v>175</v>
      </c>
      <c r="C176">
        <v>2.038326830275872E-2</v>
      </c>
    </row>
    <row r="177" spans="1:3" x14ac:dyDescent="0.25">
      <c r="A177" s="1">
        <v>175</v>
      </c>
      <c r="B177" t="s">
        <v>176</v>
      </c>
      <c r="C177">
        <v>1.305061332791569E-3</v>
      </c>
    </row>
    <row r="178" spans="1:3" x14ac:dyDescent="0.25">
      <c r="A178" s="1">
        <v>176</v>
      </c>
      <c r="B178" t="s">
        <v>177</v>
      </c>
      <c r="C178">
        <v>1.0549284931384181E-2</v>
      </c>
    </row>
    <row r="179" spans="1:3" x14ac:dyDescent="0.25">
      <c r="A179" s="1">
        <v>177</v>
      </c>
      <c r="B179" t="s">
        <v>178</v>
      </c>
      <c r="C179">
        <v>5.8321919966904057E-2</v>
      </c>
    </row>
    <row r="180" spans="1:3" x14ac:dyDescent="0.25">
      <c r="A180" s="1">
        <v>178</v>
      </c>
      <c r="B180" t="s">
        <v>179</v>
      </c>
      <c r="C180">
        <v>6.9671723408078635E-4</v>
      </c>
    </row>
    <row r="181" spans="1:3" x14ac:dyDescent="0.25">
      <c r="A181" s="1">
        <v>179</v>
      </c>
      <c r="B181" t="s">
        <v>180</v>
      </c>
      <c r="C181">
        <v>3.8803172897863299E-4</v>
      </c>
    </row>
    <row r="182" spans="1:3" x14ac:dyDescent="0.25">
      <c r="A182" s="1">
        <v>180</v>
      </c>
      <c r="B182" t="s">
        <v>181</v>
      </c>
      <c r="C182">
        <v>4.2444682153974501E-4</v>
      </c>
    </row>
    <row r="183" spans="1:3" x14ac:dyDescent="0.25">
      <c r="A183" s="1">
        <v>181</v>
      </c>
      <c r="B183" t="s">
        <v>182</v>
      </c>
      <c r="C183">
        <v>2.9343186102652609E-2</v>
      </c>
    </row>
    <row r="184" spans="1:3" x14ac:dyDescent="0.25">
      <c r="A184" s="1">
        <v>182</v>
      </c>
      <c r="B184" t="s">
        <v>183</v>
      </c>
      <c r="C184">
        <v>1.150712043340673E-4</v>
      </c>
    </row>
    <row r="185" spans="1:3" x14ac:dyDescent="0.25">
      <c r="A185" s="1">
        <v>183</v>
      </c>
      <c r="B185" t="s">
        <v>184</v>
      </c>
      <c r="C185">
        <v>5.3974849902010732E-3</v>
      </c>
    </row>
    <row r="186" spans="1:3" x14ac:dyDescent="0.25">
      <c r="A186" s="1">
        <v>184</v>
      </c>
      <c r="B186" t="s">
        <v>185</v>
      </c>
      <c r="C186">
        <v>2.6135160988410929E-5</v>
      </c>
    </row>
    <row r="187" spans="1:3" x14ac:dyDescent="0.25">
      <c r="A187" s="1">
        <v>185</v>
      </c>
      <c r="B187" t="s">
        <v>186</v>
      </c>
      <c r="C187">
        <v>1.814006859828356E-3</v>
      </c>
    </row>
    <row r="188" spans="1:3" x14ac:dyDescent="0.25">
      <c r="A188" s="1">
        <v>186</v>
      </c>
      <c r="B188" t="s">
        <v>187</v>
      </c>
      <c r="C188">
        <v>1.60024088928566E-3</v>
      </c>
    </row>
    <row r="189" spans="1:3" x14ac:dyDescent="0.25">
      <c r="A189" s="1">
        <v>187</v>
      </c>
      <c r="B189" t="s">
        <v>188</v>
      </c>
      <c r="C189">
        <v>1.95719210829743E-3</v>
      </c>
    </row>
    <row r="190" spans="1:3" x14ac:dyDescent="0.25">
      <c r="A190" s="1">
        <v>188</v>
      </c>
      <c r="B190" t="s">
        <v>189</v>
      </c>
      <c r="C190">
        <v>2.8743624234972391E-3</v>
      </c>
    </row>
    <row r="191" spans="1:3" x14ac:dyDescent="0.25">
      <c r="A191" s="1">
        <v>189</v>
      </c>
      <c r="B191" t="s">
        <v>190</v>
      </c>
      <c r="C191">
        <v>1.53581850992194E-4</v>
      </c>
    </row>
    <row r="192" spans="1:3" x14ac:dyDescent="0.25">
      <c r="A192" s="1">
        <v>190</v>
      </c>
      <c r="B192" t="s">
        <v>191</v>
      </c>
      <c r="C192">
        <v>2.5617459190155578E-4</v>
      </c>
    </row>
    <row r="193" spans="1:3" x14ac:dyDescent="0.25">
      <c r="A193" s="1">
        <v>191</v>
      </c>
      <c r="B193" t="s">
        <v>192</v>
      </c>
      <c r="C193">
        <v>8.9673338098806166E-4</v>
      </c>
    </row>
    <row r="194" spans="1:3" x14ac:dyDescent="0.25">
      <c r="A194" s="1">
        <v>192</v>
      </c>
      <c r="B194" t="s">
        <v>193</v>
      </c>
      <c r="C194">
        <v>2.129812321947405</v>
      </c>
    </row>
    <row r="195" spans="1:3" x14ac:dyDescent="0.25">
      <c r="A195" s="1">
        <v>193</v>
      </c>
      <c r="B195" t="s">
        <v>194</v>
      </c>
      <c r="C195">
        <v>4.1308698305138147</v>
      </c>
    </row>
    <row r="196" spans="1:3" x14ac:dyDescent="0.25">
      <c r="A196" s="1">
        <v>194</v>
      </c>
      <c r="B196" t="s">
        <v>195</v>
      </c>
      <c r="C196">
        <v>1.785302273368482E-4</v>
      </c>
    </row>
    <row r="197" spans="1:3" x14ac:dyDescent="0.25">
      <c r="A197" s="1">
        <v>195</v>
      </c>
      <c r="B197" t="s">
        <v>196</v>
      </c>
      <c r="C197">
        <v>8.8313783806166389E-4</v>
      </c>
    </row>
    <row r="198" spans="1:3" x14ac:dyDescent="0.25">
      <c r="A198" s="1">
        <v>196</v>
      </c>
      <c r="B198" t="s">
        <v>197</v>
      </c>
      <c r="C198">
        <v>2.4785652915230352E-3</v>
      </c>
    </row>
    <row r="199" spans="1:3" x14ac:dyDescent="0.25">
      <c r="A199" s="1">
        <v>197</v>
      </c>
      <c r="B199" t="s">
        <v>198</v>
      </c>
      <c r="C199">
        <v>0.21388651065936079</v>
      </c>
    </row>
    <row r="200" spans="1:3" x14ac:dyDescent="0.25">
      <c r="A200" s="1">
        <v>198</v>
      </c>
      <c r="B200" t="s">
        <v>199</v>
      </c>
      <c r="C200">
        <v>4.0017938717139842E-4</v>
      </c>
    </row>
    <row r="201" spans="1:3" x14ac:dyDescent="0.25">
      <c r="A201" s="1">
        <v>199</v>
      </c>
      <c r="B201" t="s">
        <v>200</v>
      </c>
      <c r="C201">
        <v>1.67153818045007E-3</v>
      </c>
    </row>
    <row r="202" spans="1:3" x14ac:dyDescent="0.25">
      <c r="A202" s="1">
        <v>200</v>
      </c>
      <c r="B202" t="s">
        <v>201</v>
      </c>
      <c r="C202">
        <v>1.2486403687463919E-2</v>
      </c>
    </row>
    <row r="203" spans="1:3" x14ac:dyDescent="0.25">
      <c r="A203" s="1">
        <v>201</v>
      </c>
      <c r="B203" t="s">
        <v>202</v>
      </c>
      <c r="C203">
        <v>2.0264387044523048E-3</v>
      </c>
    </row>
    <row r="204" spans="1:3" x14ac:dyDescent="0.25">
      <c r="A204" s="1">
        <v>202</v>
      </c>
      <c r="B204" t="s">
        <v>203</v>
      </c>
      <c r="C204">
        <v>1.9368975583675451E-3</v>
      </c>
    </row>
    <row r="205" spans="1:3" x14ac:dyDescent="0.25">
      <c r="A205" s="1">
        <v>203</v>
      </c>
      <c r="B205" t="s">
        <v>204</v>
      </c>
      <c r="C205">
        <v>4.3674931816254931E-4</v>
      </c>
    </row>
    <row r="206" spans="1:3" x14ac:dyDescent="0.25">
      <c r="A206" s="1">
        <v>204</v>
      </c>
      <c r="B206" t="s">
        <v>205</v>
      </c>
      <c r="C206">
        <v>2.8530603335060481E-2</v>
      </c>
    </row>
    <row r="207" spans="1:3" x14ac:dyDescent="0.25">
      <c r="A207" s="1">
        <v>205</v>
      </c>
      <c r="B207" t="s">
        <v>206</v>
      </c>
      <c r="C207">
        <v>5.2325590421528987E-5</v>
      </c>
    </row>
    <row r="208" spans="1:3" x14ac:dyDescent="0.25">
      <c r="A208" s="1">
        <v>206</v>
      </c>
      <c r="B208" t="s">
        <v>207</v>
      </c>
      <c r="C208">
        <v>5.2038061270045727E-3</v>
      </c>
    </row>
    <row r="209" spans="1:3" x14ac:dyDescent="0.25">
      <c r="A209" s="1">
        <v>207</v>
      </c>
      <c r="B209" t="s">
        <v>208</v>
      </c>
      <c r="C209">
        <v>4.5754072641341651E-3</v>
      </c>
    </row>
    <row r="210" spans="1:3" x14ac:dyDescent="0.25">
      <c r="A210" s="1">
        <v>208</v>
      </c>
      <c r="B210" t="s">
        <v>209</v>
      </c>
      <c r="C210">
        <v>6.8813395714849063E-4</v>
      </c>
    </row>
    <row r="211" spans="1:3" x14ac:dyDescent="0.25">
      <c r="A211" s="1">
        <v>209</v>
      </c>
      <c r="B211" t="s">
        <v>210</v>
      </c>
      <c r="C211">
        <v>4.6131560800088248E-2</v>
      </c>
    </row>
    <row r="212" spans="1:3" x14ac:dyDescent="0.25">
      <c r="A212" s="1">
        <v>210</v>
      </c>
      <c r="B212" t="s">
        <v>211</v>
      </c>
      <c r="C212">
        <v>8.6698327918430522E-4</v>
      </c>
    </row>
    <row r="213" spans="1:3" x14ac:dyDescent="0.25">
      <c r="A213" s="1">
        <v>211</v>
      </c>
      <c r="B213" t="s">
        <v>212</v>
      </c>
      <c r="C213">
        <v>8.5849433658426039E-3</v>
      </c>
    </row>
    <row r="214" spans="1:3" x14ac:dyDescent="0.25">
      <c r="A214" s="1">
        <v>212</v>
      </c>
      <c r="B214" t="s">
        <v>213</v>
      </c>
      <c r="C214">
        <v>4.5653474155315608E-5</v>
      </c>
    </row>
    <row r="215" spans="1:3" x14ac:dyDescent="0.25">
      <c r="A215" s="1">
        <v>213</v>
      </c>
      <c r="B215" t="s">
        <v>214</v>
      </c>
      <c r="C215">
        <v>4.9520670760504464E-3</v>
      </c>
    </row>
    <row r="216" spans="1:3" x14ac:dyDescent="0.25">
      <c r="A216" s="1">
        <v>214</v>
      </c>
      <c r="B216" t="s">
        <v>215</v>
      </c>
      <c r="C216">
        <v>1.5520582639578879E-2</v>
      </c>
    </row>
    <row r="217" spans="1:3" x14ac:dyDescent="0.25">
      <c r="A217" s="1">
        <v>215</v>
      </c>
      <c r="B217" t="s">
        <v>216</v>
      </c>
      <c r="C217">
        <v>4.0802558626575828E-4</v>
      </c>
    </row>
    <row r="218" spans="1:3" x14ac:dyDescent="0.25">
      <c r="A218" s="1">
        <v>216</v>
      </c>
      <c r="B218" t="s">
        <v>217</v>
      </c>
      <c r="C218">
        <v>5.9267577202737759E-3</v>
      </c>
    </row>
    <row r="219" spans="1:3" x14ac:dyDescent="0.25">
      <c r="A219" s="1">
        <v>217</v>
      </c>
      <c r="B219" t="s">
        <v>218</v>
      </c>
      <c r="C219">
        <v>7.1214269548230246E-3</v>
      </c>
    </row>
    <row r="220" spans="1:3" x14ac:dyDescent="0.25">
      <c r="A220" s="1">
        <v>218</v>
      </c>
      <c r="B220" t="s">
        <v>219</v>
      </c>
      <c r="C220">
        <v>1.287456869259174E-2</v>
      </c>
    </row>
    <row r="221" spans="1:3" x14ac:dyDescent="0.25">
      <c r="A221" s="1">
        <v>219</v>
      </c>
      <c r="B221" t="s">
        <v>220</v>
      </c>
      <c r="C221">
        <v>15.366057702783531</v>
      </c>
    </row>
    <row r="222" spans="1:3" x14ac:dyDescent="0.25">
      <c r="A222" s="1">
        <v>220</v>
      </c>
      <c r="B222" t="s">
        <v>221</v>
      </c>
      <c r="C222">
        <v>4.5537484760304253E-5</v>
      </c>
    </row>
    <row r="223" spans="1:3" x14ac:dyDescent="0.25">
      <c r="A223" s="1">
        <v>221</v>
      </c>
      <c r="B223" t="s">
        <v>222</v>
      </c>
      <c r="C223">
        <v>5.836261520176458E-5</v>
      </c>
    </row>
    <row r="224" spans="1:3" x14ac:dyDescent="0.25">
      <c r="A224" s="1">
        <v>222</v>
      </c>
      <c r="B224" t="s">
        <v>223</v>
      </c>
      <c r="C224">
        <v>3.1261861120266522E-4</v>
      </c>
    </row>
    <row r="225" spans="1:3" x14ac:dyDescent="0.25">
      <c r="A225" s="1">
        <v>223</v>
      </c>
      <c r="B225" t="s">
        <v>224</v>
      </c>
      <c r="C225">
        <v>3.157607093049946E-3</v>
      </c>
    </row>
    <row r="226" spans="1:3" x14ac:dyDescent="0.25">
      <c r="A226" s="1">
        <v>224</v>
      </c>
      <c r="B226" t="s">
        <v>225</v>
      </c>
      <c r="C226">
        <v>1.0691455853255141</v>
      </c>
    </row>
    <row r="227" spans="1:3" x14ac:dyDescent="0.25">
      <c r="A227" s="1">
        <v>225</v>
      </c>
      <c r="B227" t="s">
        <v>226</v>
      </c>
      <c r="C227">
        <v>1.230020979568174E-2</v>
      </c>
    </row>
    <row r="228" spans="1:3" x14ac:dyDescent="0.25">
      <c r="A228" s="1">
        <v>226</v>
      </c>
      <c r="B228" t="s">
        <v>227</v>
      </c>
      <c r="C228">
        <v>5.6643865559474727E-4</v>
      </c>
    </row>
    <row r="229" spans="1:3" x14ac:dyDescent="0.25">
      <c r="A229" s="1">
        <v>227</v>
      </c>
      <c r="B229" t="s">
        <v>228</v>
      </c>
      <c r="C229">
        <v>5.9018667810112552E-4</v>
      </c>
    </row>
    <row r="230" spans="1:3" x14ac:dyDescent="0.25">
      <c r="A230" s="1">
        <v>228</v>
      </c>
      <c r="B230" t="s">
        <v>229</v>
      </c>
      <c r="C230">
        <v>1.9465329681982509E-2</v>
      </c>
    </row>
    <row r="231" spans="1:3" x14ac:dyDescent="0.25">
      <c r="A231" s="1">
        <v>229</v>
      </c>
      <c r="B231" t="s">
        <v>230</v>
      </c>
      <c r="C231">
        <v>4.6929245931917767E-2</v>
      </c>
    </row>
    <row r="232" spans="1:3" x14ac:dyDescent="0.25">
      <c r="A232" s="1">
        <v>230</v>
      </c>
      <c r="B232" t="s">
        <v>231</v>
      </c>
      <c r="C232">
        <v>1.415699084175322E-2</v>
      </c>
    </row>
    <row r="233" spans="1:3" x14ac:dyDescent="0.25">
      <c r="A233" s="1">
        <v>231</v>
      </c>
      <c r="B233" t="s">
        <v>232</v>
      </c>
      <c r="C233">
        <v>7.9332394335304517E-4</v>
      </c>
    </row>
    <row r="234" spans="1:3" x14ac:dyDescent="0.25">
      <c r="A234" s="1">
        <v>232</v>
      </c>
      <c r="B234" t="s">
        <v>233</v>
      </c>
      <c r="C234">
        <v>4.2457844968043206E-3</v>
      </c>
    </row>
    <row r="235" spans="1:3" x14ac:dyDescent="0.25">
      <c r="A235" s="1">
        <v>233</v>
      </c>
      <c r="B235" t="s">
        <v>234</v>
      </c>
      <c r="C235">
        <v>5.8255046196370114E-3</v>
      </c>
    </row>
    <row r="236" spans="1:3" x14ac:dyDescent="0.25">
      <c r="A236" s="1">
        <v>234</v>
      </c>
      <c r="B236" t="s">
        <v>235</v>
      </c>
      <c r="C236">
        <v>1.3312365819233339E-3</v>
      </c>
    </row>
    <row r="237" spans="1:3" x14ac:dyDescent="0.25">
      <c r="A237" s="1">
        <v>235</v>
      </c>
      <c r="B237" t="s">
        <v>236</v>
      </c>
      <c r="C237">
        <v>1.4350955402953739E-3</v>
      </c>
    </row>
    <row r="238" spans="1:3" x14ac:dyDescent="0.25">
      <c r="A238" s="1">
        <v>236</v>
      </c>
      <c r="B238" t="s">
        <v>237</v>
      </c>
      <c r="C238">
        <v>2.9985649422208728E-4</v>
      </c>
    </row>
    <row r="239" spans="1:3" x14ac:dyDescent="0.25">
      <c r="A239" s="1">
        <v>237</v>
      </c>
      <c r="B239" t="s">
        <v>238</v>
      </c>
      <c r="C239">
        <v>1.574415962579668E-4</v>
      </c>
    </row>
    <row r="240" spans="1:3" x14ac:dyDescent="0.25">
      <c r="A240" s="1">
        <v>238</v>
      </c>
      <c r="B240" t="s">
        <v>239</v>
      </c>
      <c r="C240">
        <v>6.3397907394825209E-3</v>
      </c>
    </row>
    <row r="241" spans="1:3" x14ac:dyDescent="0.25">
      <c r="A241" s="1">
        <v>239</v>
      </c>
      <c r="B241" t="s">
        <v>240</v>
      </c>
      <c r="C241">
        <v>2.4613048060050411E-4</v>
      </c>
    </row>
    <row r="242" spans="1:3" x14ac:dyDescent="0.25">
      <c r="A242" s="1">
        <v>240</v>
      </c>
      <c r="B242" t="s">
        <v>241</v>
      </c>
      <c r="C242">
        <v>6.6108525580832543E-4</v>
      </c>
    </row>
    <row r="243" spans="1:3" x14ac:dyDescent="0.25">
      <c r="A243" s="1">
        <v>241</v>
      </c>
      <c r="B243" t="s">
        <v>242</v>
      </c>
      <c r="C243">
        <v>5.5429508674998264E-4</v>
      </c>
    </row>
    <row r="244" spans="1:3" x14ac:dyDescent="0.25">
      <c r="A244" s="1">
        <v>242</v>
      </c>
      <c r="B244" t="s">
        <v>243</v>
      </c>
      <c r="C244">
        <v>2.0972529543275258E-3</v>
      </c>
    </row>
    <row r="245" spans="1:3" x14ac:dyDescent="0.25">
      <c r="A245" s="1">
        <v>243</v>
      </c>
      <c r="B245" t="s">
        <v>244</v>
      </c>
      <c r="C245">
        <v>6.98263573335865E-5</v>
      </c>
    </row>
    <row r="246" spans="1:3" x14ac:dyDescent="0.25">
      <c r="A246" s="1">
        <v>244</v>
      </c>
      <c r="B246" t="s">
        <v>245</v>
      </c>
      <c r="C246">
        <v>4.3636944050195748E-4</v>
      </c>
    </row>
    <row r="247" spans="1:3" x14ac:dyDescent="0.25">
      <c r="A247" s="1">
        <v>245</v>
      </c>
      <c r="B247" t="s">
        <v>246</v>
      </c>
      <c r="C247">
        <v>225.1083368209201</v>
      </c>
    </row>
    <row r="248" spans="1:3" x14ac:dyDescent="0.25">
      <c r="A248" s="1">
        <v>246</v>
      </c>
      <c r="B248" t="s">
        <v>247</v>
      </c>
      <c r="C248">
        <v>2.0276660296826982E-2</v>
      </c>
    </row>
    <row r="249" spans="1:3" x14ac:dyDescent="0.25">
      <c r="A249" s="1">
        <v>247</v>
      </c>
      <c r="B249" t="s">
        <v>248</v>
      </c>
      <c r="C249">
        <v>5.3993592040788262E-2</v>
      </c>
    </row>
    <row r="250" spans="1:3" x14ac:dyDescent="0.25">
      <c r="A250" s="1">
        <v>248</v>
      </c>
      <c r="B250" t="s">
        <v>249</v>
      </c>
      <c r="C250">
        <v>3.1323458178704011E-3</v>
      </c>
    </row>
    <row r="251" spans="1:3" x14ac:dyDescent="0.25">
      <c r="A251" s="1">
        <v>249</v>
      </c>
      <c r="B251" t="s">
        <v>250</v>
      </c>
      <c r="C251">
        <v>3.715692591615674E-3</v>
      </c>
    </row>
    <row r="252" spans="1:3" x14ac:dyDescent="0.25">
      <c r="A252" s="1">
        <v>250</v>
      </c>
      <c r="B252" t="s">
        <v>251</v>
      </c>
      <c r="C252">
        <v>8.7186665566151532E-3</v>
      </c>
    </row>
    <row r="253" spans="1:3" x14ac:dyDescent="0.25">
      <c r="A253" s="1">
        <v>251</v>
      </c>
      <c r="B253" t="s">
        <v>252</v>
      </c>
      <c r="C253">
        <v>1.201700521435323E-2</v>
      </c>
    </row>
    <row r="254" spans="1:3" x14ac:dyDescent="0.25">
      <c r="A254" s="1">
        <v>252</v>
      </c>
      <c r="B254" t="s">
        <v>253</v>
      </c>
      <c r="C254">
        <v>2.029241230032312E-2</v>
      </c>
    </row>
    <row r="255" spans="1:3" x14ac:dyDescent="0.25">
      <c r="A255" s="1">
        <v>253</v>
      </c>
      <c r="B255" t="s">
        <v>254</v>
      </c>
      <c r="C255">
        <v>9.1741399085220984E-2</v>
      </c>
    </row>
    <row r="256" spans="1:3" x14ac:dyDescent="0.25">
      <c r="A256" s="1">
        <v>254</v>
      </c>
      <c r="B256" t="s">
        <v>255</v>
      </c>
      <c r="C256">
        <v>1.987683135614058E-2</v>
      </c>
    </row>
    <row r="257" spans="1:3" x14ac:dyDescent="0.25">
      <c r="A257" s="1">
        <v>255</v>
      </c>
      <c r="B257" t="s">
        <v>256</v>
      </c>
      <c r="C257">
        <v>1.3914779712161769E-2</v>
      </c>
    </row>
    <row r="258" spans="1:3" x14ac:dyDescent="0.25">
      <c r="A258" s="1">
        <v>256</v>
      </c>
      <c r="B258" t="s">
        <v>257</v>
      </c>
      <c r="C258">
        <v>2.219652556841869E-3</v>
      </c>
    </row>
    <row r="259" spans="1:3" x14ac:dyDescent="0.25">
      <c r="A259" s="1">
        <v>257</v>
      </c>
      <c r="B259" t="s">
        <v>258</v>
      </c>
      <c r="C259">
        <v>2.4384811731622689E-2</v>
      </c>
    </row>
    <row r="260" spans="1:3" x14ac:dyDescent="0.25">
      <c r="A260" s="1">
        <v>258</v>
      </c>
      <c r="B260" t="s">
        <v>259</v>
      </c>
      <c r="C260">
        <v>3.2105578632260967E-5</v>
      </c>
    </row>
    <row r="261" spans="1:3" x14ac:dyDescent="0.25">
      <c r="A261" s="1">
        <v>259</v>
      </c>
      <c r="B261" t="s">
        <v>260</v>
      </c>
      <c r="C261">
        <v>9.1181720654055374E-4</v>
      </c>
    </row>
    <row r="262" spans="1:3" x14ac:dyDescent="0.25">
      <c r="A262" s="1">
        <v>260</v>
      </c>
      <c r="B262" t="s">
        <v>261</v>
      </c>
      <c r="C262">
        <v>2.0884596325888862E-3</v>
      </c>
    </row>
    <row r="263" spans="1:3" x14ac:dyDescent="0.25">
      <c r="A263" s="1">
        <v>261</v>
      </c>
      <c r="B263" t="s">
        <v>262</v>
      </c>
      <c r="C263">
        <v>2.4612940869767749E-3</v>
      </c>
    </row>
    <row r="264" spans="1:3" x14ac:dyDescent="0.25">
      <c r="A264" s="1">
        <v>262</v>
      </c>
      <c r="B264" t="s">
        <v>263</v>
      </c>
      <c r="C264">
        <v>1.723105199011913E-2</v>
      </c>
    </row>
    <row r="265" spans="1:3" x14ac:dyDescent="0.25">
      <c r="A265" s="1">
        <v>263</v>
      </c>
      <c r="B265" t="s">
        <v>264</v>
      </c>
      <c r="C265">
        <v>7.5186424163656458E-4</v>
      </c>
    </row>
    <row r="266" spans="1:3" x14ac:dyDescent="0.25">
      <c r="A266" s="1">
        <v>264</v>
      </c>
      <c r="B266" t="s">
        <v>265</v>
      </c>
      <c r="C266">
        <v>5.0850895595500158E-3</v>
      </c>
    </row>
    <row r="267" spans="1:3" x14ac:dyDescent="0.25">
      <c r="A267" s="1">
        <v>265</v>
      </c>
      <c r="B267" t="s">
        <v>266</v>
      </c>
      <c r="C267">
        <v>7.6078453223214987E-3</v>
      </c>
    </row>
    <row r="268" spans="1:3" x14ac:dyDescent="0.25">
      <c r="A268" s="1">
        <v>266</v>
      </c>
      <c r="B268" t="s">
        <v>267</v>
      </c>
      <c r="C268">
        <v>1.0095690011597751E-3</v>
      </c>
    </row>
    <row r="269" spans="1:3" x14ac:dyDescent="0.25">
      <c r="A269" s="1">
        <v>267</v>
      </c>
      <c r="B269" t="s">
        <v>268</v>
      </c>
      <c r="C269">
        <v>1.0363039364851281E-3</v>
      </c>
    </row>
    <row r="270" spans="1:3" x14ac:dyDescent="0.25">
      <c r="A270" s="1">
        <v>268</v>
      </c>
      <c r="B270" t="s">
        <v>269</v>
      </c>
      <c r="C270">
        <v>6.812904342984291E-3</v>
      </c>
    </row>
    <row r="271" spans="1:3" x14ac:dyDescent="0.25">
      <c r="A271" s="1">
        <v>269</v>
      </c>
      <c r="B271" t="s">
        <v>270</v>
      </c>
      <c r="C271">
        <v>6.7796716475352226E-4</v>
      </c>
    </row>
    <row r="272" spans="1:3" x14ac:dyDescent="0.25">
      <c r="A272" s="1">
        <v>270</v>
      </c>
      <c r="B272" t="s">
        <v>271</v>
      </c>
      <c r="C272">
        <v>2.7937494865730488E-4</v>
      </c>
    </row>
    <row r="273" spans="1:3" x14ac:dyDescent="0.25">
      <c r="A273" s="1">
        <v>271</v>
      </c>
      <c r="B273" t="s">
        <v>272</v>
      </c>
      <c r="C273">
        <v>1.317035353792125E-2</v>
      </c>
    </row>
    <row r="274" spans="1:3" x14ac:dyDescent="0.25">
      <c r="A274" s="1">
        <v>272</v>
      </c>
      <c r="B274" t="s">
        <v>273</v>
      </c>
      <c r="C274">
        <v>3.6936605553095142E-3</v>
      </c>
    </row>
    <row r="275" spans="1:3" x14ac:dyDescent="0.25">
      <c r="A275" s="1">
        <v>273</v>
      </c>
      <c r="B275" t="s">
        <v>274</v>
      </c>
      <c r="C275">
        <v>1.303344664917919E-3</v>
      </c>
    </row>
    <row r="276" spans="1:3" x14ac:dyDescent="0.25">
      <c r="A276" s="1">
        <v>274</v>
      </c>
      <c r="B276" t="s">
        <v>275</v>
      </c>
      <c r="C276">
        <v>1.815565467580622E-4</v>
      </c>
    </row>
    <row r="277" spans="1:3" x14ac:dyDescent="0.25">
      <c r="A277" s="1">
        <v>275</v>
      </c>
      <c r="B277" t="s">
        <v>276</v>
      </c>
      <c r="C277">
        <v>5.3168960316905727E-3</v>
      </c>
    </row>
    <row r="278" spans="1:3" x14ac:dyDescent="0.25">
      <c r="A278" s="1">
        <v>276</v>
      </c>
      <c r="B278" t="s">
        <v>277</v>
      </c>
      <c r="C278">
        <v>0.7382389077045638</v>
      </c>
    </row>
    <row r="279" spans="1:3" x14ac:dyDescent="0.25">
      <c r="A279" s="1">
        <v>277</v>
      </c>
      <c r="B279" t="s">
        <v>278</v>
      </c>
      <c r="C279">
        <v>6.2282260023769187E-2</v>
      </c>
    </row>
    <row r="280" spans="1:3" x14ac:dyDescent="0.25">
      <c r="A280" s="1">
        <v>278</v>
      </c>
      <c r="B280" t="s">
        <v>279</v>
      </c>
      <c r="C280">
        <v>2.6738764329193047E-4</v>
      </c>
    </row>
    <row r="281" spans="1:3" x14ac:dyDescent="0.25">
      <c r="A281" s="1">
        <v>279</v>
      </c>
      <c r="B281" t="s">
        <v>0</v>
      </c>
      <c r="C281">
        <v>4.6074457524691692E-2</v>
      </c>
    </row>
    <row r="282" spans="1:3" x14ac:dyDescent="0.25">
      <c r="A282" s="1">
        <v>280</v>
      </c>
      <c r="B282" t="s">
        <v>280</v>
      </c>
      <c r="C282">
        <v>5.7276599466159171E-3</v>
      </c>
    </row>
    <row r="283" spans="1:3" x14ac:dyDescent="0.25">
      <c r="A283" s="1">
        <v>281</v>
      </c>
      <c r="B283" t="s">
        <v>281</v>
      </c>
      <c r="C283">
        <v>1.259545348083285E-3</v>
      </c>
    </row>
    <row r="284" spans="1:3" x14ac:dyDescent="0.25">
      <c r="A284" s="1">
        <v>282</v>
      </c>
      <c r="B284" t="s">
        <v>282</v>
      </c>
      <c r="C284">
        <v>2.5962138520154768E-3</v>
      </c>
    </row>
    <row r="285" spans="1:3" x14ac:dyDescent="0.25">
      <c r="A285" s="1">
        <v>283</v>
      </c>
      <c r="B285" t="s">
        <v>283</v>
      </c>
      <c r="C285">
        <v>1.4089115299354339E-2</v>
      </c>
    </row>
    <row r="286" spans="1:3" x14ac:dyDescent="0.25">
      <c r="A286" s="1">
        <v>284</v>
      </c>
      <c r="B286" t="s">
        <v>284</v>
      </c>
      <c r="C286">
        <v>4.9492729214844057E-4</v>
      </c>
    </row>
    <row r="287" spans="1:3" x14ac:dyDescent="0.25">
      <c r="A287" s="1">
        <v>285</v>
      </c>
      <c r="B287" t="s">
        <v>285</v>
      </c>
      <c r="C287">
        <v>9.2372411860236255E-3</v>
      </c>
    </row>
    <row r="288" spans="1:3" x14ac:dyDescent="0.25">
      <c r="A288" s="1">
        <v>286</v>
      </c>
      <c r="B288" t="s">
        <v>286</v>
      </c>
      <c r="C288">
        <v>0.13046237521714479</v>
      </c>
    </row>
    <row r="289" spans="1:3" x14ac:dyDescent="0.25">
      <c r="A289" s="1">
        <v>287</v>
      </c>
      <c r="B289" t="s">
        <v>287</v>
      </c>
      <c r="C289">
        <v>2.6419749881061431E-2</v>
      </c>
    </row>
    <row r="290" spans="1:3" x14ac:dyDescent="0.25">
      <c r="A290" s="1">
        <v>288</v>
      </c>
      <c r="B290" t="s">
        <v>288</v>
      </c>
      <c r="C290">
        <v>1.7661864968789669E-2</v>
      </c>
    </row>
    <row r="291" spans="1:3" x14ac:dyDescent="0.25">
      <c r="A291" s="1">
        <v>289</v>
      </c>
      <c r="B291" t="s">
        <v>289</v>
      </c>
      <c r="C291">
        <v>1.6426858192318261E-3</v>
      </c>
    </row>
    <row r="292" spans="1:3" x14ac:dyDescent="0.25">
      <c r="A292" s="1">
        <v>290</v>
      </c>
      <c r="B292" t="s">
        <v>290</v>
      </c>
      <c r="C292">
        <v>3.8431511161383431E-4</v>
      </c>
    </row>
    <row r="293" spans="1:3" x14ac:dyDescent="0.25">
      <c r="A293" s="1">
        <v>291</v>
      </c>
      <c r="B293" t="s">
        <v>291</v>
      </c>
      <c r="C293">
        <v>2.4324890012765579E-4</v>
      </c>
    </row>
    <row r="294" spans="1:3" x14ac:dyDescent="0.25">
      <c r="A294" s="1">
        <v>292</v>
      </c>
      <c r="B294" t="s">
        <v>292</v>
      </c>
      <c r="C294">
        <v>2.6437489318841879E-4</v>
      </c>
    </row>
    <row r="295" spans="1:3" x14ac:dyDescent="0.25">
      <c r="A295" s="1">
        <v>293</v>
      </c>
      <c r="B295" t="s">
        <v>293</v>
      </c>
      <c r="C295">
        <v>1.45059790673445E-3</v>
      </c>
    </row>
    <row r="296" spans="1:3" x14ac:dyDescent="0.25">
      <c r="A296" s="1">
        <v>294</v>
      </c>
      <c r="B296" t="s">
        <v>294</v>
      </c>
      <c r="C296">
        <v>6.8025609640283403E-4</v>
      </c>
    </row>
    <row r="297" spans="1:3" x14ac:dyDescent="0.25">
      <c r="A297" s="1">
        <v>295</v>
      </c>
      <c r="B297" t="s">
        <v>295</v>
      </c>
      <c r="C297">
        <v>6.6284187543145627E-3</v>
      </c>
    </row>
    <row r="298" spans="1:3" x14ac:dyDescent="0.25">
      <c r="A298" s="1">
        <v>296</v>
      </c>
      <c r="B298" t="s">
        <v>296</v>
      </c>
      <c r="C298">
        <v>1.951923017564491E-4</v>
      </c>
    </row>
    <row r="299" spans="1:3" x14ac:dyDescent="0.25">
      <c r="A299" s="1">
        <v>297</v>
      </c>
      <c r="B299" t="s">
        <v>297</v>
      </c>
      <c r="C299">
        <v>3.9187474499515168E-4</v>
      </c>
    </row>
    <row r="300" spans="1:3" x14ac:dyDescent="0.25">
      <c r="A300" s="1">
        <v>298</v>
      </c>
      <c r="B300" t="s">
        <v>298</v>
      </c>
      <c r="C300">
        <v>0.16079226089403759</v>
      </c>
    </row>
    <row r="301" spans="1:3" x14ac:dyDescent="0.25">
      <c r="A301" s="1">
        <v>299</v>
      </c>
      <c r="B301" t="s">
        <v>299</v>
      </c>
      <c r="C301">
        <v>1.4309936671728181E-2</v>
      </c>
    </row>
    <row r="302" spans="1:3" x14ac:dyDescent="0.25">
      <c r="A302" s="1">
        <v>300</v>
      </c>
      <c r="B302" t="s">
        <v>300</v>
      </c>
      <c r="C302">
        <v>1.2336781028201289E-3</v>
      </c>
    </row>
    <row r="303" spans="1:3" x14ac:dyDescent="0.25">
      <c r="A303" s="1">
        <v>301</v>
      </c>
      <c r="B303" t="s">
        <v>301</v>
      </c>
      <c r="C303">
        <v>1.0619404732026751E-2</v>
      </c>
    </row>
    <row r="304" spans="1:3" x14ac:dyDescent="0.25">
      <c r="A304" s="1">
        <v>302</v>
      </c>
      <c r="B304" t="s">
        <v>302</v>
      </c>
      <c r="C304">
        <v>6.9843701843431052E-3</v>
      </c>
    </row>
    <row r="305" spans="1:3" x14ac:dyDescent="0.25">
      <c r="A305" s="1">
        <v>303</v>
      </c>
      <c r="B305" t="s">
        <v>303</v>
      </c>
      <c r="C305">
        <v>5.8262600377260946E-3</v>
      </c>
    </row>
    <row r="306" spans="1:3" x14ac:dyDescent="0.25">
      <c r="A306" s="1">
        <v>304</v>
      </c>
      <c r="B306" t="s">
        <v>304</v>
      </c>
      <c r="C306">
        <v>2.7661607404268918E-3</v>
      </c>
    </row>
    <row r="307" spans="1:3" x14ac:dyDescent="0.25">
      <c r="A307" s="1">
        <v>305</v>
      </c>
      <c r="B307" t="s">
        <v>305</v>
      </c>
      <c r="C307">
        <v>6.5906246767771081E-3</v>
      </c>
    </row>
    <row r="308" spans="1:3" x14ac:dyDescent="0.25">
      <c r="A308" s="1">
        <v>306</v>
      </c>
      <c r="B308" t="s">
        <v>306</v>
      </c>
      <c r="C308">
        <v>0.1037999262088769</v>
      </c>
    </row>
    <row r="309" spans="1:3" x14ac:dyDescent="0.25">
      <c r="A309" s="1">
        <v>307</v>
      </c>
      <c r="B309" t="s">
        <v>307</v>
      </c>
      <c r="C309">
        <v>1.201443027462767E-3</v>
      </c>
    </row>
    <row r="310" spans="1:3" x14ac:dyDescent="0.25">
      <c r="A310" s="1">
        <v>308</v>
      </c>
      <c r="B310" t="s">
        <v>308</v>
      </c>
      <c r="C310">
        <v>0</v>
      </c>
    </row>
    <row r="311" spans="1:3" x14ac:dyDescent="0.25">
      <c r="A311" s="1">
        <v>309</v>
      </c>
      <c r="B311" t="s">
        <v>309</v>
      </c>
      <c r="C311">
        <v>9.7299033392831888E-4</v>
      </c>
    </row>
    <row r="312" spans="1:3" x14ac:dyDescent="0.25">
      <c r="A312" s="1">
        <v>310</v>
      </c>
      <c r="B312" t="s">
        <v>310</v>
      </c>
      <c r="C312">
        <v>9.5265067087228171E-3</v>
      </c>
    </row>
    <row r="313" spans="1:3" x14ac:dyDescent="0.25">
      <c r="A313" s="1">
        <v>311</v>
      </c>
      <c r="B313" t="s">
        <v>311</v>
      </c>
      <c r="C313">
        <v>5.6629939400181847E-3</v>
      </c>
    </row>
    <row r="314" spans="1:3" x14ac:dyDescent="0.25">
      <c r="A314" s="1">
        <v>312</v>
      </c>
      <c r="B314" t="s">
        <v>312</v>
      </c>
      <c r="C314">
        <v>11.35829213972981</v>
      </c>
    </row>
    <row r="315" spans="1:3" x14ac:dyDescent="0.25">
      <c r="A315" s="1">
        <v>313</v>
      </c>
      <c r="B315" t="s">
        <v>313</v>
      </c>
      <c r="C315">
        <v>4.3814137674442867E-3</v>
      </c>
    </row>
    <row r="316" spans="1:3" x14ac:dyDescent="0.25">
      <c r="A316" s="1">
        <v>314</v>
      </c>
      <c r="B316" t="s">
        <v>314</v>
      </c>
      <c r="C316">
        <v>6.4628006494433328E-3</v>
      </c>
    </row>
    <row r="317" spans="1:3" x14ac:dyDescent="0.25">
      <c r="A317" s="1">
        <v>315</v>
      </c>
      <c r="B317" t="s">
        <v>315</v>
      </c>
      <c r="C317">
        <v>2.423322697990541E-2</v>
      </c>
    </row>
    <row r="318" spans="1:3" x14ac:dyDescent="0.25">
      <c r="A318" s="1">
        <v>316</v>
      </c>
      <c r="B318" t="s">
        <v>316</v>
      </c>
      <c r="C318">
        <v>1.6230633510465491E-4</v>
      </c>
    </row>
    <row r="319" spans="1:3" x14ac:dyDescent="0.25">
      <c r="A319" s="1">
        <v>317</v>
      </c>
      <c r="B319" t="s">
        <v>317</v>
      </c>
      <c r="C319">
        <v>3.531938132698061E-3</v>
      </c>
    </row>
    <row r="320" spans="1:3" x14ac:dyDescent="0.25">
      <c r="A320" s="1">
        <v>318</v>
      </c>
      <c r="B320" t="s">
        <v>318</v>
      </c>
      <c r="C320">
        <v>7.8303601891781542E-4</v>
      </c>
    </row>
    <row r="321" spans="1:3" x14ac:dyDescent="0.25">
      <c r="A321" s="1">
        <v>319</v>
      </c>
      <c r="B321" t="s">
        <v>319</v>
      </c>
      <c r="C321">
        <v>5.211013207530083E-3</v>
      </c>
    </row>
    <row r="322" spans="1:3" x14ac:dyDescent="0.25">
      <c r="A322" s="1">
        <v>320</v>
      </c>
      <c r="B322" t="s">
        <v>320</v>
      </c>
      <c r="C322">
        <v>5.8437029338826016E-4</v>
      </c>
    </row>
    <row r="323" spans="1:3" x14ac:dyDescent="0.25">
      <c r="A323" s="1">
        <v>321</v>
      </c>
      <c r="B323" t="s">
        <v>321</v>
      </c>
      <c r="C323">
        <v>4.4029330772395923E-2</v>
      </c>
    </row>
    <row r="324" spans="1:3" x14ac:dyDescent="0.25">
      <c r="A324" s="1">
        <v>322</v>
      </c>
      <c r="B324" t="s">
        <v>322</v>
      </c>
      <c r="C324">
        <v>8.1804632631679829E-3</v>
      </c>
    </row>
    <row r="325" spans="1:3" x14ac:dyDescent="0.25">
      <c r="A325" s="1">
        <v>323</v>
      </c>
      <c r="B325" t="s">
        <v>323</v>
      </c>
      <c r="C325">
        <v>8.9107192139863383E-3</v>
      </c>
    </row>
    <row r="326" spans="1:3" x14ac:dyDescent="0.25">
      <c r="A326" s="1">
        <v>324</v>
      </c>
      <c r="B326" t="s">
        <v>324</v>
      </c>
      <c r="C326">
        <v>0.2048053532755153</v>
      </c>
    </row>
    <row r="327" spans="1:3" x14ac:dyDescent="0.25">
      <c r="A327" s="1">
        <v>325</v>
      </c>
      <c r="B327" t="s">
        <v>325</v>
      </c>
      <c r="C327">
        <v>9.9752363926932104E-5</v>
      </c>
    </row>
    <row r="328" spans="1:3" x14ac:dyDescent="0.25">
      <c r="A328" s="1">
        <v>326</v>
      </c>
      <c r="B328" t="s">
        <v>326</v>
      </c>
      <c r="C328">
        <v>1.500088077023854E-3</v>
      </c>
    </row>
    <row r="329" spans="1:3" x14ac:dyDescent="0.25">
      <c r="A329" s="1">
        <v>327</v>
      </c>
      <c r="B329" t="s">
        <v>327</v>
      </c>
      <c r="C329">
        <v>1.3710420448331191</v>
      </c>
    </row>
    <row r="330" spans="1:3" x14ac:dyDescent="0.25">
      <c r="A330" s="1">
        <v>328</v>
      </c>
      <c r="B330" t="s">
        <v>328</v>
      </c>
      <c r="C330">
        <v>4.3659342644179712E-4</v>
      </c>
    </row>
    <row r="331" spans="1:3" x14ac:dyDescent="0.25">
      <c r="A331" s="1">
        <v>329</v>
      </c>
      <c r="B331" t="s">
        <v>329</v>
      </c>
      <c r="C331">
        <v>6.0625224977955156E-3</v>
      </c>
    </row>
    <row r="332" spans="1:3" x14ac:dyDescent="0.25">
      <c r="A332" s="1">
        <v>330</v>
      </c>
      <c r="B332" t="s">
        <v>330</v>
      </c>
      <c r="C332">
        <v>6.6935990922628032E-4</v>
      </c>
    </row>
    <row r="333" spans="1:3" x14ac:dyDescent="0.25">
      <c r="A333" s="1">
        <v>331</v>
      </c>
      <c r="B333" t="s">
        <v>331</v>
      </c>
      <c r="C333">
        <v>1.594448916902107E-4</v>
      </c>
    </row>
    <row r="334" spans="1:3" x14ac:dyDescent="0.25">
      <c r="A334" s="1">
        <v>332</v>
      </c>
      <c r="B334" t="s">
        <v>332</v>
      </c>
      <c r="C334">
        <v>3.897698969351642E-4</v>
      </c>
    </row>
    <row r="335" spans="1:3" x14ac:dyDescent="0.25">
      <c r="A335" s="1">
        <v>333</v>
      </c>
      <c r="B335" t="s">
        <v>333</v>
      </c>
      <c r="C335">
        <v>3.7926000641845879E-3</v>
      </c>
    </row>
    <row r="336" spans="1:3" x14ac:dyDescent="0.25">
      <c r="A336" s="1">
        <v>334</v>
      </c>
      <c r="B336" t="s">
        <v>334</v>
      </c>
      <c r="C336">
        <v>1.6446431402385171E-3</v>
      </c>
    </row>
    <row r="337" spans="1:3" x14ac:dyDescent="0.25">
      <c r="A337" s="1">
        <v>335</v>
      </c>
      <c r="B337" t="s">
        <v>335</v>
      </c>
      <c r="C337">
        <v>2.059252239841491E-4</v>
      </c>
    </row>
    <row r="338" spans="1:3" x14ac:dyDescent="0.25">
      <c r="A338" s="1">
        <v>336</v>
      </c>
      <c r="B338" t="s">
        <v>336</v>
      </c>
      <c r="C338">
        <v>9.4646724043958877E-5</v>
      </c>
    </row>
    <row r="339" spans="1:3" x14ac:dyDescent="0.25">
      <c r="A339" s="1">
        <v>337</v>
      </c>
      <c r="B339" t="s">
        <v>337</v>
      </c>
      <c r="C339">
        <v>2.3167929475031889E-2</v>
      </c>
    </row>
    <row r="340" spans="1:3" x14ac:dyDescent="0.25">
      <c r="A340" s="1">
        <v>338</v>
      </c>
      <c r="B340" t="s">
        <v>338</v>
      </c>
      <c r="C340">
        <v>3.8136345419639068E-5</v>
      </c>
    </row>
    <row r="341" spans="1:3" x14ac:dyDescent="0.25">
      <c r="A341" s="1">
        <v>339</v>
      </c>
      <c r="B341" t="s">
        <v>339</v>
      </c>
      <c r="C341">
        <v>8.8569933230947138E-4</v>
      </c>
    </row>
    <row r="342" spans="1:3" x14ac:dyDescent="0.25">
      <c r="A342" s="1">
        <v>340</v>
      </c>
      <c r="B342" t="s">
        <v>340</v>
      </c>
      <c r="C342">
        <v>1.987629224108826E-3</v>
      </c>
    </row>
    <row r="343" spans="1:3" x14ac:dyDescent="0.25">
      <c r="A343" s="1">
        <v>341</v>
      </c>
      <c r="B343" t="s">
        <v>341</v>
      </c>
      <c r="C343">
        <v>2.1645087092405911E-3</v>
      </c>
    </row>
    <row r="344" spans="1:3" x14ac:dyDescent="0.25">
      <c r="A344" s="1">
        <v>342</v>
      </c>
      <c r="B344" t="s">
        <v>342</v>
      </c>
      <c r="C344">
        <v>1.2475761288751259E-2</v>
      </c>
    </row>
    <row r="345" spans="1:3" x14ac:dyDescent="0.25">
      <c r="A345" s="1">
        <v>343</v>
      </c>
      <c r="B345" t="s">
        <v>343</v>
      </c>
      <c r="C345">
        <v>3.9388271839944679E-2</v>
      </c>
    </row>
    <row r="346" spans="1:3" x14ac:dyDescent="0.25">
      <c r="A346" s="1">
        <v>344</v>
      </c>
      <c r="B346" t="s">
        <v>344</v>
      </c>
      <c r="C346">
        <v>1.9140728041074361E-4</v>
      </c>
    </row>
    <row r="347" spans="1:3" x14ac:dyDescent="0.25">
      <c r="A347" s="1">
        <v>345</v>
      </c>
      <c r="B347" t="s">
        <v>345</v>
      </c>
      <c r="C347">
        <v>3.524200054106938E-3</v>
      </c>
    </row>
    <row r="348" spans="1:3" x14ac:dyDescent="0.25">
      <c r="A348" s="1">
        <v>346</v>
      </c>
      <c r="B348" t="s">
        <v>346</v>
      </c>
      <c r="C348">
        <v>8.1017350916604802E-5</v>
      </c>
    </row>
    <row r="349" spans="1:3" x14ac:dyDescent="0.25">
      <c r="A349" s="1">
        <v>347</v>
      </c>
      <c r="B349" t="s">
        <v>347</v>
      </c>
      <c r="C349">
        <v>5.5586156316032019E-4</v>
      </c>
    </row>
    <row r="350" spans="1:3" x14ac:dyDescent="0.25">
      <c r="A350" s="1">
        <v>348</v>
      </c>
      <c r="B350" t="s">
        <v>348</v>
      </c>
      <c r="C350">
        <v>3.2011557809639639E-3</v>
      </c>
    </row>
    <row r="351" spans="1:3" x14ac:dyDescent="0.25">
      <c r="A351" s="1">
        <v>349</v>
      </c>
      <c r="B351" t="s">
        <v>349</v>
      </c>
      <c r="C351">
        <v>3.0008549893813539E-4</v>
      </c>
    </row>
    <row r="352" spans="1:3" x14ac:dyDescent="0.25">
      <c r="A352" s="1">
        <v>350</v>
      </c>
      <c r="B352" t="s">
        <v>350</v>
      </c>
      <c r="C352">
        <v>105.6559500672481</v>
      </c>
    </row>
    <row r="353" spans="1:3" x14ac:dyDescent="0.25">
      <c r="A353" s="1">
        <v>351</v>
      </c>
      <c r="B353" t="s">
        <v>351</v>
      </c>
      <c r="C353">
        <v>1.595810676980859E-3</v>
      </c>
    </row>
    <row r="354" spans="1:3" x14ac:dyDescent="0.25">
      <c r="A354" s="1">
        <v>352</v>
      </c>
      <c r="B354" t="s">
        <v>352</v>
      </c>
      <c r="C354">
        <v>7.3879542188496725E-5</v>
      </c>
    </row>
    <row r="355" spans="1:3" x14ac:dyDescent="0.25">
      <c r="A355" s="1">
        <v>353</v>
      </c>
      <c r="B355" t="s">
        <v>353</v>
      </c>
      <c r="C355">
        <v>4.9035568672625241E-4</v>
      </c>
    </row>
    <row r="356" spans="1:3" x14ac:dyDescent="0.25">
      <c r="A356" s="1">
        <v>354</v>
      </c>
      <c r="B356" t="s">
        <v>354</v>
      </c>
      <c r="C356">
        <v>6.3725638766966687E-3</v>
      </c>
    </row>
    <row r="357" spans="1:3" x14ac:dyDescent="0.25">
      <c r="A357" s="1">
        <v>355</v>
      </c>
      <c r="B357" t="s">
        <v>355</v>
      </c>
      <c r="C357">
        <v>3.5011664323535038E-4</v>
      </c>
    </row>
    <row r="358" spans="1:3" x14ac:dyDescent="0.25">
      <c r="A358" s="1">
        <v>356</v>
      </c>
      <c r="B358" t="s">
        <v>356</v>
      </c>
      <c r="C358">
        <v>1.0069407138786461E-3</v>
      </c>
    </row>
    <row r="359" spans="1:3" x14ac:dyDescent="0.25">
      <c r="A359" s="1">
        <v>357</v>
      </c>
      <c r="B359" t="s">
        <v>357</v>
      </c>
      <c r="C359">
        <v>4.54982887720317E-4</v>
      </c>
    </row>
    <row r="360" spans="1:3" x14ac:dyDescent="0.25">
      <c r="A360" s="1">
        <v>358</v>
      </c>
      <c r="B360" t="s">
        <v>358</v>
      </c>
      <c r="C360">
        <v>1.7126062816906502E-2</v>
      </c>
    </row>
    <row r="361" spans="1:3" x14ac:dyDescent="0.25">
      <c r="A361" s="1">
        <v>359</v>
      </c>
      <c r="B361" t="s">
        <v>359</v>
      </c>
      <c r="C361">
        <v>4.2274229791892263E-5</v>
      </c>
    </row>
    <row r="362" spans="1:3" x14ac:dyDescent="0.25">
      <c r="A362" s="1">
        <v>360</v>
      </c>
      <c r="B362" t="s">
        <v>360</v>
      </c>
      <c r="C362">
        <v>6.9410491378575079E-3</v>
      </c>
    </row>
    <row r="363" spans="1:3" x14ac:dyDescent="0.25">
      <c r="A363" s="1">
        <v>361</v>
      </c>
      <c r="B363" t="s">
        <v>361</v>
      </c>
      <c r="C363">
        <v>4.7458821151030494E-3</v>
      </c>
    </row>
    <row r="364" spans="1:3" x14ac:dyDescent="0.25">
      <c r="A364" s="1">
        <v>362</v>
      </c>
      <c r="B364" t="s">
        <v>362</v>
      </c>
      <c r="C364">
        <v>4.3020849544127249E-4</v>
      </c>
    </row>
    <row r="365" spans="1:3" x14ac:dyDescent="0.25">
      <c r="A365" s="1">
        <v>363</v>
      </c>
      <c r="B365" t="s">
        <v>363</v>
      </c>
      <c r="C365">
        <v>5119.1876151852248</v>
      </c>
    </row>
    <row r="366" spans="1:3" x14ac:dyDescent="0.25">
      <c r="A366" s="1">
        <v>364</v>
      </c>
      <c r="B366" t="s">
        <v>364</v>
      </c>
      <c r="C366">
        <v>2.7944211344157221E-3</v>
      </c>
    </row>
    <row r="367" spans="1:3" x14ac:dyDescent="0.25">
      <c r="A367" s="1">
        <v>365</v>
      </c>
      <c r="B367" t="s">
        <v>365</v>
      </c>
      <c r="C367">
        <v>4.7438903443122746E-3</v>
      </c>
    </row>
    <row r="368" spans="1:3" x14ac:dyDescent="0.25">
      <c r="A368" s="1">
        <v>366</v>
      </c>
      <c r="B368" t="s">
        <v>366</v>
      </c>
      <c r="C368">
        <v>2.1140652201363471E-3</v>
      </c>
    </row>
    <row r="369" spans="1:3" x14ac:dyDescent="0.25">
      <c r="A369" s="1">
        <v>367</v>
      </c>
      <c r="B369" t="s">
        <v>367</v>
      </c>
      <c r="C369">
        <v>8.8762406241816531E-4</v>
      </c>
    </row>
    <row r="370" spans="1:3" x14ac:dyDescent="0.25">
      <c r="A370" s="1">
        <v>368</v>
      </c>
      <c r="B370" t="s">
        <v>368</v>
      </c>
      <c r="C370">
        <v>1.01368470393468E-3</v>
      </c>
    </row>
    <row r="371" spans="1:3" x14ac:dyDescent="0.25">
      <c r="A371" s="1">
        <v>369</v>
      </c>
      <c r="B371" t="s">
        <v>369</v>
      </c>
      <c r="C371">
        <v>1.665197984675521E-3</v>
      </c>
    </row>
    <row r="372" spans="1:3" x14ac:dyDescent="0.25">
      <c r="A372" s="1">
        <v>370</v>
      </c>
      <c r="B372" t="s">
        <v>370</v>
      </c>
      <c r="C372">
        <v>4.7479441487453299E-3</v>
      </c>
    </row>
    <row r="373" spans="1:3" x14ac:dyDescent="0.25">
      <c r="A373" s="1">
        <v>371</v>
      </c>
      <c r="B373" t="s">
        <v>371</v>
      </c>
      <c r="C373">
        <v>1.512163117877829E-3</v>
      </c>
    </row>
    <row r="374" spans="1:3" x14ac:dyDescent="0.25">
      <c r="A374" s="1">
        <v>372</v>
      </c>
      <c r="B374" t="s">
        <v>372</v>
      </c>
      <c r="C374">
        <v>1.9621994793712718E-3</v>
      </c>
    </row>
    <row r="375" spans="1:3" x14ac:dyDescent="0.25">
      <c r="A375" s="1">
        <v>373</v>
      </c>
      <c r="B375" t="s">
        <v>373</v>
      </c>
      <c r="C375">
        <v>1.3940273646927759E-3</v>
      </c>
    </row>
    <row r="376" spans="1:3" x14ac:dyDescent="0.25">
      <c r="A376" s="1">
        <v>374</v>
      </c>
      <c r="B376" t="s">
        <v>374</v>
      </c>
      <c r="C376">
        <v>1.3928059443919321E-3</v>
      </c>
    </row>
    <row r="377" spans="1:3" x14ac:dyDescent="0.25">
      <c r="A377" s="1">
        <v>375</v>
      </c>
      <c r="B377" t="s">
        <v>375</v>
      </c>
      <c r="C377">
        <v>4.381485393312296E-3</v>
      </c>
    </row>
    <row r="378" spans="1:3" x14ac:dyDescent="0.25">
      <c r="A378" s="1">
        <v>376</v>
      </c>
      <c r="B378" t="s">
        <v>376</v>
      </c>
      <c r="C378">
        <v>2.7715342960414282E-4</v>
      </c>
    </row>
    <row r="379" spans="1:3" x14ac:dyDescent="0.25">
      <c r="A379" s="1">
        <v>377</v>
      </c>
      <c r="B379" t="s">
        <v>377</v>
      </c>
      <c r="C379">
        <v>1.445316114091107E-2</v>
      </c>
    </row>
    <row r="380" spans="1:3" x14ac:dyDescent="0.25">
      <c r="A380" s="1">
        <v>378</v>
      </c>
      <c r="B380" t="s">
        <v>378</v>
      </c>
      <c r="C380">
        <v>5.2770674930926803E-4</v>
      </c>
    </row>
    <row r="381" spans="1:3" x14ac:dyDescent="0.25">
      <c r="A381" s="1">
        <v>379</v>
      </c>
      <c r="B381" t="s">
        <v>379</v>
      </c>
      <c r="C381">
        <v>1.862205346927479E-3</v>
      </c>
    </row>
    <row r="382" spans="1:3" x14ac:dyDescent="0.25">
      <c r="A382" s="1">
        <v>380</v>
      </c>
      <c r="B382" t="s">
        <v>380</v>
      </c>
      <c r="C382">
        <v>9.7618735340574271E-4</v>
      </c>
    </row>
    <row r="383" spans="1:3" x14ac:dyDescent="0.25">
      <c r="A383" s="1">
        <v>381</v>
      </c>
      <c r="B383" t="s">
        <v>381</v>
      </c>
      <c r="C383">
        <v>8.1048029615347059E-2</v>
      </c>
    </row>
    <row r="384" spans="1:3" x14ac:dyDescent="0.25">
      <c r="A384" s="1">
        <v>382</v>
      </c>
      <c r="B384" t="s">
        <v>382</v>
      </c>
      <c r="C384">
        <v>5.4371043517445986E-3</v>
      </c>
    </row>
    <row r="385" spans="1:3" x14ac:dyDescent="0.25">
      <c r="A385" s="1">
        <v>383</v>
      </c>
      <c r="B385" t="s">
        <v>383</v>
      </c>
      <c r="C385">
        <v>1.193683200802303E-3</v>
      </c>
    </row>
    <row r="386" spans="1:3" x14ac:dyDescent="0.25">
      <c r="A386" s="1">
        <v>384</v>
      </c>
      <c r="B386" t="s">
        <v>384</v>
      </c>
      <c r="C386">
        <v>1.0343037390545329E-3</v>
      </c>
    </row>
    <row r="387" spans="1:3" x14ac:dyDescent="0.25">
      <c r="A387" s="1">
        <v>385</v>
      </c>
      <c r="B387" t="s">
        <v>385</v>
      </c>
      <c r="C387">
        <v>3.068018548021527E-5</v>
      </c>
    </row>
    <row r="388" spans="1:3" x14ac:dyDescent="0.25">
      <c r="A388" s="1">
        <v>386</v>
      </c>
      <c r="B388" t="s">
        <v>386</v>
      </c>
      <c r="C388">
        <v>1.2142243520918031E-3</v>
      </c>
    </row>
    <row r="389" spans="1:3" x14ac:dyDescent="0.25">
      <c r="A389" s="1">
        <v>387</v>
      </c>
      <c r="B389" t="s">
        <v>387</v>
      </c>
      <c r="C389">
        <v>4.0082435509876842E-3</v>
      </c>
    </row>
    <row r="390" spans="1:3" x14ac:dyDescent="0.25">
      <c r="A390" s="1">
        <v>388</v>
      </c>
      <c r="B390" t="s">
        <v>388</v>
      </c>
      <c r="C390">
        <v>3.4620245974045939E-3</v>
      </c>
    </row>
    <row r="391" spans="1:3" x14ac:dyDescent="0.25">
      <c r="A391" s="1">
        <v>389</v>
      </c>
      <c r="B391" t="s">
        <v>389</v>
      </c>
      <c r="C391">
        <v>8.4769545779583811E-4</v>
      </c>
    </row>
    <row r="392" spans="1:3" x14ac:dyDescent="0.25">
      <c r="A392" s="1">
        <v>390</v>
      </c>
      <c r="B392" t="s">
        <v>390</v>
      </c>
      <c r="C392">
        <v>1.013911478059863E-4</v>
      </c>
    </row>
    <row r="393" spans="1:3" x14ac:dyDescent="0.25">
      <c r="A393" s="1">
        <v>391</v>
      </c>
      <c r="B393" t="s">
        <v>391</v>
      </c>
      <c r="C393">
        <v>4.0223472909732883E-5</v>
      </c>
    </row>
    <row r="394" spans="1:3" x14ac:dyDescent="0.25">
      <c r="A394" s="1">
        <v>392</v>
      </c>
      <c r="B394" t="s">
        <v>392</v>
      </c>
      <c r="C394">
        <v>1.3971362769767341E-3</v>
      </c>
    </row>
    <row r="395" spans="1:3" x14ac:dyDescent="0.25">
      <c r="A395" s="1">
        <v>393</v>
      </c>
      <c r="B395" t="s">
        <v>393</v>
      </c>
      <c r="C395">
        <v>1.1540656362255589E-3</v>
      </c>
    </row>
    <row r="396" spans="1:3" x14ac:dyDescent="0.25">
      <c r="A396" s="1">
        <v>394</v>
      </c>
      <c r="B396" t="s">
        <v>394</v>
      </c>
      <c r="C396">
        <v>8.8736630813290984E-3</v>
      </c>
    </row>
    <row r="397" spans="1:3" x14ac:dyDescent="0.25">
      <c r="A397" s="1">
        <v>395</v>
      </c>
      <c r="B397" t="s">
        <v>395</v>
      </c>
      <c r="C397">
        <v>1.507495040509938E-3</v>
      </c>
    </row>
    <row r="398" spans="1:3" x14ac:dyDescent="0.25">
      <c r="A398" s="1">
        <v>396</v>
      </c>
      <c r="B398" t="s">
        <v>396</v>
      </c>
      <c r="C398">
        <v>1.373936409722867E-2</v>
      </c>
    </row>
    <row r="399" spans="1:3" x14ac:dyDescent="0.25">
      <c r="A399" s="1">
        <v>397</v>
      </c>
      <c r="B399" t="s">
        <v>397</v>
      </c>
      <c r="C399">
        <v>7.0896985958282893E-2</v>
      </c>
    </row>
    <row r="400" spans="1:3" x14ac:dyDescent="0.25">
      <c r="A400" s="1">
        <v>398</v>
      </c>
      <c r="B400" t="s">
        <v>398</v>
      </c>
      <c r="C400">
        <v>6.0321652733754928E-2</v>
      </c>
    </row>
    <row r="401" spans="1:3" x14ac:dyDescent="0.25">
      <c r="A401" s="1">
        <v>399</v>
      </c>
      <c r="B401" t="s">
        <v>399</v>
      </c>
      <c r="C401">
        <v>4.855849538350214E-3</v>
      </c>
    </row>
    <row r="402" spans="1:3" x14ac:dyDescent="0.25">
      <c r="A402" s="1">
        <v>400</v>
      </c>
      <c r="B402" t="s">
        <v>400</v>
      </c>
      <c r="C402">
        <v>2.3167190724476369E-3</v>
      </c>
    </row>
    <row r="403" spans="1:3" x14ac:dyDescent="0.25">
      <c r="A403" s="1">
        <v>401</v>
      </c>
      <c r="B403" t="s">
        <v>401</v>
      </c>
      <c r="C403">
        <v>3.7811604864453831E-3</v>
      </c>
    </row>
    <row r="404" spans="1:3" x14ac:dyDescent="0.25">
      <c r="A404" s="1">
        <v>402</v>
      </c>
      <c r="B404" t="s">
        <v>402</v>
      </c>
      <c r="C404">
        <v>0.27531179235676467</v>
      </c>
    </row>
    <row r="405" spans="1:3" x14ac:dyDescent="0.25">
      <c r="A405" s="1">
        <v>403</v>
      </c>
      <c r="B405" t="s">
        <v>403</v>
      </c>
      <c r="C405">
        <v>5.0801406789183819E-3</v>
      </c>
    </row>
    <row r="406" spans="1:3" x14ac:dyDescent="0.25">
      <c r="A406" s="1">
        <v>404</v>
      </c>
      <c r="B406" t="s">
        <v>404</v>
      </c>
      <c r="C406">
        <v>1.6143764643989679E-2</v>
      </c>
    </row>
    <row r="407" spans="1:3" x14ac:dyDescent="0.25">
      <c r="A407" s="1">
        <v>405</v>
      </c>
      <c r="B407" t="s">
        <v>405</v>
      </c>
      <c r="C407">
        <v>53.701552711878691</v>
      </c>
    </row>
    <row r="408" spans="1:3" x14ac:dyDescent="0.25">
      <c r="A408" s="1">
        <v>406</v>
      </c>
      <c r="B408" t="s">
        <v>406</v>
      </c>
      <c r="C408">
        <v>2.557745833871387E-3</v>
      </c>
    </row>
    <row r="409" spans="1:3" x14ac:dyDescent="0.25">
      <c r="A409" s="1">
        <v>407</v>
      </c>
      <c r="B409" t="s">
        <v>407</v>
      </c>
      <c r="C409">
        <v>2.343215176054322E-2</v>
      </c>
    </row>
    <row r="410" spans="1:3" x14ac:dyDescent="0.25">
      <c r="A410" s="1">
        <v>408</v>
      </c>
      <c r="B410" t="s">
        <v>408</v>
      </c>
      <c r="C410">
        <v>5.4071956940047574E-3</v>
      </c>
    </row>
    <row r="411" spans="1:3" x14ac:dyDescent="0.25">
      <c r="A411" s="1">
        <v>409</v>
      </c>
      <c r="B411" t="s">
        <v>409</v>
      </c>
      <c r="C411">
        <v>1.4851200548920271E-3</v>
      </c>
    </row>
    <row r="412" spans="1:3" x14ac:dyDescent="0.25">
      <c r="A412" s="1">
        <v>410</v>
      </c>
      <c r="B412" t="s">
        <v>410</v>
      </c>
      <c r="C412">
        <v>3.5278857533348161E-3</v>
      </c>
    </row>
    <row r="413" spans="1:3" x14ac:dyDescent="0.25">
      <c r="A413" s="1">
        <v>411</v>
      </c>
      <c r="B413" t="s">
        <v>411</v>
      </c>
      <c r="C413">
        <v>4.3932104462037873E-2</v>
      </c>
    </row>
    <row r="414" spans="1:3" x14ac:dyDescent="0.25">
      <c r="A414" s="1">
        <v>412</v>
      </c>
      <c r="B414" t="s">
        <v>412</v>
      </c>
      <c r="C414">
        <v>6.2699798102539188E-3</v>
      </c>
    </row>
    <row r="415" spans="1:3" x14ac:dyDescent="0.25">
      <c r="A415" s="1">
        <v>413</v>
      </c>
      <c r="B415" t="s">
        <v>413</v>
      </c>
      <c r="C415">
        <v>2.0085403393403302E-3</v>
      </c>
    </row>
    <row r="416" spans="1:3" x14ac:dyDescent="0.25">
      <c r="A416" s="1">
        <v>414</v>
      </c>
      <c r="B416" t="s">
        <v>414</v>
      </c>
      <c r="C416">
        <v>1.9571667417758148E-2</v>
      </c>
    </row>
    <row r="417" spans="1:3" x14ac:dyDescent="0.25">
      <c r="A417" s="1">
        <v>415</v>
      </c>
      <c r="B417" t="s">
        <v>415</v>
      </c>
      <c r="C417">
        <v>6.815062662715375E-4</v>
      </c>
    </row>
    <row r="418" spans="1:3" x14ac:dyDescent="0.25">
      <c r="A418" s="1">
        <v>416</v>
      </c>
      <c r="B418" t="s">
        <v>416</v>
      </c>
      <c r="C418">
        <v>5.5141618917098631E-3</v>
      </c>
    </row>
    <row r="419" spans="1:3" x14ac:dyDescent="0.25">
      <c r="A419" s="1">
        <v>417</v>
      </c>
      <c r="B419" t="s">
        <v>417</v>
      </c>
      <c r="C419">
        <v>5.5186909925326608E-3</v>
      </c>
    </row>
    <row r="420" spans="1:3" x14ac:dyDescent="0.25">
      <c r="A420" s="1">
        <v>418</v>
      </c>
      <c r="B420" t="s">
        <v>418</v>
      </c>
      <c r="C420">
        <v>8.0553336346886224E-3</v>
      </c>
    </row>
    <row r="421" spans="1:3" x14ac:dyDescent="0.25">
      <c r="A421" s="1">
        <v>419</v>
      </c>
      <c r="B421" t="s">
        <v>419</v>
      </c>
      <c r="C421">
        <v>2.2527381591299772E-3</v>
      </c>
    </row>
    <row r="422" spans="1:3" x14ac:dyDescent="0.25">
      <c r="A422" s="1">
        <v>420</v>
      </c>
      <c r="B422" t="s">
        <v>420</v>
      </c>
      <c r="C422">
        <v>6.8934895962167092E-2</v>
      </c>
    </row>
    <row r="423" spans="1:3" x14ac:dyDescent="0.25">
      <c r="A423" s="1">
        <v>421</v>
      </c>
      <c r="B423" t="s">
        <v>421</v>
      </c>
      <c r="C423">
        <v>2.5718460421776841E-4</v>
      </c>
    </row>
    <row r="424" spans="1:3" x14ac:dyDescent="0.25">
      <c r="A424" s="1">
        <v>422</v>
      </c>
      <c r="B424" t="s">
        <v>422</v>
      </c>
      <c r="C424">
        <v>2.0166834533487041E-3</v>
      </c>
    </row>
    <row r="425" spans="1:3" x14ac:dyDescent="0.25">
      <c r="A425" s="1">
        <v>423</v>
      </c>
      <c r="B425" t="s">
        <v>423</v>
      </c>
      <c r="C425">
        <v>2.9433455032384318E-3</v>
      </c>
    </row>
    <row r="426" spans="1:3" x14ac:dyDescent="0.25">
      <c r="A426" s="1">
        <v>424</v>
      </c>
      <c r="B426" t="s">
        <v>424</v>
      </c>
      <c r="C426">
        <v>2.658413903670815</v>
      </c>
    </row>
    <row r="427" spans="1:3" x14ac:dyDescent="0.25">
      <c r="A427" s="1">
        <v>425</v>
      </c>
      <c r="B427" t="s">
        <v>425</v>
      </c>
      <c r="C427">
        <v>5.8451428876534883E-4</v>
      </c>
    </row>
    <row r="428" spans="1:3" x14ac:dyDescent="0.25">
      <c r="A428" s="1">
        <v>426</v>
      </c>
      <c r="B428" t="s">
        <v>426</v>
      </c>
      <c r="C428">
        <v>1.004456799810689E-2</v>
      </c>
    </row>
    <row r="429" spans="1:3" x14ac:dyDescent="0.25">
      <c r="A429" s="1">
        <v>427</v>
      </c>
      <c r="B429" t="s">
        <v>427</v>
      </c>
      <c r="C429">
        <v>1.502155562798952E-5</v>
      </c>
    </row>
    <row r="430" spans="1:3" x14ac:dyDescent="0.25">
      <c r="A430" s="1">
        <v>428</v>
      </c>
      <c r="B430" t="s">
        <v>428</v>
      </c>
      <c r="C430">
        <v>2.0963073806452839E-3</v>
      </c>
    </row>
    <row r="431" spans="1:3" x14ac:dyDescent="0.25">
      <c r="A431" s="1">
        <v>429</v>
      </c>
      <c r="B431" t="s">
        <v>429</v>
      </c>
      <c r="C431">
        <v>6.1694225841466164E-3</v>
      </c>
    </row>
    <row r="432" spans="1:3" x14ac:dyDescent="0.25">
      <c r="A432" s="1">
        <v>430</v>
      </c>
      <c r="B432" t="s">
        <v>430</v>
      </c>
      <c r="C432">
        <v>2.2442313347785701E-2</v>
      </c>
    </row>
    <row r="433" spans="1:3" x14ac:dyDescent="0.25">
      <c r="A433" s="1">
        <v>431</v>
      </c>
      <c r="B433" t="s">
        <v>431</v>
      </c>
      <c r="C433">
        <v>4.7444021971105926E-3</v>
      </c>
    </row>
    <row r="434" spans="1:3" x14ac:dyDescent="0.25">
      <c r="A434" s="1">
        <v>432</v>
      </c>
      <c r="B434" t="s">
        <v>432</v>
      </c>
      <c r="C434">
        <v>1.6291218140943339E-3</v>
      </c>
    </row>
    <row r="435" spans="1:3" x14ac:dyDescent="0.25">
      <c r="A435" s="1">
        <v>433</v>
      </c>
      <c r="B435" t="s">
        <v>433</v>
      </c>
      <c r="C435">
        <v>5.3665798277325524E-3</v>
      </c>
    </row>
    <row r="436" spans="1:3" x14ac:dyDescent="0.25">
      <c r="A436" s="1">
        <v>434</v>
      </c>
      <c r="B436" t="s">
        <v>434</v>
      </c>
      <c r="C436">
        <v>8.6345762306833389E-4</v>
      </c>
    </row>
    <row r="437" spans="1:3" x14ac:dyDescent="0.25">
      <c r="A437" s="1">
        <v>435</v>
      </c>
      <c r="B437" t="s">
        <v>435</v>
      </c>
      <c r="C437">
        <v>1.7419697645512751E-3</v>
      </c>
    </row>
    <row r="438" spans="1:3" x14ac:dyDescent="0.25">
      <c r="A438" s="1">
        <v>436</v>
      </c>
      <c r="B438" t="s">
        <v>436</v>
      </c>
      <c r="C438">
        <v>1.1645427870110209E-4</v>
      </c>
    </row>
    <row r="439" spans="1:3" x14ac:dyDescent="0.25">
      <c r="A439" s="1">
        <v>437</v>
      </c>
      <c r="B439" t="s">
        <v>437</v>
      </c>
      <c r="C439">
        <v>2.9733324167856689E-3</v>
      </c>
    </row>
    <row r="440" spans="1:3" x14ac:dyDescent="0.25">
      <c r="A440" s="1">
        <v>438</v>
      </c>
      <c r="B440" t="s">
        <v>438</v>
      </c>
      <c r="C440">
        <v>6.9007106050373718E-3</v>
      </c>
    </row>
    <row r="441" spans="1:3" x14ac:dyDescent="0.25">
      <c r="A441" s="1">
        <v>439</v>
      </c>
      <c r="B441" t="s">
        <v>439</v>
      </c>
      <c r="C441">
        <v>1.364322190315868E-2</v>
      </c>
    </row>
    <row r="442" spans="1:3" x14ac:dyDescent="0.25">
      <c r="A442" s="1">
        <v>440</v>
      </c>
      <c r="B442" t="s">
        <v>440</v>
      </c>
      <c r="C442">
        <v>1.54641814346336E-2</v>
      </c>
    </row>
    <row r="443" spans="1:3" x14ac:dyDescent="0.25">
      <c r="A443" s="1">
        <v>441</v>
      </c>
      <c r="B443" t="s">
        <v>441</v>
      </c>
      <c r="C443">
        <v>3.810301210199088E-3</v>
      </c>
    </row>
    <row r="444" spans="1:3" x14ac:dyDescent="0.25">
      <c r="A444" s="1">
        <v>442</v>
      </c>
      <c r="B444" t="s">
        <v>442</v>
      </c>
      <c r="C444">
        <v>6.5541691863039656E-3</v>
      </c>
    </row>
    <row r="445" spans="1:3" x14ac:dyDescent="0.25">
      <c r="C445">
        <f>SUM(C2:C444)</f>
        <v>5551.2902378381568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169"/>
  <sheetViews>
    <sheetView tabSelected="1" workbookViewId="0">
      <selection activeCell="AD82" sqref="AD82"/>
    </sheetView>
  </sheetViews>
  <sheetFormatPr defaultRowHeight="15" x14ac:dyDescent="0.25"/>
  <cols>
    <col min="1" max="1" width="9.28515625" customWidth="1"/>
    <col min="2" max="2" width="8.85546875" customWidth="1"/>
    <col min="3" max="3" width="13.140625" customWidth="1"/>
    <col min="4" max="4" width="12.140625" customWidth="1"/>
    <col min="5" max="5" width="13.85546875" customWidth="1"/>
    <col min="7" max="7" width="9.28515625" customWidth="1"/>
    <col min="8" max="8" width="14.28515625" customWidth="1"/>
    <col min="9" max="9" width="9.85546875" customWidth="1"/>
    <col min="14" max="14" width="15.140625" customWidth="1"/>
    <col min="15" max="15" width="9.140625" customWidth="1"/>
    <col min="16" max="16" width="9.42578125" customWidth="1"/>
    <col min="17" max="17" width="10.140625" customWidth="1"/>
    <col min="18" max="18" width="10.85546875" customWidth="1"/>
    <col min="20" max="21" width="10.28515625" customWidth="1"/>
    <col min="25" max="25" width="9.85546875" bestFit="1" customWidth="1"/>
    <col min="30" max="30" width="19.7109375" bestFit="1" customWidth="1"/>
    <col min="35" max="35" width="11.5703125" bestFit="1" customWidth="1"/>
    <col min="36" max="36" width="10.5703125" bestFit="1" customWidth="1"/>
  </cols>
  <sheetData>
    <row r="1" spans="1:35" x14ac:dyDescent="0.25">
      <c r="A1" s="5" t="s">
        <v>443</v>
      </c>
      <c r="B1" s="1" t="s">
        <v>363</v>
      </c>
      <c r="C1" s="1" t="s">
        <v>246</v>
      </c>
      <c r="D1" s="1" t="s">
        <v>350</v>
      </c>
      <c r="E1" s="1" t="s">
        <v>405</v>
      </c>
      <c r="F1" s="1" t="s">
        <v>220</v>
      </c>
      <c r="G1" s="1" t="s">
        <v>312</v>
      </c>
      <c r="H1" s="1" t="s">
        <v>194</v>
      </c>
      <c r="I1" s="1" t="s">
        <v>146</v>
      </c>
      <c r="J1" s="1" t="s">
        <v>193</v>
      </c>
      <c r="K1" s="1" t="s">
        <v>173</v>
      </c>
      <c r="L1" s="1" t="s">
        <v>327</v>
      </c>
      <c r="M1" s="1" t="s">
        <v>225</v>
      </c>
      <c r="N1" s="1" t="s">
        <v>277</v>
      </c>
      <c r="O1" s="1" t="s">
        <v>198</v>
      </c>
      <c r="P1" s="1" t="s">
        <v>26</v>
      </c>
      <c r="Q1" s="1" t="s">
        <v>640</v>
      </c>
      <c r="R1" s="1" t="s">
        <v>278</v>
      </c>
      <c r="S1" s="2" t="s">
        <v>612</v>
      </c>
      <c r="T1" t="s">
        <v>638</v>
      </c>
      <c r="U1" t="s">
        <v>639</v>
      </c>
      <c r="V1" t="s">
        <v>646</v>
      </c>
    </row>
    <row r="2" spans="1:35" x14ac:dyDescent="0.25">
      <c r="A2" s="5" t="s">
        <v>478</v>
      </c>
      <c r="B2">
        <f>IFERROR(_xlfn.XLOOKUP(Table2[[#This Row],[country]],'[1]Park type per country'!$A$2:$A$162,'[1]Park type per country'!B$2:B$162),0)</f>
        <v>0</v>
      </c>
      <c r="C2">
        <f>IFERROR(_xlfn.XLOOKUP(Table2[[#This Row],[surface]],'[1]Park type per country'!$A$2:$A$162,'[1]Park type per country'!C$2:C$162),0)</f>
        <v>0</v>
      </c>
      <c r="D2">
        <f>IFERROR(_xlfn.XLOOKUP(Table2[[#This Row],[multi-storey]],'[1]Park type per country'!$A$2:$A$162,'[1]Park type per country'!D$2:D$162),0)</f>
        <v>0</v>
      </c>
      <c r="E2">
        <f>IFERROR(_xlfn.XLOOKUP(Table2[[#This Row],[street_side]],'[1]Park type per country'!$A$2:$A$162,'[1]Park type per country'!E$2:E$162),0)</f>
        <v>0</v>
      </c>
      <c r="F2">
        <f>IFERROR(_xlfn.XLOOKUP(Table2[[#This Row],[underground]],'[1]Park type per country'!$A$2:$A$162,'[1]Park type per country'!F$2:F$162),0)</f>
        <v>0</v>
      </c>
      <c r="G2">
        <f>IFERROR(_xlfn.XLOOKUP(Table2[[#This Row],[lane]],'[1]Park type per country'!$A$2:$A$162,'[1]Park type per country'!G$2:G$162),0)</f>
        <v>0</v>
      </c>
      <c r="H2">
        <f>IFERROR(_xlfn.XLOOKUP(Table2[[#This Row],[rooftop]],'[1]Park type per country'!$A$2:$A$162,'[1]Park type per country'!H$2:H$162),0)</f>
        <v>0</v>
      </c>
      <c r="I2">
        <f>IFERROR(_xlfn.XLOOKUP(Table2[[#This Row],[garage_boxes]],'[1]Park type per country'!$A$2:$A$162,'[1]Park type per country'!I$2:I$162),0)</f>
        <v>0</v>
      </c>
      <c r="J2">
        <f>IFERROR(_xlfn.XLOOKUP(Table2[[#This Row],[carports]],'[1]Park type per country'!$A$2:$A$162,'[1]Park type per country'!J$2:J$162),0)</f>
        <v>0</v>
      </c>
      <c r="K2">
        <f>IFERROR(_xlfn.XLOOKUP(Table2[[#This Row],[garage]],'[1]Park type per country'!$A$2:$A$162,'[1]Park type per country'!K$2:K$162),0)</f>
        <v>0</v>
      </c>
      <c r="L2">
        <f>IFERROR(_xlfn.XLOOKUP(Table2[[#This Row],[depot]],'[1]Park type per country'!$A$2:$A$162,'[1]Park type per country'!L$2:L$162),0)</f>
        <v>0</v>
      </c>
      <c r="M2">
        <f>IFERROR(_xlfn.XLOOKUP(Table2[[#This Row],[sheds]],'[1]Park type per country'!$A$2:$A$162,'[1]Park type per country'!M$2:M$162),0)</f>
        <v>0</v>
      </c>
      <c r="N2">
        <f>IFERROR(_xlfn.XLOOKUP(Table2[[#This Row],[layby]],'[1]Park type per country'!$A$2:$A$162,'[1]Park type per country'!N$2:N$162),0)</f>
        <v>0</v>
      </c>
      <c r="O2">
        <f>IFERROR(_xlfn.XLOOKUP(Table2[[#This Row],[park_and_ride]],'[1]Park type per country'!$A$2:$A$162,'[1]Park type per country'!O$2:O$162),0)</f>
        <v>0</v>
      </c>
      <c r="P2">
        <f>IFERROR(_xlfn.XLOOKUP(Table2[[#This Row],[garages]],'[1]Park type per country'!$A$2:$A$162,'[1]Park type per country'!P$2:P$162),0)</f>
        <v>0</v>
      </c>
      <c r="Q2">
        <f>IFERROR(_xlfn.XLOOKUP(Table2[[#This Row],[Carpool]],'[1]Park type per country'!$A$2:$A$162,'[1]Park type per country'!Q$2:Q$162),0)</f>
        <v>0</v>
      </c>
      <c r="R2">
        <f>IFERROR(_xlfn.XLOOKUP(Table2[[#This Row],[carpool2]],'[1]Park type per country'!$A$2:$A$162,'[1]Park type per country'!R$2:R$162),0)</f>
        <v>0</v>
      </c>
      <c r="S2">
        <f>SUM(B2:R2)</f>
        <v>0</v>
      </c>
      <c r="T2" t="e">
        <f>_xlfn.XLOOKUP(A2,Sheet1!$A$2:$A$177,Sheet1!$Q$2:$Q$177)</f>
        <v>#N/A</v>
      </c>
      <c r="U2" s="4" t="e">
        <f>S2/T2</f>
        <v>#N/A</v>
      </c>
      <c r="V2" s="6" t="e">
        <f>_xlfn.XLOOKUP(Table2[[#This Row],[country]],[2]!Table1[country],[2]!Table1[Populated area with no road information (%)])</f>
        <v>#N/A</v>
      </c>
      <c r="W2" s="6"/>
    </row>
    <row r="3" spans="1:35" x14ac:dyDescent="0.25">
      <c r="A3" s="5" t="s">
        <v>487</v>
      </c>
      <c r="B3">
        <f>IFERROR(_xlfn.XLOOKUP(Table2[[#This Row],[country]],'[1]Park type per country'!$A$2:$A$162,'[1]Park type per country'!B$2:B$162),0)</f>
        <v>0</v>
      </c>
      <c r="C3">
        <f>IFERROR(_xlfn.XLOOKUP(Table2[[#This Row],[surface]],'[1]Park type per country'!$A$2:$A$162,'[1]Park type per country'!C$2:C$162),0)</f>
        <v>0</v>
      </c>
      <c r="D3">
        <f>IFERROR(_xlfn.XLOOKUP(Table2[[#This Row],[multi-storey]],'[1]Park type per country'!$A$2:$A$162,'[1]Park type per country'!D$2:D$162),0)</f>
        <v>0</v>
      </c>
      <c r="E3">
        <f>IFERROR(_xlfn.XLOOKUP(Table2[[#This Row],[street_side]],'[1]Park type per country'!$A$2:$A$162,'[1]Park type per country'!E$2:E$162),0)</f>
        <v>0</v>
      </c>
      <c r="F3">
        <f>IFERROR(_xlfn.XLOOKUP(Table2[[#This Row],[underground]],'[1]Park type per country'!$A$2:$A$162,'[1]Park type per country'!F$2:F$162),0)</f>
        <v>0</v>
      </c>
      <c r="G3">
        <f>IFERROR(_xlfn.XLOOKUP(Table2[[#This Row],[lane]],'[1]Park type per country'!$A$2:$A$162,'[1]Park type per country'!G$2:G$162),0)</f>
        <v>0</v>
      </c>
      <c r="H3">
        <f>IFERROR(_xlfn.XLOOKUP(Table2[[#This Row],[rooftop]],'[1]Park type per country'!$A$2:$A$162,'[1]Park type per country'!H$2:H$162),0)</f>
        <v>0</v>
      </c>
      <c r="I3">
        <f>IFERROR(_xlfn.XLOOKUP(Table2[[#This Row],[garage_boxes]],'[1]Park type per country'!$A$2:$A$162,'[1]Park type per country'!I$2:I$162),0)</f>
        <v>0</v>
      </c>
      <c r="J3">
        <f>IFERROR(_xlfn.XLOOKUP(Table2[[#This Row],[carports]],'[1]Park type per country'!$A$2:$A$162,'[1]Park type per country'!J$2:J$162),0)</f>
        <v>0</v>
      </c>
      <c r="K3">
        <f>IFERROR(_xlfn.XLOOKUP(Table2[[#This Row],[garage]],'[1]Park type per country'!$A$2:$A$162,'[1]Park type per country'!K$2:K$162),0)</f>
        <v>0</v>
      </c>
      <c r="L3">
        <f>IFERROR(_xlfn.XLOOKUP(Table2[[#This Row],[depot]],'[1]Park type per country'!$A$2:$A$162,'[1]Park type per country'!L$2:L$162),0)</f>
        <v>0</v>
      </c>
      <c r="M3">
        <f>IFERROR(_xlfn.XLOOKUP(Table2[[#This Row],[sheds]],'[1]Park type per country'!$A$2:$A$162,'[1]Park type per country'!M$2:M$162),0)</f>
        <v>0</v>
      </c>
      <c r="N3">
        <f>IFERROR(_xlfn.XLOOKUP(Table2[[#This Row],[layby]],'[1]Park type per country'!$A$2:$A$162,'[1]Park type per country'!N$2:N$162),0)</f>
        <v>0</v>
      </c>
      <c r="O3">
        <f>IFERROR(_xlfn.XLOOKUP(Table2[[#This Row],[park_and_ride]],'[1]Park type per country'!$A$2:$A$162,'[1]Park type per country'!O$2:O$162),0)</f>
        <v>0</v>
      </c>
      <c r="P3">
        <f>IFERROR(_xlfn.XLOOKUP(Table2[[#This Row],[garages]],'[1]Park type per country'!$A$2:$A$162,'[1]Park type per country'!P$2:P$162),0)</f>
        <v>0</v>
      </c>
      <c r="Q3">
        <f>IFERROR(_xlfn.XLOOKUP(Table2[[#This Row],[Carpool]],'[1]Park type per country'!$A$2:$A$162,'[1]Park type per country'!Q$2:Q$162),0)</f>
        <v>0</v>
      </c>
      <c r="R3">
        <f>IFERROR(_xlfn.XLOOKUP(Table2[[#This Row],[carpool2]],'[1]Park type per country'!$A$2:$A$162,'[1]Park type per country'!R$2:R$162),0)</f>
        <v>0</v>
      </c>
      <c r="S3">
        <f>SUM(B3:R3)</f>
        <v>0</v>
      </c>
      <c r="T3" t="e">
        <f>_xlfn.XLOOKUP(A3,Sheet1!$A$2:$A$177,Sheet1!$Q$2:$Q$177)</f>
        <v>#N/A</v>
      </c>
      <c r="U3" s="4" t="e">
        <f>S3/T3</f>
        <v>#N/A</v>
      </c>
      <c r="V3" s="6" t="e">
        <f>_xlfn.XLOOKUP(Table2[[#This Row],[country]],[2]!Table1[country],[2]!Table1[Populated area with no road information (%)])</f>
        <v>#N/A</v>
      </c>
      <c r="W3" s="6"/>
    </row>
    <row r="4" spans="1:35" x14ac:dyDescent="0.25">
      <c r="A4" s="5" t="s">
        <v>506</v>
      </c>
      <c r="B4">
        <f>IFERROR(_xlfn.XLOOKUP(Table2[[#This Row],[country]],'[1]Park type per country'!$A$2:$A$162,'[1]Park type per country'!B$2:B$162),0)</f>
        <v>0</v>
      </c>
      <c r="C4">
        <f>IFERROR(_xlfn.XLOOKUP(Table2[[#This Row],[surface]],'[1]Park type per country'!$A$2:$A$162,'[1]Park type per country'!C$2:C$162),0)</f>
        <v>0</v>
      </c>
      <c r="D4">
        <f>IFERROR(_xlfn.XLOOKUP(Table2[[#This Row],[multi-storey]],'[1]Park type per country'!$A$2:$A$162,'[1]Park type per country'!D$2:D$162),0)</f>
        <v>0</v>
      </c>
      <c r="E4">
        <f>IFERROR(_xlfn.XLOOKUP(Table2[[#This Row],[street_side]],'[1]Park type per country'!$A$2:$A$162,'[1]Park type per country'!E$2:E$162),0)</f>
        <v>0</v>
      </c>
      <c r="F4">
        <f>IFERROR(_xlfn.XLOOKUP(Table2[[#This Row],[underground]],'[1]Park type per country'!$A$2:$A$162,'[1]Park type per country'!F$2:F$162),0)</f>
        <v>0</v>
      </c>
      <c r="G4">
        <f>IFERROR(_xlfn.XLOOKUP(Table2[[#This Row],[lane]],'[1]Park type per country'!$A$2:$A$162,'[1]Park type per country'!G$2:G$162),0)</f>
        <v>0</v>
      </c>
      <c r="H4">
        <f>IFERROR(_xlfn.XLOOKUP(Table2[[#This Row],[rooftop]],'[1]Park type per country'!$A$2:$A$162,'[1]Park type per country'!H$2:H$162),0)</f>
        <v>0</v>
      </c>
      <c r="I4">
        <f>IFERROR(_xlfn.XLOOKUP(Table2[[#This Row],[garage_boxes]],'[1]Park type per country'!$A$2:$A$162,'[1]Park type per country'!I$2:I$162),0)</f>
        <v>0</v>
      </c>
      <c r="J4">
        <f>IFERROR(_xlfn.XLOOKUP(Table2[[#This Row],[carports]],'[1]Park type per country'!$A$2:$A$162,'[1]Park type per country'!J$2:J$162),0)</f>
        <v>0</v>
      </c>
      <c r="K4">
        <f>IFERROR(_xlfn.XLOOKUP(Table2[[#This Row],[garage]],'[1]Park type per country'!$A$2:$A$162,'[1]Park type per country'!K$2:K$162),0)</f>
        <v>0</v>
      </c>
      <c r="L4">
        <f>IFERROR(_xlfn.XLOOKUP(Table2[[#This Row],[depot]],'[1]Park type per country'!$A$2:$A$162,'[1]Park type per country'!L$2:L$162),0)</f>
        <v>0</v>
      </c>
      <c r="M4">
        <f>IFERROR(_xlfn.XLOOKUP(Table2[[#This Row],[sheds]],'[1]Park type per country'!$A$2:$A$162,'[1]Park type per country'!M$2:M$162),0)</f>
        <v>0</v>
      </c>
      <c r="N4">
        <f>IFERROR(_xlfn.XLOOKUP(Table2[[#This Row],[layby]],'[1]Park type per country'!$A$2:$A$162,'[1]Park type per country'!N$2:N$162),0)</f>
        <v>0</v>
      </c>
      <c r="O4">
        <f>IFERROR(_xlfn.XLOOKUP(Table2[[#This Row],[park_and_ride]],'[1]Park type per country'!$A$2:$A$162,'[1]Park type per country'!O$2:O$162),0)</f>
        <v>0</v>
      </c>
      <c r="P4">
        <f>IFERROR(_xlfn.XLOOKUP(Table2[[#This Row],[garages]],'[1]Park type per country'!$A$2:$A$162,'[1]Park type per country'!P$2:P$162),0)</f>
        <v>0</v>
      </c>
      <c r="Q4">
        <f>IFERROR(_xlfn.XLOOKUP(Table2[[#This Row],[Carpool]],'[1]Park type per country'!$A$2:$A$162,'[1]Park type per country'!Q$2:Q$162),0)</f>
        <v>0</v>
      </c>
      <c r="R4">
        <f>IFERROR(_xlfn.XLOOKUP(Table2[[#This Row],[carpool2]],'[1]Park type per country'!$A$2:$A$162,'[1]Park type per country'!R$2:R$162),0)</f>
        <v>0</v>
      </c>
      <c r="S4">
        <f>SUM(B4:R4)</f>
        <v>0</v>
      </c>
      <c r="T4" t="e">
        <f>_xlfn.XLOOKUP(A4,Sheet1!$A$2:$A$177,Sheet1!$Q$2:$Q$177)</f>
        <v>#N/A</v>
      </c>
      <c r="U4" s="4" t="e">
        <f>S4/T4</f>
        <v>#N/A</v>
      </c>
      <c r="V4" s="6" t="e">
        <f>_xlfn.XLOOKUP(Table2[[#This Row],[country]],[2]!Table1[country],[2]!Table1[Populated area with no road information (%)])</f>
        <v>#N/A</v>
      </c>
      <c r="W4" s="6"/>
    </row>
    <row r="5" spans="1:35" x14ac:dyDescent="0.25">
      <c r="A5" s="5" t="s">
        <v>508</v>
      </c>
      <c r="B5">
        <f>IFERROR(_xlfn.XLOOKUP(Table2[[#This Row],[country]],'[1]Park type per country'!$A$2:$A$162,'[1]Park type per country'!B$2:B$162),0)</f>
        <v>0</v>
      </c>
      <c r="C5">
        <f>IFERROR(_xlfn.XLOOKUP(Table2[[#This Row],[surface]],'[1]Park type per country'!$A$2:$A$162,'[1]Park type per country'!C$2:C$162),0)</f>
        <v>0</v>
      </c>
      <c r="D5">
        <f>IFERROR(_xlfn.XLOOKUP(Table2[[#This Row],[multi-storey]],'[1]Park type per country'!$A$2:$A$162,'[1]Park type per country'!D$2:D$162),0)</f>
        <v>0</v>
      </c>
      <c r="E5">
        <f>IFERROR(_xlfn.XLOOKUP(Table2[[#This Row],[street_side]],'[1]Park type per country'!$A$2:$A$162,'[1]Park type per country'!E$2:E$162),0)</f>
        <v>0</v>
      </c>
      <c r="F5">
        <f>IFERROR(_xlfn.XLOOKUP(Table2[[#This Row],[underground]],'[1]Park type per country'!$A$2:$A$162,'[1]Park type per country'!F$2:F$162),0)</f>
        <v>0</v>
      </c>
      <c r="G5">
        <f>IFERROR(_xlfn.XLOOKUP(Table2[[#This Row],[lane]],'[1]Park type per country'!$A$2:$A$162,'[1]Park type per country'!G$2:G$162),0)</f>
        <v>0</v>
      </c>
      <c r="H5">
        <f>IFERROR(_xlfn.XLOOKUP(Table2[[#This Row],[rooftop]],'[1]Park type per country'!$A$2:$A$162,'[1]Park type per country'!H$2:H$162),0)</f>
        <v>0</v>
      </c>
      <c r="I5">
        <f>IFERROR(_xlfn.XLOOKUP(Table2[[#This Row],[garage_boxes]],'[1]Park type per country'!$A$2:$A$162,'[1]Park type per country'!I$2:I$162),0)</f>
        <v>0</v>
      </c>
      <c r="J5">
        <f>IFERROR(_xlfn.XLOOKUP(Table2[[#This Row],[carports]],'[1]Park type per country'!$A$2:$A$162,'[1]Park type per country'!J$2:J$162),0)</f>
        <v>0</v>
      </c>
      <c r="K5">
        <f>IFERROR(_xlfn.XLOOKUP(Table2[[#This Row],[garage]],'[1]Park type per country'!$A$2:$A$162,'[1]Park type per country'!K$2:K$162),0)</f>
        <v>0</v>
      </c>
      <c r="L5">
        <f>IFERROR(_xlfn.XLOOKUP(Table2[[#This Row],[depot]],'[1]Park type per country'!$A$2:$A$162,'[1]Park type per country'!L$2:L$162),0)</f>
        <v>0</v>
      </c>
      <c r="M5">
        <f>IFERROR(_xlfn.XLOOKUP(Table2[[#This Row],[sheds]],'[1]Park type per country'!$A$2:$A$162,'[1]Park type per country'!M$2:M$162),0)</f>
        <v>0</v>
      </c>
      <c r="N5">
        <f>IFERROR(_xlfn.XLOOKUP(Table2[[#This Row],[layby]],'[1]Park type per country'!$A$2:$A$162,'[1]Park type per country'!N$2:N$162),0)</f>
        <v>0</v>
      </c>
      <c r="O5">
        <f>IFERROR(_xlfn.XLOOKUP(Table2[[#This Row],[park_and_ride]],'[1]Park type per country'!$A$2:$A$162,'[1]Park type per country'!O$2:O$162),0)</f>
        <v>0</v>
      </c>
      <c r="P5">
        <f>IFERROR(_xlfn.XLOOKUP(Table2[[#This Row],[garages]],'[1]Park type per country'!$A$2:$A$162,'[1]Park type per country'!P$2:P$162),0)</f>
        <v>0</v>
      </c>
      <c r="Q5">
        <f>IFERROR(_xlfn.XLOOKUP(Table2[[#This Row],[Carpool]],'[1]Park type per country'!$A$2:$A$162,'[1]Park type per country'!Q$2:Q$162),0)</f>
        <v>0</v>
      </c>
      <c r="R5">
        <f>IFERROR(_xlfn.XLOOKUP(Table2[[#This Row],[carpool2]],'[1]Park type per country'!$A$2:$A$162,'[1]Park type per country'!R$2:R$162),0)</f>
        <v>0</v>
      </c>
      <c r="S5">
        <f>SUM(B5:R5)</f>
        <v>0</v>
      </c>
      <c r="T5" t="e">
        <f>_xlfn.XLOOKUP(A5,Sheet1!$A$2:$A$177,Sheet1!$Q$2:$Q$177)</f>
        <v>#N/A</v>
      </c>
      <c r="U5" s="4" t="e">
        <f>S5/T5</f>
        <v>#N/A</v>
      </c>
      <c r="V5" s="6" t="e">
        <f>_xlfn.XLOOKUP(Table2[[#This Row],[country]],[2]!Table1[country],[2]!Table1[Populated area with no road information (%)])</f>
        <v>#N/A</v>
      </c>
      <c r="W5" s="6"/>
    </row>
    <row r="6" spans="1:35" x14ac:dyDescent="0.25">
      <c r="A6" s="5" t="s">
        <v>562</v>
      </c>
      <c r="B6">
        <f>IFERROR(_xlfn.XLOOKUP(Table2[[#This Row],[country]],'[1]Park type per country'!$A$2:$A$162,'[1]Park type per country'!B$2:B$162),0)</f>
        <v>0</v>
      </c>
      <c r="C6">
        <f>IFERROR(_xlfn.XLOOKUP(Table2[[#This Row],[surface]],'[1]Park type per country'!$A$2:$A$162,'[1]Park type per country'!C$2:C$162),0)</f>
        <v>0</v>
      </c>
      <c r="D6">
        <f>IFERROR(_xlfn.XLOOKUP(Table2[[#This Row],[multi-storey]],'[1]Park type per country'!$A$2:$A$162,'[1]Park type per country'!D$2:D$162),0)</f>
        <v>0</v>
      </c>
      <c r="E6">
        <f>IFERROR(_xlfn.XLOOKUP(Table2[[#This Row],[street_side]],'[1]Park type per country'!$A$2:$A$162,'[1]Park type per country'!E$2:E$162),0)</f>
        <v>0</v>
      </c>
      <c r="F6">
        <f>IFERROR(_xlfn.XLOOKUP(Table2[[#This Row],[underground]],'[1]Park type per country'!$A$2:$A$162,'[1]Park type per country'!F$2:F$162),0)</f>
        <v>0</v>
      </c>
      <c r="G6">
        <f>IFERROR(_xlfn.XLOOKUP(Table2[[#This Row],[lane]],'[1]Park type per country'!$A$2:$A$162,'[1]Park type per country'!G$2:G$162),0)</f>
        <v>0</v>
      </c>
      <c r="H6">
        <f>IFERROR(_xlfn.XLOOKUP(Table2[[#This Row],[rooftop]],'[1]Park type per country'!$A$2:$A$162,'[1]Park type per country'!H$2:H$162),0)</f>
        <v>0</v>
      </c>
      <c r="I6">
        <f>IFERROR(_xlfn.XLOOKUP(Table2[[#This Row],[garage_boxes]],'[1]Park type per country'!$A$2:$A$162,'[1]Park type per country'!I$2:I$162),0)</f>
        <v>0</v>
      </c>
      <c r="J6">
        <f>IFERROR(_xlfn.XLOOKUP(Table2[[#This Row],[carports]],'[1]Park type per country'!$A$2:$A$162,'[1]Park type per country'!J$2:J$162),0)</f>
        <v>0</v>
      </c>
      <c r="K6">
        <f>IFERROR(_xlfn.XLOOKUP(Table2[[#This Row],[garage]],'[1]Park type per country'!$A$2:$A$162,'[1]Park type per country'!K$2:K$162),0)</f>
        <v>0</v>
      </c>
      <c r="L6">
        <f>IFERROR(_xlfn.XLOOKUP(Table2[[#This Row],[depot]],'[1]Park type per country'!$A$2:$A$162,'[1]Park type per country'!L$2:L$162),0)</f>
        <v>0</v>
      </c>
      <c r="M6">
        <f>IFERROR(_xlfn.XLOOKUP(Table2[[#This Row],[sheds]],'[1]Park type per country'!$A$2:$A$162,'[1]Park type per country'!M$2:M$162),0)</f>
        <v>0</v>
      </c>
      <c r="N6">
        <f>IFERROR(_xlfn.XLOOKUP(Table2[[#This Row],[layby]],'[1]Park type per country'!$A$2:$A$162,'[1]Park type per country'!N$2:N$162),0)</f>
        <v>0</v>
      </c>
      <c r="O6">
        <f>IFERROR(_xlfn.XLOOKUP(Table2[[#This Row],[park_and_ride]],'[1]Park type per country'!$A$2:$A$162,'[1]Park type per country'!O$2:O$162),0)</f>
        <v>0</v>
      </c>
      <c r="P6">
        <f>IFERROR(_xlfn.XLOOKUP(Table2[[#This Row],[garages]],'[1]Park type per country'!$A$2:$A$162,'[1]Park type per country'!P$2:P$162),0)</f>
        <v>0</v>
      </c>
      <c r="Q6">
        <f>IFERROR(_xlfn.XLOOKUP(Table2[[#This Row],[Carpool]],'[1]Park type per country'!$A$2:$A$162,'[1]Park type per country'!Q$2:Q$162),0)</f>
        <v>0</v>
      </c>
      <c r="R6">
        <f>IFERROR(_xlfn.XLOOKUP(Table2[[#This Row],[carpool2]],'[1]Park type per country'!$A$2:$A$162,'[1]Park type per country'!R$2:R$162),0)</f>
        <v>0</v>
      </c>
      <c r="S6">
        <f>SUM(B6:R6)</f>
        <v>0</v>
      </c>
      <c r="T6" t="e">
        <f>_xlfn.XLOOKUP(A6,Sheet1!$A$2:$A$177,Sheet1!$Q$2:$Q$177)</f>
        <v>#N/A</v>
      </c>
      <c r="U6" s="4" t="e">
        <f>S6/T6</f>
        <v>#N/A</v>
      </c>
      <c r="V6" s="6" t="e">
        <f>_xlfn.XLOOKUP(Table2[[#This Row],[country]],[2]!Table1[country],[2]!Table1[Populated area with no road information (%)])</f>
        <v>#N/A</v>
      </c>
      <c r="W6" s="6"/>
    </row>
    <row r="7" spans="1:35" x14ac:dyDescent="0.25">
      <c r="A7" s="5" t="s">
        <v>530</v>
      </c>
      <c r="B7">
        <f>IFERROR(_xlfn.XLOOKUP(Table2[[#This Row],[country]],'[1]Park type per country'!$A$2:$A$162,'[1]Park type per country'!B$2:B$162),0)</f>
        <v>0.21146117460740249</v>
      </c>
      <c r="C7">
        <f>IFERROR(_xlfn.XLOOKUP(Table2[[#This Row],[surface]],'[1]Park type per country'!$A$2:$A$162,'[1]Park type per country'!C$2:C$162),0)</f>
        <v>0</v>
      </c>
      <c r="D7">
        <f>IFERROR(_xlfn.XLOOKUP(Table2[[#This Row],[multi-storey]],'[1]Park type per country'!$A$2:$A$162,'[1]Park type per country'!D$2:D$162),0)</f>
        <v>0</v>
      </c>
      <c r="E7">
        <f>IFERROR(_xlfn.XLOOKUP(Table2[[#This Row],[street_side]],'[1]Park type per country'!$A$2:$A$162,'[1]Park type per country'!E$2:E$162),0)</f>
        <v>0</v>
      </c>
      <c r="F7">
        <f>IFERROR(_xlfn.XLOOKUP(Table2[[#This Row],[underground]],'[1]Park type per country'!$A$2:$A$162,'[1]Park type per country'!F$2:F$162),0)</f>
        <v>0</v>
      </c>
      <c r="G7">
        <f>IFERROR(_xlfn.XLOOKUP(Table2[[#This Row],[lane]],'[1]Park type per country'!$A$2:$A$162,'[1]Park type per country'!G$2:G$162),0)</f>
        <v>0</v>
      </c>
      <c r="H7">
        <f>IFERROR(_xlfn.XLOOKUP(Table2[[#This Row],[rooftop]],'[1]Park type per country'!$A$2:$A$162,'[1]Park type per country'!H$2:H$162),0)</f>
        <v>0</v>
      </c>
      <c r="I7">
        <f>IFERROR(_xlfn.XLOOKUP(Table2[[#This Row],[garage_boxes]],'[1]Park type per country'!$A$2:$A$162,'[1]Park type per country'!I$2:I$162),0)</f>
        <v>0</v>
      </c>
      <c r="J7">
        <f>IFERROR(_xlfn.XLOOKUP(Table2[[#This Row],[carports]],'[1]Park type per country'!$A$2:$A$162,'[1]Park type per country'!J$2:J$162),0)</f>
        <v>0</v>
      </c>
      <c r="K7">
        <f>IFERROR(_xlfn.XLOOKUP(Table2[[#This Row],[garage]],'[1]Park type per country'!$A$2:$A$162,'[1]Park type per country'!K$2:K$162),0)</f>
        <v>0</v>
      </c>
      <c r="L7">
        <f>IFERROR(_xlfn.XLOOKUP(Table2[[#This Row],[depot]],'[1]Park type per country'!$A$2:$A$162,'[1]Park type per country'!L$2:L$162),0)</f>
        <v>0</v>
      </c>
      <c r="M7">
        <f>IFERROR(_xlfn.XLOOKUP(Table2[[#This Row],[sheds]],'[1]Park type per country'!$A$2:$A$162,'[1]Park type per country'!M$2:M$162),0)</f>
        <v>0</v>
      </c>
      <c r="N7">
        <f>IFERROR(_xlfn.XLOOKUP(Table2[[#This Row],[layby]],'[1]Park type per country'!$A$2:$A$162,'[1]Park type per country'!N$2:N$162),0)</f>
        <v>0</v>
      </c>
      <c r="O7">
        <f>IFERROR(_xlfn.XLOOKUP(Table2[[#This Row],[park_and_ride]],'[1]Park type per country'!$A$2:$A$162,'[1]Park type per country'!O$2:O$162),0)</f>
        <v>0</v>
      </c>
      <c r="P7">
        <f>IFERROR(_xlfn.XLOOKUP(Table2[[#This Row],[garages]],'[1]Park type per country'!$A$2:$A$162,'[1]Park type per country'!P$2:P$162),0)</f>
        <v>0</v>
      </c>
      <c r="Q7">
        <f>IFERROR(_xlfn.XLOOKUP(Table2[[#This Row],[Carpool]],'[1]Park type per country'!$A$2:$A$162,'[1]Park type per country'!Q$2:Q$162),0)</f>
        <v>0</v>
      </c>
      <c r="R7">
        <f>IFERROR(_xlfn.XLOOKUP(Table2[[#This Row],[carpool2]],'[1]Park type per country'!$A$2:$A$162,'[1]Park type per country'!R$2:R$162),0)</f>
        <v>0</v>
      </c>
      <c r="S7">
        <f>SUM(B7:R7)</f>
        <v>0.21146117460740249</v>
      </c>
      <c r="T7">
        <f>_xlfn.XLOOKUP(A7,Sheet1!$A$2:$A$177,Sheet1!$Q$2:$Q$177)</f>
        <v>1.6658652122748601</v>
      </c>
      <c r="U7" s="4">
        <f>S7/T7</f>
        <v>0.12693774565268512</v>
      </c>
      <c r="V7" s="6">
        <f>_xlfn.XLOOKUP(Table2[[#This Row],[country]],[2]!Table1[country],[2]!Table1[Populated area with no road information (%)])</f>
        <v>4.8849989822918787E-3</v>
      </c>
      <c r="W7" s="6"/>
      <c r="X7">
        <f>SUM(S7:S55)</f>
        <v>3518.5129777815037</v>
      </c>
      <c r="Y7">
        <f>SUM(T7:T55)</f>
        <v>204008.99182222947</v>
      </c>
      <c r="Z7" s="6">
        <f>X7/Y7</f>
        <v>1.7246852437011628E-2</v>
      </c>
    </row>
    <row r="8" spans="1:35" x14ac:dyDescent="0.25">
      <c r="A8" s="5" t="s">
        <v>447</v>
      </c>
      <c r="B8">
        <f>IFERROR(_xlfn.XLOOKUP(Table2[[#This Row],[country]],'[1]Park type per country'!$A$2:$A$162,'[1]Park type per country'!B$2:B$162),0)</f>
        <v>0.28649550244652783</v>
      </c>
      <c r="C8">
        <f>IFERROR(_xlfn.XLOOKUP(Table2[[#This Row],[surface]],'[1]Park type per country'!$A$2:$A$162,'[1]Park type per country'!C$2:C$162),0)</f>
        <v>0</v>
      </c>
      <c r="D8">
        <f>IFERROR(_xlfn.XLOOKUP(Table2[[#This Row],[multi-storey]],'[1]Park type per country'!$A$2:$A$162,'[1]Park type per country'!D$2:D$162),0)</f>
        <v>0</v>
      </c>
      <c r="E8">
        <f>IFERROR(_xlfn.XLOOKUP(Table2[[#This Row],[street_side]],'[1]Park type per country'!$A$2:$A$162,'[1]Park type per country'!E$2:E$162),0)</f>
        <v>0</v>
      </c>
      <c r="F8">
        <f>IFERROR(_xlfn.XLOOKUP(Table2[[#This Row],[underground]],'[1]Park type per country'!$A$2:$A$162,'[1]Park type per country'!F$2:F$162),0)</f>
        <v>0</v>
      </c>
      <c r="G8">
        <f>IFERROR(_xlfn.XLOOKUP(Table2[[#This Row],[lane]],'[1]Park type per country'!$A$2:$A$162,'[1]Park type per country'!G$2:G$162),0)</f>
        <v>0</v>
      </c>
      <c r="H8">
        <f>IFERROR(_xlfn.XLOOKUP(Table2[[#This Row],[rooftop]],'[1]Park type per country'!$A$2:$A$162,'[1]Park type per country'!H$2:H$162),0)</f>
        <v>0</v>
      </c>
      <c r="I8">
        <f>IFERROR(_xlfn.XLOOKUP(Table2[[#This Row],[garage_boxes]],'[1]Park type per country'!$A$2:$A$162,'[1]Park type per country'!I$2:I$162),0)</f>
        <v>0</v>
      </c>
      <c r="J8">
        <f>IFERROR(_xlfn.XLOOKUP(Table2[[#This Row],[carports]],'[1]Park type per country'!$A$2:$A$162,'[1]Park type per country'!J$2:J$162),0)</f>
        <v>0</v>
      </c>
      <c r="K8">
        <f>IFERROR(_xlfn.XLOOKUP(Table2[[#This Row],[garage]],'[1]Park type per country'!$A$2:$A$162,'[1]Park type per country'!K$2:K$162),0)</f>
        <v>0</v>
      </c>
      <c r="L8">
        <f>IFERROR(_xlfn.XLOOKUP(Table2[[#This Row],[depot]],'[1]Park type per country'!$A$2:$A$162,'[1]Park type per country'!L$2:L$162),0)</f>
        <v>0</v>
      </c>
      <c r="M8">
        <f>IFERROR(_xlfn.XLOOKUP(Table2[[#This Row],[sheds]],'[1]Park type per country'!$A$2:$A$162,'[1]Park type per country'!M$2:M$162),0)</f>
        <v>0</v>
      </c>
      <c r="N8">
        <f>IFERROR(_xlfn.XLOOKUP(Table2[[#This Row],[layby]],'[1]Park type per country'!$A$2:$A$162,'[1]Park type per country'!N$2:N$162),0)</f>
        <v>0</v>
      </c>
      <c r="O8">
        <f>IFERROR(_xlfn.XLOOKUP(Table2[[#This Row],[park_and_ride]],'[1]Park type per country'!$A$2:$A$162,'[1]Park type per country'!O$2:O$162),0)</f>
        <v>0</v>
      </c>
      <c r="P8">
        <f>IFERROR(_xlfn.XLOOKUP(Table2[[#This Row],[garages]],'[1]Park type per country'!$A$2:$A$162,'[1]Park type per country'!P$2:P$162),0)</f>
        <v>0</v>
      </c>
      <c r="Q8">
        <f>IFERROR(_xlfn.XLOOKUP(Table2[[#This Row],[Carpool]],'[1]Park type per country'!$A$2:$A$162,'[1]Park type per country'!Q$2:Q$162),0)</f>
        <v>0</v>
      </c>
      <c r="R8">
        <f>IFERROR(_xlfn.XLOOKUP(Table2[[#This Row],[carpool2]],'[1]Park type per country'!$A$2:$A$162,'[1]Park type per country'!R$2:R$162),0)</f>
        <v>0</v>
      </c>
      <c r="S8">
        <f>SUM(B8:R8)</f>
        <v>0.28649550244652783</v>
      </c>
      <c r="T8">
        <f>_xlfn.XLOOKUP(A8,Sheet1!$A$2:$A$177,Sheet1!$Q$2:$Q$177)</f>
        <v>2.953132530369059</v>
      </c>
      <c r="U8" s="4">
        <f>S8/T8</f>
        <v>9.7014102652116296E-2</v>
      </c>
      <c r="V8" s="6">
        <f>_xlfn.XLOOKUP(Table2[[#This Row],[country]],[2]!Table1[country],[2]!Table1[Populated area with no road information (%)])</f>
        <v>2.9233660471914805E-3</v>
      </c>
      <c r="W8" s="6"/>
      <c r="X8">
        <f>SUM(S7:S31)</f>
        <v>1444.628751516233</v>
      </c>
      <c r="Y8">
        <f>SUM(T7:T31)</f>
        <v>39077.306159733627</v>
      </c>
      <c r="Z8" s="6">
        <f>X8/Y8</f>
        <v>3.6968483590223006E-2</v>
      </c>
    </row>
    <row r="9" spans="1:35" x14ac:dyDescent="0.25">
      <c r="A9" s="5" t="s">
        <v>499</v>
      </c>
      <c r="B9">
        <f>IFERROR(_xlfn.XLOOKUP(Table2[[#This Row],[country]],'[1]Park type per country'!$A$2:$A$162,'[1]Park type per country'!B$2:B$162),0)</f>
        <v>402.24654627978532</v>
      </c>
      <c r="C9">
        <f>IFERROR(_xlfn.XLOOKUP(Table2[[#This Row],[surface]],'[1]Park type per country'!$A$2:$A$162,'[1]Park type per country'!C$2:C$162),0)</f>
        <v>0</v>
      </c>
      <c r="D9">
        <f>IFERROR(_xlfn.XLOOKUP(Table2[[#This Row],[multi-storey]],'[1]Park type per country'!$A$2:$A$162,'[1]Park type per country'!D$2:D$162),0)</f>
        <v>0</v>
      </c>
      <c r="E9">
        <f>IFERROR(_xlfn.XLOOKUP(Table2[[#This Row],[street_side]],'[1]Park type per country'!$A$2:$A$162,'[1]Park type per country'!E$2:E$162),0)</f>
        <v>0</v>
      </c>
      <c r="F9">
        <f>IFERROR(_xlfn.XLOOKUP(Table2[[#This Row],[underground]],'[1]Park type per country'!$A$2:$A$162,'[1]Park type per country'!F$2:F$162),0)</f>
        <v>0</v>
      </c>
      <c r="G9">
        <f>IFERROR(_xlfn.XLOOKUP(Table2[[#This Row],[lane]],'[1]Park type per country'!$A$2:$A$162,'[1]Park type per country'!G$2:G$162),0)</f>
        <v>0</v>
      </c>
      <c r="H9">
        <f>IFERROR(_xlfn.XLOOKUP(Table2[[#This Row],[rooftop]],'[1]Park type per country'!$A$2:$A$162,'[1]Park type per country'!H$2:H$162),0)</f>
        <v>0</v>
      </c>
      <c r="I9">
        <f>IFERROR(_xlfn.XLOOKUP(Table2[[#This Row],[garage_boxes]],'[1]Park type per country'!$A$2:$A$162,'[1]Park type per country'!I$2:I$162),0)</f>
        <v>0</v>
      </c>
      <c r="J9">
        <f>IFERROR(_xlfn.XLOOKUP(Table2[[#This Row],[carports]],'[1]Park type per country'!$A$2:$A$162,'[1]Park type per country'!J$2:J$162),0)</f>
        <v>0</v>
      </c>
      <c r="K9">
        <f>IFERROR(_xlfn.XLOOKUP(Table2[[#This Row],[garage]],'[1]Park type per country'!$A$2:$A$162,'[1]Park type per country'!K$2:K$162),0)</f>
        <v>0</v>
      </c>
      <c r="L9">
        <f>IFERROR(_xlfn.XLOOKUP(Table2[[#This Row],[depot]],'[1]Park type per country'!$A$2:$A$162,'[1]Park type per country'!L$2:L$162),0)</f>
        <v>0</v>
      </c>
      <c r="M9">
        <f>IFERROR(_xlfn.XLOOKUP(Table2[[#This Row],[sheds]],'[1]Park type per country'!$A$2:$A$162,'[1]Park type per country'!M$2:M$162),0)</f>
        <v>0</v>
      </c>
      <c r="N9">
        <f>IFERROR(_xlfn.XLOOKUP(Table2[[#This Row],[layby]],'[1]Park type per country'!$A$2:$A$162,'[1]Park type per country'!N$2:N$162),0)</f>
        <v>0</v>
      </c>
      <c r="O9">
        <f>IFERROR(_xlfn.XLOOKUP(Table2[[#This Row],[park_and_ride]],'[1]Park type per country'!$A$2:$A$162,'[1]Park type per country'!O$2:O$162),0)</f>
        <v>0</v>
      </c>
      <c r="P9">
        <f>IFERROR(_xlfn.XLOOKUP(Table2[[#This Row],[garages]],'[1]Park type per country'!$A$2:$A$162,'[1]Park type per country'!P$2:P$162),0)</f>
        <v>0</v>
      </c>
      <c r="Q9">
        <f>IFERROR(_xlfn.XLOOKUP(Table2[[#This Row],[Carpool]],'[1]Park type per country'!$A$2:$A$162,'[1]Park type per country'!Q$2:Q$162),0)</f>
        <v>0</v>
      </c>
      <c r="R9">
        <f>IFERROR(_xlfn.XLOOKUP(Table2[[#This Row],[carpool2]],'[1]Park type per country'!$A$2:$A$162,'[1]Park type per country'!R$2:R$162),0)</f>
        <v>0</v>
      </c>
      <c r="S9">
        <f>SUM(B9:R9)</f>
        <v>402.24654627978532</v>
      </c>
      <c r="T9">
        <f>_xlfn.XLOOKUP(A9,Sheet1!$A$2:$A$177,Sheet1!$Q$2:$Q$177)</f>
        <v>5020.3704242217036</v>
      </c>
      <c r="U9" s="4">
        <f>S9/T9</f>
        <v>8.0122881837378493E-2</v>
      </c>
      <c r="V9" s="6">
        <f>_xlfn.XLOOKUP(Table2[[#This Row],[country]],[2]!Table1[country],[2]!Table1[Populated area with no road information (%)])</f>
        <v>2.0400668702842649E-3</v>
      </c>
      <c r="W9" s="6"/>
      <c r="X9">
        <f>SUM(S32:S55)</f>
        <v>2073.8842262652702</v>
      </c>
      <c r="Y9">
        <f>SUM(T32:T55)</f>
        <v>164931.68566249585</v>
      </c>
      <c r="Z9" s="6">
        <f>X9/Y9</f>
        <v>1.2574201360611298E-2</v>
      </c>
    </row>
    <row r="10" spans="1:35" x14ac:dyDescent="0.25">
      <c r="A10" s="5" t="s">
        <v>532</v>
      </c>
      <c r="B10">
        <f>IFERROR(_xlfn.XLOOKUP(Table2[[#This Row],[country]],'[1]Park type per country'!$A$2:$A$162,'[1]Park type per country'!B$2:B$162),0)</f>
        <v>3.1707165421346062</v>
      </c>
      <c r="C10">
        <f>IFERROR(_xlfn.XLOOKUP(Table2[[#This Row],[surface]],'[1]Park type per country'!$A$2:$A$162,'[1]Park type per country'!C$2:C$162),0)</f>
        <v>0</v>
      </c>
      <c r="D10">
        <f>IFERROR(_xlfn.XLOOKUP(Table2[[#This Row],[multi-storey]],'[1]Park type per country'!$A$2:$A$162,'[1]Park type per country'!D$2:D$162),0)</f>
        <v>0</v>
      </c>
      <c r="E10">
        <f>IFERROR(_xlfn.XLOOKUP(Table2[[#This Row],[street_side]],'[1]Park type per country'!$A$2:$A$162,'[1]Park type per country'!E$2:E$162),0)</f>
        <v>0</v>
      </c>
      <c r="F10">
        <f>IFERROR(_xlfn.XLOOKUP(Table2[[#This Row],[underground]],'[1]Park type per country'!$A$2:$A$162,'[1]Park type per country'!F$2:F$162),0)</f>
        <v>0</v>
      </c>
      <c r="G10">
        <f>IFERROR(_xlfn.XLOOKUP(Table2[[#This Row],[lane]],'[1]Park type per country'!$A$2:$A$162,'[1]Park type per country'!G$2:G$162),0)</f>
        <v>0</v>
      </c>
      <c r="H10">
        <f>IFERROR(_xlfn.XLOOKUP(Table2[[#This Row],[rooftop]],'[1]Park type per country'!$A$2:$A$162,'[1]Park type per country'!H$2:H$162),0)</f>
        <v>0</v>
      </c>
      <c r="I10">
        <f>IFERROR(_xlfn.XLOOKUP(Table2[[#This Row],[garage_boxes]],'[1]Park type per country'!$A$2:$A$162,'[1]Park type per country'!I$2:I$162),0)</f>
        <v>0</v>
      </c>
      <c r="J10">
        <f>IFERROR(_xlfn.XLOOKUP(Table2[[#This Row],[carports]],'[1]Park type per country'!$A$2:$A$162,'[1]Park type per country'!J$2:J$162),0)</f>
        <v>0</v>
      </c>
      <c r="K10">
        <f>IFERROR(_xlfn.XLOOKUP(Table2[[#This Row],[garage]],'[1]Park type per country'!$A$2:$A$162,'[1]Park type per country'!K$2:K$162),0)</f>
        <v>0</v>
      </c>
      <c r="L10">
        <f>IFERROR(_xlfn.XLOOKUP(Table2[[#This Row],[depot]],'[1]Park type per country'!$A$2:$A$162,'[1]Park type per country'!L$2:L$162),0)</f>
        <v>0</v>
      </c>
      <c r="M10">
        <f>IFERROR(_xlfn.XLOOKUP(Table2[[#This Row],[sheds]],'[1]Park type per country'!$A$2:$A$162,'[1]Park type per country'!M$2:M$162),0)</f>
        <v>0</v>
      </c>
      <c r="N10">
        <f>IFERROR(_xlfn.XLOOKUP(Table2[[#This Row],[layby]],'[1]Park type per country'!$A$2:$A$162,'[1]Park type per country'!N$2:N$162),0)</f>
        <v>0</v>
      </c>
      <c r="O10">
        <f>IFERROR(_xlfn.XLOOKUP(Table2[[#This Row],[park_and_ride]],'[1]Park type per country'!$A$2:$A$162,'[1]Park type per country'!O$2:O$162),0)</f>
        <v>0</v>
      </c>
      <c r="P10">
        <f>IFERROR(_xlfn.XLOOKUP(Table2[[#This Row],[garages]],'[1]Park type per country'!$A$2:$A$162,'[1]Park type per country'!P$2:P$162),0)</f>
        <v>0</v>
      </c>
      <c r="Q10">
        <f>IFERROR(_xlfn.XLOOKUP(Table2[[#This Row],[Carpool]],'[1]Park type per country'!$A$2:$A$162,'[1]Park type per country'!Q$2:Q$162),0)</f>
        <v>0</v>
      </c>
      <c r="R10">
        <f>IFERROR(_xlfn.XLOOKUP(Table2[[#This Row],[carpool2]],'[1]Park type per country'!$A$2:$A$162,'[1]Park type per country'!R$2:R$162),0)</f>
        <v>0</v>
      </c>
      <c r="S10">
        <f>SUM(B10:R10)</f>
        <v>3.1707165421346062</v>
      </c>
      <c r="T10">
        <f>_xlfn.XLOOKUP(A10,Sheet1!$A$2:$A$177,Sheet1!$Q$2:$Q$177)</f>
        <v>45.649477182499353</v>
      </c>
      <c r="U10" s="4">
        <f>S10/T10</f>
        <v>6.9457893886902267E-2</v>
      </c>
      <c r="V10" s="6">
        <f>_xlfn.XLOOKUP(Table2[[#This Row],[country]],[2]!Table1[country],[2]!Table1[Populated area with no road information (%)])</f>
        <v>0</v>
      </c>
      <c r="W10" s="6"/>
    </row>
    <row r="11" spans="1:35" x14ac:dyDescent="0.25">
      <c r="A11" s="5" t="s">
        <v>452</v>
      </c>
      <c r="B11">
        <f>IFERROR(_xlfn.XLOOKUP(Table2[[#This Row],[country]],'[1]Park type per country'!$A$2:$A$162,'[1]Park type per country'!B$2:B$162),0)</f>
        <v>41.974168661615352</v>
      </c>
      <c r="C11">
        <f>IFERROR(_xlfn.XLOOKUP(Table2[[#This Row],[surface]],'[1]Park type per country'!$A$2:$A$162,'[1]Park type per country'!C$2:C$162),0)</f>
        <v>0</v>
      </c>
      <c r="D11">
        <f>IFERROR(_xlfn.XLOOKUP(Table2[[#This Row],[multi-storey]],'[1]Park type per country'!$A$2:$A$162,'[1]Park type per country'!D$2:D$162),0)</f>
        <v>0</v>
      </c>
      <c r="E11">
        <f>IFERROR(_xlfn.XLOOKUP(Table2[[#This Row],[street_side]],'[1]Park type per country'!$A$2:$A$162,'[1]Park type per country'!E$2:E$162),0)</f>
        <v>0</v>
      </c>
      <c r="F11">
        <f>IFERROR(_xlfn.XLOOKUP(Table2[[#This Row],[underground]],'[1]Park type per country'!$A$2:$A$162,'[1]Park type per country'!F$2:F$162),0)</f>
        <v>0</v>
      </c>
      <c r="G11">
        <f>IFERROR(_xlfn.XLOOKUP(Table2[[#This Row],[lane]],'[1]Park type per country'!$A$2:$A$162,'[1]Park type per country'!G$2:G$162),0)</f>
        <v>0</v>
      </c>
      <c r="H11">
        <f>IFERROR(_xlfn.XLOOKUP(Table2[[#This Row],[rooftop]],'[1]Park type per country'!$A$2:$A$162,'[1]Park type per country'!H$2:H$162),0)</f>
        <v>0</v>
      </c>
      <c r="I11">
        <f>IFERROR(_xlfn.XLOOKUP(Table2[[#This Row],[garage_boxes]],'[1]Park type per country'!$A$2:$A$162,'[1]Park type per country'!I$2:I$162),0)</f>
        <v>0</v>
      </c>
      <c r="J11">
        <f>IFERROR(_xlfn.XLOOKUP(Table2[[#This Row],[carports]],'[1]Park type per country'!$A$2:$A$162,'[1]Park type per country'!J$2:J$162),0)</f>
        <v>0</v>
      </c>
      <c r="K11">
        <f>IFERROR(_xlfn.XLOOKUP(Table2[[#This Row],[garage]],'[1]Park type per country'!$A$2:$A$162,'[1]Park type per country'!K$2:K$162),0)</f>
        <v>0</v>
      </c>
      <c r="L11">
        <f>IFERROR(_xlfn.XLOOKUP(Table2[[#This Row],[depot]],'[1]Park type per country'!$A$2:$A$162,'[1]Park type per country'!L$2:L$162),0)</f>
        <v>0</v>
      </c>
      <c r="M11">
        <f>IFERROR(_xlfn.XLOOKUP(Table2[[#This Row],[sheds]],'[1]Park type per country'!$A$2:$A$162,'[1]Park type per country'!M$2:M$162),0)</f>
        <v>0</v>
      </c>
      <c r="N11">
        <f>IFERROR(_xlfn.XLOOKUP(Table2[[#This Row],[layby]],'[1]Park type per country'!$A$2:$A$162,'[1]Park type per country'!N$2:N$162),0)</f>
        <v>0</v>
      </c>
      <c r="O11">
        <f>IFERROR(_xlfn.XLOOKUP(Table2[[#This Row],[park_and_ride]],'[1]Park type per country'!$A$2:$A$162,'[1]Park type per country'!O$2:O$162),0)</f>
        <v>0</v>
      </c>
      <c r="P11">
        <f>IFERROR(_xlfn.XLOOKUP(Table2[[#This Row],[garages]],'[1]Park type per country'!$A$2:$A$162,'[1]Park type per country'!P$2:P$162),0)</f>
        <v>0</v>
      </c>
      <c r="Q11">
        <f>IFERROR(_xlfn.XLOOKUP(Table2[[#This Row],[Carpool]],'[1]Park type per country'!$A$2:$A$162,'[1]Park type per country'!Q$2:Q$162),0)</f>
        <v>0</v>
      </c>
      <c r="R11">
        <f>IFERROR(_xlfn.XLOOKUP(Table2[[#This Row],[carpool2]],'[1]Park type per country'!$A$2:$A$162,'[1]Park type per country'!R$2:R$162),0)</f>
        <v>0</v>
      </c>
      <c r="S11">
        <f>SUM(B11:R11)</f>
        <v>41.974168661615352</v>
      </c>
      <c r="T11">
        <f>_xlfn.XLOOKUP(A11,Sheet1!$A$2:$A$177,Sheet1!$Q$2:$Q$177)</f>
        <v>725.17732739250869</v>
      </c>
      <c r="U11" s="4">
        <f>S11/T11</f>
        <v>5.7881247904619688E-2</v>
      </c>
      <c r="V11" s="6">
        <f>_xlfn.XLOOKUP(Table2[[#This Row],[country]],[2]!Table1[country],[2]!Table1[Populated area with no road information (%)])</f>
        <v>7.7084737998024287E-3</v>
      </c>
      <c r="W11" s="6"/>
      <c r="Y11" t="s">
        <v>641</v>
      </c>
      <c r="AB11" t="s">
        <v>642</v>
      </c>
      <c r="AC11" t="s">
        <v>644</v>
      </c>
      <c r="AD11" t="s">
        <v>645</v>
      </c>
      <c r="AG11" t="s">
        <v>643</v>
      </c>
      <c r="AH11" t="s">
        <v>644</v>
      </c>
      <c r="AI11" t="s">
        <v>645</v>
      </c>
    </row>
    <row r="12" spans="1:35" x14ac:dyDescent="0.25">
      <c r="A12" s="5" t="s">
        <v>542</v>
      </c>
      <c r="B12">
        <f>IFERROR(_xlfn.XLOOKUP(Table2[[#This Row],[country]],'[1]Park type per country'!$A$2:$A$162,'[1]Park type per country'!B$2:B$162),0)</f>
        <v>1.60035216380167</v>
      </c>
      <c r="C12">
        <f>IFERROR(_xlfn.XLOOKUP(Table2[[#This Row],[surface]],'[1]Park type per country'!$A$2:$A$162,'[1]Park type per country'!C$2:C$162),0)</f>
        <v>0</v>
      </c>
      <c r="D12">
        <f>IFERROR(_xlfn.XLOOKUP(Table2[[#This Row],[multi-storey]],'[1]Park type per country'!$A$2:$A$162,'[1]Park type per country'!D$2:D$162),0)</f>
        <v>0</v>
      </c>
      <c r="E12">
        <f>IFERROR(_xlfn.XLOOKUP(Table2[[#This Row],[street_side]],'[1]Park type per country'!$A$2:$A$162,'[1]Park type per country'!E$2:E$162),0)</f>
        <v>0</v>
      </c>
      <c r="F12">
        <f>IFERROR(_xlfn.XLOOKUP(Table2[[#This Row],[underground]],'[1]Park type per country'!$A$2:$A$162,'[1]Park type per country'!F$2:F$162),0)</f>
        <v>0</v>
      </c>
      <c r="G12">
        <f>IFERROR(_xlfn.XLOOKUP(Table2[[#This Row],[lane]],'[1]Park type per country'!$A$2:$A$162,'[1]Park type per country'!G$2:G$162),0)</f>
        <v>0</v>
      </c>
      <c r="H12">
        <f>IFERROR(_xlfn.XLOOKUP(Table2[[#This Row],[rooftop]],'[1]Park type per country'!$A$2:$A$162,'[1]Park type per country'!H$2:H$162),0)</f>
        <v>0</v>
      </c>
      <c r="I12">
        <f>IFERROR(_xlfn.XLOOKUP(Table2[[#This Row],[garage_boxes]],'[1]Park type per country'!$A$2:$A$162,'[1]Park type per country'!I$2:I$162),0)</f>
        <v>0</v>
      </c>
      <c r="J12">
        <f>IFERROR(_xlfn.XLOOKUP(Table2[[#This Row],[carports]],'[1]Park type per country'!$A$2:$A$162,'[1]Park type per country'!J$2:J$162),0)</f>
        <v>0</v>
      </c>
      <c r="K12">
        <f>IFERROR(_xlfn.XLOOKUP(Table2[[#This Row],[garage]],'[1]Park type per country'!$A$2:$A$162,'[1]Park type per country'!K$2:K$162),0)</f>
        <v>0</v>
      </c>
      <c r="L12">
        <f>IFERROR(_xlfn.XLOOKUP(Table2[[#This Row],[depot]],'[1]Park type per country'!$A$2:$A$162,'[1]Park type per country'!L$2:L$162),0)</f>
        <v>0</v>
      </c>
      <c r="M12">
        <f>IFERROR(_xlfn.XLOOKUP(Table2[[#This Row],[sheds]],'[1]Park type per country'!$A$2:$A$162,'[1]Park type per country'!M$2:M$162),0)</f>
        <v>0</v>
      </c>
      <c r="N12">
        <f>IFERROR(_xlfn.XLOOKUP(Table2[[#This Row],[layby]],'[1]Park type per country'!$A$2:$A$162,'[1]Park type per country'!N$2:N$162),0)</f>
        <v>0</v>
      </c>
      <c r="O12">
        <f>IFERROR(_xlfn.XLOOKUP(Table2[[#This Row],[park_and_ride]],'[1]Park type per country'!$A$2:$A$162,'[1]Park type per country'!O$2:O$162),0)</f>
        <v>0</v>
      </c>
      <c r="P12">
        <f>IFERROR(_xlfn.XLOOKUP(Table2[[#This Row],[garages]],'[1]Park type per country'!$A$2:$A$162,'[1]Park type per country'!P$2:P$162),0)</f>
        <v>0</v>
      </c>
      <c r="Q12">
        <f>IFERROR(_xlfn.XLOOKUP(Table2[[#This Row],[Carpool]],'[1]Park type per country'!$A$2:$A$162,'[1]Park type per country'!Q$2:Q$162),0)</f>
        <v>0</v>
      </c>
      <c r="R12">
        <f>IFERROR(_xlfn.XLOOKUP(Table2[[#This Row],[carpool2]],'[1]Park type per country'!$A$2:$A$162,'[1]Park type per country'!R$2:R$162),0)</f>
        <v>0</v>
      </c>
      <c r="S12">
        <f>SUM(B12:R12)</f>
        <v>1.60035216380167</v>
      </c>
      <c r="T12">
        <f>_xlfn.XLOOKUP(A12,Sheet1!$A$2:$A$177,Sheet1!$Q$2:$Q$177)</f>
        <v>27.853665188508337</v>
      </c>
      <c r="U12" s="4">
        <f>S12/T12</f>
        <v>5.7455711949245793E-2</v>
      </c>
      <c r="V12" s="6">
        <f>_xlfn.XLOOKUP(Table2[[#This Row],[country]],[2]!Table1[country],[2]!Table1[Populated area with no road information (%)])</f>
        <v>5.7894643248786327E-2</v>
      </c>
      <c r="W12" s="6"/>
      <c r="X12" t="s">
        <v>530</v>
      </c>
      <c r="Y12" s="6">
        <f>_xlfn.XLOOKUP(A7,[2]!Table1[country],[2]!Table1[Populated area with no road information (%)])</f>
        <v>4.8849989822918787E-3</v>
      </c>
      <c r="AB12" t="s">
        <v>530</v>
      </c>
      <c r="AC12" s="7">
        <v>0.22326087597205824</v>
      </c>
      <c r="AD12" s="7">
        <v>4.8849989822918787E-3</v>
      </c>
      <c r="AG12" t="s">
        <v>531</v>
      </c>
      <c r="AH12" s="7">
        <v>3.4573357548270456E-2</v>
      </c>
      <c r="AI12" s="7">
        <v>4.3409768418305066E-2</v>
      </c>
    </row>
    <row r="13" spans="1:35" x14ac:dyDescent="0.25">
      <c r="A13" s="5" t="s">
        <v>457</v>
      </c>
      <c r="B13">
        <f>IFERROR(_xlfn.XLOOKUP(Table2[[#This Row],[country]],'[1]Park type per country'!$A$2:$A$162,'[1]Park type per country'!B$2:B$162),0)</f>
        <v>28.294740616678808</v>
      </c>
      <c r="C13">
        <f>IFERROR(_xlfn.XLOOKUP(Table2[[#This Row],[surface]],'[1]Park type per country'!$A$2:$A$162,'[1]Park type per country'!C$2:C$162),0)</f>
        <v>0</v>
      </c>
      <c r="D13">
        <f>IFERROR(_xlfn.XLOOKUP(Table2[[#This Row],[multi-storey]],'[1]Park type per country'!$A$2:$A$162,'[1]Park type per country'!D$2:D$162),0)</f>
        <v>0</v>
      </c>
      <c r="E13">
        <f>IFERROR(_xlfn.XLOOKUP(Table2[[#This Row],[street_side]],'[1]Park type per country'!$A$2:$A$162,'[1]Park type per country'!E$2:E$162),0)</f>
        <v>0</v>
      </c>
      <c r="F13">
        <f>IFERROR(_xlfn.XLOOKUP(Table2[[#This Row],[underground]],'[1]Park type per country'!$A$2:$A$162,'[1]Park type per country'!F$2:F$162),0)</f>
        <v>0</v>
      </c>
      <c r="G13">
        <f>IFERROR(_xlfn.XLOOKUP(Table2[[#This Row],[lane]],'[1]Park type per country'!$A$2:$A$162,'[1]Park type per country'!G$2:G$162),0)</f>
        <v>0</v>
      </c>
      <c r="H13">
        <f>IFERROR(_xlfn.XLOOKUP(Table2[[#This Row],[rooftop]],'[1]Park type per country'!$A$2:$A$162,'[1]Park type per country'!H$2:H$162),0)</f>
        <v>0</v>
      </c>
      <c r="I13">
        <f>IFERROR(_xlfn.XLOOKUP(Table2[[#This Row],[garage_boxes]],'[1]Park type per country'!$A$2:$A$162,'[1]Park type per country'!I$2:I$162),0)</f>
        <v>0</v>
      </c>
      <c r="J13">
        <f>IFERROR(_xlfn.XLOOKUP(Table2[[#This Row],[carports]],'[1]Park type per country'!$A$2:$A$162,'[1]Park type per country'!J$2:J$162),0)</f>
        <v>0</v>
      </c>
      <c r="K13">
        <f>IFERROR(_xlfn.XLOOKUP(Table2[[#This Row],[garage]],'[1]Park type per country'!$A$2:$A$162,'[1]Park type per country'!K$2:K$162),0)</f>
        <v>0</v>
      </c>
      <c r="L13">
        <f>IFERROR(_xlfn.XLOOKUP(Table2[[#This Row],[depot]],'[1]Park type per country'!$A$2:$A$162,'[1]Park type per country'!L$2:L$162),0)</f>
        <v>0</v>
      </c>
      <c r="M13">
        <f>IFERROR(_xlfn.XLOOKUP(Table2[[#This Row],[sheds]],'[1]Park type per country'!$A$2:$A$162,'[1]Park type per country'!M$2:M$162),0)</f>
        <v>0</v>
      </c>
      <c r="N13">
        <f>IFERROR(_xlfn.XLOOKUP(Table2[[#This Row],[layby]],'[1]Park type per country'!$A$2:$A$162,'[1]Park type per country'!N$2:N$162),0)</f>
        <v>0</v>
      </c>
      <c r="O13">
        <f>IFERROR(_xlfn.XLOOKUP(Table2[[#This Row],[park_and_ride]],'[1]Park type per country'!$A$2:$A$162,'[1]Park type per country'!O$2:O$162),0)</f>
        <v>0</v>
      </c>
      <c r="P13">
        <f>IFERROR(_xlfn.XLOOKUP(Table2[[#This Row],[garages]],'[1]Park type per country'!$A$2:$A$162,'[1]Park type per country'!P$2:P$162),0)</f>
        <v>0</v>
      </c>
      <c r="Q13">
        <f>IFERROR(_xlfn.XLOOKUP(Table2[[#This Row],[Carpool]],'[1]Park type per country'!$A$2:$A$162,'[1]Park type per country'!Q$2:Q$162),0)</f>
        <v>0</v>
      </c>
      <c r="R13">
        <f>IFERROR(_xlfn.XLOOKUP(Table2[[#This Row],[carpool2]],'[1]Park type per country'!$A$2:$A$162,'[1]Park type per country'!R$2:R$162),0)</f>
        <v>0</v>
      </c>
      <c r="S13">
        <f>SUM(B13:R13)</f>
        <v>28.294740616678808</v>
      </c>
      <c r="T13">
        <f>_xlfn.XLOOKUP(A13,Sheet1!$A$2:$A$177,Sheet1!$Q$2:$Q$177)</f>
        <v>530.95468705520875</v>
      </c>
      <c r="U13" s="4">
        <f>S13/T13</f>
        <v>5.3290311407942645E-2</v>
      </c>
      <c r="V13" s="6">
        <f>_xlfn.XLOOKUP(Table2[[#This Row],[country]],[2]!Table1[country],[2]!Table1[Populated area with no road information (%)])</f>
        <v>5.0874476572570495E-4</v>
      </c>
      <c r="W13" s="6"/>
      <c r="X13" t="s">
        <v>499</v>
      </c>
      <c r="Y13" s="6">
        <f>_xlfn.XLOOKUP(A8,[2]!Table1[country],[2]!Table1[Populated area with no road information (%)])</f>
        <v>2.9233660471914805E-3</v>
      </c>
      <c r="AB13" t="s">
        <v>499</v>
      </c>
      <c r="AC13" s="7">
        <v>0.1438095947060522</v>
      </c>
      <c r="AD13" s="7">
        <v>2.0400668702842649E-3</v>
      </c>
      <c r="AG13" t="s">
        <v>585</v>
      </c>
      <c r="AH13" s="7">
        <v>3.3647183181727561E-2</v>
      </c>
      <c r="AI13" s="7">
        <v>7.4151149579134587E-2</v>
      </c>
    </row>
    <row r="14" spans="1:35" x14ac:dyDescent="0.25">
      <c r="A14" s="5" t="s">
        <v>591</v>
      </c>
      <c r="B14">
        <f>IFERROR(_xlfn.XLOOKUP(Table2[[#This Row],[country]],'[1]Park type per country'!$A$2:$A$162,'[1]Park type per country'!B$2:B$162),0)</f>
        <v>23.154279623745769</v>
      </c>
      <c r="C14">
        <f>IFERROR(_xlfn.XLOOKUP(Table2[[#This Row],[surface]],'[1]Park type per country'!$A$2:$A$162,'[1]Park type per country'!C$2:C$162),0)</f>
        <v>0</v>
      </c>
      <c r="D14">
        <f>IFERROR(_xlfn.XLOOKUP(Table2[[#This Row],[multi-storey]],'[1]Park type per country'!$A$2:$A$162,'[1]Park type per country'!D$2:D$162),0)</f>
        <v>0</v>
      </c>
      <c r="E14">
        <f>IFERROR(_xlfn.XLOOKUP(Table2[[#This Row],[street_side]],'[1]Park type per country'!$A$2:$A$162,'[1]Park type per country'!E$2:E$162),0)</f>
        <v>0</v>
      </c>
      <c r="F14">
        <f>IFERROR(_xlfn.XLOOKUP(Table2[[#This Row],[underground]],'[1]Park type per country'!$A$2:$A$162,'[1]Park type per country'!F$2:F$162),0)</f>
        <v>0</v>
      </c>
      <c r="G14">
        <f>IFERROR(_xlfn.XLOOKUP(Table2[[#This Row],[lane]],'[1]Park type per country'!$A$2:$A$162,'[1]Park type per country'!G$2:G$162),0)</f>
        <v>0</v>
      </c>
      <c r="H14">
        <f>IFERROR(_xlfn.XLOOKUP(Table2[[#This Row],[rooftop]],'[1]Park type per country'!$A$2:$A$162,'[1]Park type per country'!H$2:H$162),0)</f>
        <v>0</v>
      </c>
      <c r="I14">
        <f>IFERROR(_xlfn.XLOOKUP(Table2[[#This Row],[garage_boxes]],'[1]Park type per country'!$A$2:$A$162,'[1]Park type per country'!I$2:I$162),0)</f>
        <v>0</v>
      </c>
      <c r="J14">
        <f>IFERROR(_xlfn.XLOOKUP(Table2[[#This Row],[carports]],'[1]Park type per country'!$A$2:$A$162,'[1]Park type per country'!J$2:J$162),0)</f>
        <v>0</v>
      </c>
      <c r="K14">
        <f>IFERROR(_xlfn.XLOOKUP(Table2[[#This Row],[garage]],'[1]Park type per country'!$A$2:$A$162,'[1]Park type per country'!K$2:K$162),0)</f>
        <v>0</v>
      </c>
      <c r="L14">
        <f>IFERROR(_xlfn.XLOOKUP(Table2[[#This Row],[depot]],'[1]Park type per country'!$A$2:$A$162,'[1]Park type per country'!L$2:L$162),0)</f>
        <v>0</v>
      </c>
      <c r="M14">
        <f>IFERROR(_xlfn.XLOOKUP(Table2[[#This Row],[sheds]],'[1]Park type per country'!$A$2:$A$162,'[1]Park type per country'!M$2:M$162),0)</f>
        <v>0</v>
      </c>
      <c r="N14">
        <f>IFERROR(_xlfn.XLOOKUP(Table2[[#This Row],[layby]],'[1]Park type per country'!$A$2:$A$162,'[1]Park type per country'!N$2:N$162),0)</f>
        <v>0</v>
      </c>
      <c r="O14">
        <f>IFERROR(_xlfn.XLOOKUP(Table2[[#This Row],[park_and_ride]],'[1]Park type per country'!$A$2:$A$162,'[1]Park type per country'!O$2:O$162),0)</f>
        <v>0</v>
      </c>
      <c r="P14">
        <f>IFERROR(_xlfn.XLOOKUP(Table2[[#This Row],[garages]],'[1]Park type per country'!$A$2:$A$162,'[1]Park type per country'!P$2:P$162),0)</f>
        <v>0</v>
      </c>
      <c r="Q14">
        <f>IFERROR(_xlfn.XLOOKUP(Table2[[#This Row],[Carpool]],'[1]Park type per country'!$A$2:$A$162,'[1]Park type per country'!Q$2:Q$162),0)</f>
        <v>0</v>
      </c>
      <c r="R14">
        <f>IFERROR(_xlfn.XLOOKUP(Table2[[#This Row],[carpool2]],'[1]Park type per country'!$A$2:$A$162,'[1]Park type per country'!R$2:R$162),0)</f>
        <v>0</v>
      </c>
      <c r="S14">
        <f>SUM(B14:R14)</f>
        <v>23.154279623745769</v>
      </c>
      <c r="T14">
        <f>_xlfn.XLOOKUP(A14,Sheet1!$A$2:$A$177,Sheet1!$Q$2:$Q$177)</f>
        <v>437.95714051523925</v>
      </c>
      <c r="U14" s="4">
        <f>S14/T14</f>
        <v>5.2868825466587152E-2</v>
      </c>
      <c r="V14" s="6">
        <f>_xlfn.XLOOKUP(Table2[[#This Row],[country]],[2]!Table1[country],[2]!Table1[Populated area with no road information (%)])</f>
        <v>1.2363190672908588E-2</v>
      </c>
      <c r="W14" s="6"/>
      <c r="X14" t="s">
        <v>447</v>
      </c>
      <c r="Y14" s="6">
        <f>_xlfn.XLOOKUP(A9,[2]!Table1[country],[2]!Table1[Populated area with no road information (%)])</f>
        <v>2.0400668702842649E-3</v>
      </c>
      <c r="AB14" t="s">
        <v>447</v>
      </c>
      <c r="AC14" s="7">
        <v>0.13886702089854969</v>
      </c>
      <c r="AD14" s="7">
        <v>2.9233660471914805E-3</v>
      </c>
      <c r="AG14" t="s">
        <v>590</v>
      </c>
      <c r="AH14" s="7">
        <v>3.2961875962357473E-2</v>
      </c>
      <c r="AI14" s="7">
        <v>7.9496747606363008E-2</v>
      </c>
    </row>
    <row r="15" spans="1:35" x14ac:dyDescent="0.25">
      <c r="A15" s="5" t="s">
        <v>554</v>
      </c>
      <c r="B15">
        <f>IFERROR(_xlfn.XLOOKUP(Table2[[#This Row],[country]],'[1]Park type per country'!$A$2:$A$162,'[1]Park type per country'!B$2:B$162),0)</f>
        <v>42.498506203779527</v>
      </c>
      <c r="C15">
        <f>IFERROR(_xlfn.XLOOKUP(Table2[[#This Row],[surface]],'[1]Park type per country'!$A$2:$A$162,'[1]Park type per country'!C$2:C$162),0)</f>
        <v>0</v>
      </c>
      <c r="D15">
        <f>IFERROR(_xlfn.XLOOKUP(Table2[[#This Row],[multi-storey]],'[1]Park type per country'!$A$2:$A$162,'[1]Park type per country'!D$2:D$162),0)</f>
        <v>0</v>
      </c>
      <c r="E15">
        <f>IFERROR(_xlfn.XLOOKUP(Table2[[#This Row],[street_side]],'[1]Park type per country'!$A$2:$A$162,'[1]Park type per country'!E$2:E$162),0)</f>
        <v>0</v>
      </c>
      <c r="F15">
        <f>IFERROR(_xlfn.XLOOKUP(Table2[[#This Row],[underground]],'[1]Park type per country'!$A$2:$A$162,'[1]Park type per country'!F$2:F$162),0)</f>
        <v>0</v>
      </c>
      <c r="G15">
        <f>IFERROR(_xlfn.XLOOKUP(Table2[[#This Row],[lane]],'[1]Park type per country'!$A$2:$A$162,'[1]Park type per country'!G$2:G$162),0)</f>
        <v>0</v>
      </c>
      <c r="H15">
        <f>IFERROR(_xlfn.XLOOKUP(Table2[[#This Row],[rooftop]],'[1]Park type per country'!$A$2:$A$162,'[1]Park type per country'!H$2:H$162),0)</f>
        <v>0</v>
      </c>
      <c r="I15">
        <f>IFERROR(_xlfn.XLOOKUP(Table2[[#This Row],[garage_boxes]],'[1]Park type per country'!$A$2:$A$162,'[1]Park type per country'!I$2:I$162),0)</f>
        <v>0</v>
      </c>
      <c r="J15">
        <f>IFERROR(_xlfn.XLOOKUP(Table2[[#This Row],[carports]],'[1]Park type per country'!$A$2:$A$162,'[1]Park type per country'!J$2:J$162),0)</f>
        <v>0</v>
      </c>
      <c r="K15">
        <f>IFERROR(_xlfn.XLOOKUP(Table2[[#This Row],[garage]],'[1]Park type per country'!$A$2:$A$162,'[1]Park type per country'!K$2:K$162),0)</f>
        <v>0</v>
      </c>
      <c r="L15">
        <f>IFERROR(_xlfn.XLOOKUP(Table2[[#This Row],[depot]],'[1]Park type per country'!$A$2:$A$162,'[1]Park type per country'!L$2:L$162),0)</f>
        <v>0</v>
      </c>
      <c r="M15">
        <f>IFERROR(_xlfn.XLOOKUP(Table2[[#This Row],[sheds]],'[1]Park type per country'!$A$2:$A$162,'[1]Park type per country'!M$2:M$162),0)</f>
        <v>0</v>
      </c>
      <c r="N15">
        <f>IFERROR(_xlfn.XLOOKUP(Table2[[#This Row],[layby]],'[1]Park type per country'!$A$2:$A$162,'[1]Park type per country'!N$2:N$162),0)</f>
        <v>0</v>
      </c>
      <c r="O15">
        <f>IFERROR(_xlfn.XLOOKUP(Table2[[#This Row],[park_and_ride]],'[1]Park type per country'!$A$2:$A$162,'[1]Park type per country'!O$2:O$162),0)</f>
        <v>0</v>
      </c>
      <c r="P15">
        <f>IFERROR(_xlfn.XLOOKUP(Table2[[#This Row],[garages]],'[1]Park type per country'!$A$2:$A$162,'[1]Park type per country'!P$2:P$162),0)</f>
        <v>0</v>
      </c>
      <c r="Q15">
        <f>IFERROR(_xlfn.XLOOKUP(Table2[[#This Row],[Carpool]],'[1]Park type per country'!$A$2:$A$162,'[1]Park type per country'!Q$2:Q$162),0)</f>
        <v>0</v>
      </c>
      <c r="R15">
        <f>IFERROR(_xlfn.XLOOKUP(Table2[[#This Row],[carpool2]],'[1]Park type per country'!$A$2:$A$162,'[1]Park type per country'!R$2:R$162),0)</f>
        <v>0</v>
      </c>
      <c r="S15">
        <f>SUM(B15:R15)</f>
        <v>42.498506203779527</v>
      </c>
      <c r="T15">
        <f>_xlfn.XLOOKUP(A15,Sheet1!$A$2:$A$177,Sheet1!$Q$2:$Q$177)</f>
        <v>883.68645506542737</v>
      </c>
      <c r="U15" s="4">
        <f>S15/T15</f>
        <v>4.8092291061124136E-2</v>
      </c>
      <c r="V15" s="6">
        <f>_xlfn.XLOOKUP(Table2[[#This Row],[country]],[2]!Table1[country],[2]!Table1[Populated area with no road information (%)])</f>
        <v>1.1104907522314269E-2</v>
      </c>
      <c r="W15" s="6"/>
      <c r="X15" t="s">
        <v>532</v>
      </c>
      <c r="Y15" s="6">
        <f>_xlfn.XLOOKUP(A10,[2]!Table1[country],[2]!Table1[Populated area with no road information (%)])</f>
        <v>0</v>
      </c>
      <c r="AB15" t="s">
        <v>532</v>
      </c>
      <c r="AC15" s="7">
        <v>0.11767959462440972</v>
      </c>
      <c r="AD15" s="7">
        <v>0</v>
      </c>
      <c r="AG15" t="s">
        <v>470</v>
      </c>
      <c r="AH15" s="7">
        <v>3.1559786191314519E-2</v>
      </c>
      <c r="AI15" s="7">
        <v>0.30328462582839361</v>
      </c>
    </row>
    <row r="16" spans="1:35" x14ac:dyDescent="0.25">
      <c r="A16" s="5" t="s">
        <v>579</v>
      </c>
      <c r="B16">
        <f>IFERROR(_xlfn.XLOOKUP(Table2[[#This Row],[country]],'[1]Park type per country'!$A$2:$A$162,'[1]Park type per country'!B$2:B$162),0)</f>
        <v>12.877345711573099</v>
      </c>
      <c r="C16">
        <f>IFERROR(_xlfn.XLOOKUP(Table2[[#This Row],[surface]],'[1]Park type per country'!$A$2:$A$162,'[1]Park type per country'!C$2:C$162),0)</f>
        <v>0</v>
      </c>
      <c r="D16">
        <f>IFERROR(_xlfn.XLOOKUP(Table2[[#This Row],[multi-storey]],'[1]Park type per country'!$A$2:$A$162,'[1]Park type per country'!D$2:D$162),0)</f>
        <v>0</v>
      </c>
      <c r="E16">
        <f>IFERROR(_xlfn.XLOOKUP(Table2[[#This Row],[street_side]],'[1]Park type per country'!$A$2:$A$162,'[1]Park type per country'!E$2:E$162),0)</f>
        <v>0</v>
      </c>
      <c r="F16">
        <f>IFERROR(_xlfn.XLOOKUP(Table2[[#This Row],[underground]],'[1]Park type per country'!$A$2:$A$162,'[1]Park type per country'!F$2:F$162),0)</f>
        <v>0</v>
      </c>
      <c r="G16">
        <f>IFERROR(_xlfn.XLOOKUP(Table2[[#This Row],[lane]],'[1]Park type per country'!$A$2:$A$162,'[1]Park type per country'!G$2:G$162),0)</f>
        <v>0</v>
      </c>
      <c r="H16">
        <f>IFERROR(_xlfn.XLOOKUP(Table2[[#This Row],[rooftop]],'[1]Park type per country'!$A$2:$A$162,'[1]Park type per country'!H$2:H$162),0)</f>
        <v>0</v>
      </c>
      <c r="I16">
        <f>IFERROR(_xlfn.XLOOKUP(Table2[[#This Row],[garage_boxes]],'[1]Park type per country'!$A$2:$A$162,'[1]Park type per country'!I$2:I$162),0)</f>
        <v>0</v>
      </c>
      <c r="J16">
        <f>IFERROR(_xlfn.XLOOKUP(Table2[[#This Row],[carports]],'[1]Park type per country'!$A$2:$A$162,'[1]Park type per country'!J$2:J$162),0)</f>
        <v>0</v>
      </c>
      <c r="K16">
        <f>IFERROR(_xlfn.XLOOKUP(Table2[[#This Row],[garage]],'[1]Park type per country'!$A$2:$A$162,'[1]Park type per country'!K$2:K$162),0)</f>
        <v>0</v>
      </c>
      <c r="L16">
        <f>IFERROR(_xlfn.XLOOKUP(Table2[[#This Row],[depot]],'[1]Park type per country'!$A$2:$A$162,'[1]Park type per country'!L$2:L$162),0)</f>
        <v>0</v>
      </c>
      <c r="M16">
        <f>IFERROR(_xlfn.XLOOKUP(Table2[[#This Row],[sheds]],'[1]Park type per country'!$A$2:$A$162,'[1]Park type per country'!M$2:M$162),0)</f>
        <v>0</v>
      </c>
      <c r="N16">
        <f>IFERROR(_xlfn.XLOOKUP(Table2[[#This Row],[layby]],'[1]Park type per country'!$A$2:$A$162,'[1]Park type per country'!N$2:N$162),0)</f>
        <v>0</v>
      </c>
      <c r="O16">
        <f>IFERROR(_xlfn.XLOOKUP(Table2[[#This Row],[park_and_ride]],'[1]Park type per country'!$A$2:$A$162,'[1]Park type per country'!O$2:O$162),0)</f>
        <v>0</v>
      </c>
      <c r="P16">
        <f>IFERROR(_xlfn.XLOOKUP(Table2[[#This Row],[garages]],'[1]Park type per country'!$A$2:$A$162,'[1]Park type per country'!P$2:P$162),0)</f>
        <v>0</v>
      </c>
      <c r="Q16">
        <f>IFERROR(_xlfn.XLOOKUP(Table2[[#This Row],[Carpool]],'[1]Park type per country'!$A$2:$A$162,'[1]Park type per country'!Q$2:Q$162),0)</f>
        <v>0</v>
      </c>
      <c r="R16">
        <f>IFERROR(_xlfn.XLOOKUP(Table2[[#This Row],[carpool2]],'[1]Park type per country'!$A$2:$A$162,'[1]Park type per country'!R$2:R$162),0)</f>
        <v>0</v>
      </c>
      <c r="S16">
        <f>SUM(B16:R16)</f>
        <v>12.877345711573099</v>
      </c>
      <c r="T16">
        <f>_xlfn.XLOOKUP(A16,Sheet1!$A$2:$A$177,Sheet1!$Q$2:$Q$177)</f>
        <v>284.11523852539204</v>
      </c>
      <c r="U16" s="4">
        <f>S16/T16</f>
        <v>4.5324375342937546E-2</v>
      </c>
      <c r="V16" s="6">
        <f>_xlfn.XLOOKUP(Table2[[#This Row],[country]],[2]!Table1[country],[2]!Table1[Populated area with no road information (%)])</f>
        <v>1.7552433223724219E-2</v>
      </c>
      <c r="W16" s="6"/>
      <c r="X16" t="s">
        <v>501</v>
      </c>
      <c r="Y16" s="6">
        <f>_xlfn.XLOOKUP(A11,[2]!Table1[country],[2]!Table1[Populated area with no road information (%)])</f>
        <v>7.7084737998024287E-3</v>
      </c>
      <c r="AB16" t="s">
        <v>501</v>
      </c>
      <c r="AC16" s="7">
        <v>9.7133203738004936E-2</v>
      </c>
      <c r="AD16" s="7">
        <v>4.6786643628946543E-3</v>
      </c>
      <c r="AG16" t="s">
        <v>481</v>
      </c>
      <c r="AH16" s="7">
        <v>3.1315700976538241E-2</v>
      </c>
      <c r="AI16" s="7">
        <v>2.6650981549647935E-2</v>
      </c>
    </row>
    <row r="17" spans="1:35" x14ac:dyDescent="0.25">
      <c r="A17" s="5" t="s">
        <v>483</v>
      </c>
      <c r="B17">
        <f>IFERROR(_xlfn.XLOOKUP(Table2[[#This Row],[country]],'[1]Park type per country'!$A$2:$A$162,'[1]Park type per country'!B$2:B$162),0)</f>
        <v>25.08558699279585</v>
      </c>
      <c r="C17">
        <f>IFERROR(_xlfn.XLOOKUP(Table2[[#This Row],[surface]],'[1]Park type per country'!$A$2:$A$162,'[1]Park type per country'!C$2:C$162),0)</f>
        <v>0</v>
      </c>
      <c r="D17">
        <f>IFERROR(_xlfn.XLOOKUP(Table2[[#This Row],[multi-storey]],'[1]Park type per country'!$A$2:$A$162,'[1]Park type per country'!D$2:D$162),0)</f>
        <v>0</v>
      </c>
      <c r="E17">
        <f>IFERROR(_xlfn.XLOOKUP(Table2[[#This Row],[street_side]],'[1]Park type per country'!$A$2:$A$162,'[1]Park type per country'!E$2:E$162),0)</f>
        <v>0</v>
      </c>
      <c r="F17">
        <f>IFERROR(_xlfn.XLOOKUP(Table2[[#This Row],[underground]],'[1]Park type per country'!$A$2:$A$162,'[1]Park type per country'!F$2:F$162),0)</f>
        <v>0</v>
      </c>
      <c r="G17">
        <f>IFERROR(_xlfn.XLOOKUP(Table2[[#This Row],[lane]],'[1]Park type per country'!$A$2:$A$162,'[1]Park type per country'!G$2:G$162),0)</f>
        <v>0</v>
      </c>
      <c r="H17">
        <f>IFERROR(_xlfn.XLOOKUP(Table2[[#This Row],[rooftop]],'[1]Park type per country'!$A$2:$A$162,'[1]Park type per country'!H$2:H$162),0)</f>
        <v>0</v>
      </c>
      <c r="I17">
        <f>IFERROR(_xlfn.XLOOKUP(Table2[[#This Row],[garage_boxes]],'[1]Park type per country'!$A$2:$A$162,'[1]Park type per country'!I$2:I$162),0)</f>
        <v>0</v>
      </c>
      <c r="J17">
        <f>IFERROR(_xlfn.XLOOKUP(Table2[[#This Row],[carports]],'[1]Park type per country'!$A$2:$A$162,'[1]Park type per country'!J$2:J$162),0)</f>
        <v>0</v>
      </c>
      <c r="K17">
        <f>IFERROR(_xlfn.XLOOKUP(Table2[[#This Row],[garage]],'[1]Park type per country'!$A$2:$A$162,'[1]Park type per country'!K$2:K$162),0)</f>
        <v>0</v>
      </c>
      <c r="L17">
        <f>IFERROR(_xlfn.XLOOKUP(Table2[[#This Row],[depot]],'[1]Park type per country'!$A$2:$A$162,'[1]Park type per country'!L$2:L$162),0)</f>
        <v>0</v>
      </c>
      <c r="M17">
        <f>IFERROR(_xlfn.XLOOKUP(Table2[[#This Row],[sheds]],'[1]Park type per country'!$A$2:$A$162,'[1]Park type per country'!M$2:M$162),0)</f>
        <v>0</v>
      </c>
      <c r="N17">
        <f>IFERROR(_xlfn.XLOOKUP(Table2[[#This Row],[layby]],'[1]Park type per country'!$A$2:$A$162,'[1]Park type per country'!N$2:N$162),0)</f>
        <v>0</v>
      </c>
      <c r="O17">
        <f>IFERROR(_xlfn.XLOOKUP(Table2[[#This Row],[park_and_ride]],'[1]Park type per country'!$A$2:$A$162,'[1]Park type per country'!O$2:O$162),0)</f>
        <v>0</v>
      </c>
      <c r="P17">
        <f>IFERROR(_xlfn.XLOOKUP(Table2[[#This Row],[garages]],'[1]Park type per country'!$A$2:$A$162,'[1]Park type per country'!P$2:P$162),0)</f>
        <v>0</v>
      </c>
      <c r="Q17">
        <f>IFERROR(_xlfn.XLOOKUP(Table2[[#This Row],[Carpool]],'[1]Park type per country'!$A$2:$A$162,'[1]Park type per country'!Q$2:Q$162),0)</f>
        <v>0</v>
      </c>
      <c r="R17">
        <f>IFERROR(_xlfn.XLOOKUP(Table2[[#This Row],[carpool2]],'[1]Park type per country'!$A$2:$A$162,'[1]Park type per country'!R$2:R$162),0)</f>
        <v>0</v>
      </c>
      <c r="S17">
        <f>SUM(B17:R17)</f>
        <v>25.08558699279585</v>
      </c>
      <c r="T17">
        <f>_xlfn.XLOOKUP(A17,Sheet1!$A$2:$A$177,Sheet1!$Q$2:$Q$177)</f>
        <v>574.23912500502172</v>
      </c>
      <c r="U17" s="4">
        <f>S17/T17</f>
        <v>4.3684914350927369E-2</v>
      </c>
      <c r="V17" s="6">
        <f>_xlfn.XLOOKUP(Table2[[#This Row],[country]],[2]!Table1[country],[2]!Table1[Populated area with no road information (%)])</f>
        <v>1.0697901263496878E-2</v>
      </c>
      <c r="W17" s="6"/>
      <c r="X17" t="s">
        <v>554</v>
      </c>
      <c r="Y17" s="6">
        <f>_xlfn.XLOOKUP(A12,[2]!Table1[country],[2]!Table1[Populated area with no road information (%)])</f>
        <v>5.7894643248786327E-2</v>
      </c>
      <c r="AB17" t="s">
        <v>554</v>
      </c>
      <c r="AC17" s="7">
        <v>9.6362572068722882E-2</v>
      </c>
      <c r="AD17" s="7">
        <v>1.1104907522314269E-2</v>
      </c>
      <c r="AG17" t="s">
        <v>490</v>
      </c>
      <c r="AH17" s="7">
        <v>2.7083143670556406E-2</v>
      </c>
      <c r="AI17" s="7">
        <v>5.1534264662241189E-2</v>
      </c>
    </row>
    <row r="18" spans="1:35" x14ac:dyDescent="0.25">
      <c r="A18" s="5" t="s">
        <v>495</v>
      </c>
      <c r="B18">
        <f>IFERROR(_xlfn.XLOOKUP(Table2[[#This Row],[country]],'[1]Park type per country'!$A$2:$A$162,'[1]Park type per country'!B$2:B$162),0)</f>
        <v>253.72629819190351</v>
      </c>
      <c r="C18">
        <f>IFERROR(_xlfn.XLOOKUP(Table2[[#This Row],[surface]],'[1]Park type per country'!$A$2:$A$162,'[1]Park type per country'!C$2:C$162),0)</f>
        <v>0</v>
      </c>
      <c r="D18">
        <f>IFERROR(_xlfn.XLOOKUP(Table2[[#This Row],[multi-storey]],'[1]Park type per country'!$A$2:$A$162,'[1]Park type per country'!D$2:D$162),0)</f>
        <v>0</v>
      </c>
      <c r="E18">
        <f>IFERROR(_xlfn.XLOOKUP(Table2[[#This Row],[street_side]],'[1]Park type per country'!$A$2:$A$162,'[1]Park type per country'!E$2:E$162),0)</f>
        <v>0</v>
      </c>
      <c r="F18">
        <f>IFERROR(_xlfn.XLOOKUP(Table2[[#This Row],[underground]],'[1]Park type per country'!$A$2:$A$162,'[1]Park type per country'!F$2:F$162),0)</f>
        <v>0</v>
      </c>
      <c r="G18">
        <f>IFERROR(_xlfn.XLOOKUP(Table2[[#This Row],[lane]],'[1]Park type per country'!$A$2:$A$162,'[1]Park type per country'!G$2:G$162),0)</f>
        <v>0</v>
      </c>
      <c r="H18">
        <f>IFERROR(_xlfn.XLOOKUP(Table2[[#This Row],[rooftop]],'[1]Park type per country'!$A$2:$A$162,'[1]Park type per country'!H$2:H$162),0)</f>
        <v>0</v>
      </c>
      <c r="I18">
        <f>IFERROR(_xlfn.XLOOKUP(Table2[[#This Row],[garage_boxes]],'[1]Park type per country'!$A$2:$A$162,'[1]Park type per country'!I$2:I$162),0)</f>
        <v>0</v>
      </c>
      <c r="J18">
        <f>IFERROR(_xlfn.XLOOKUP(Table2[[#This Row],[carports]],'[1]Park type per country'!$A$2:$A$162,'[1]Park type per country'!J$2:J$162),0)</f>
        <v>0</v>
      </c>
      <c r="K18">
        <f>IFERROR(_xlfn.XLOOKUP(Table2[[#This Row],[garage]],'[1]Park type per country'!$A$2:$A$162,'[1]Park type per country'!K$2:K$162),0)</f>
        <v>0</v>
      </c>
      <c r="L18">
        <f>IFERROR(_xlfn.XLOOKUP(Table2[[#This Row],[depot]],'[1]Park type per country'!$A$2:$A$162,'[1]Park type per country'!L$2:L$162),0)</f>
        <v>0</v>
      </c>
      <c r="M18">
        <f>IFERROR(_xlfn.XLOOKUP(Table2[[#This Row],[sheds]],'[1]Park type per country'!$A$2:$A$162,'[1]Park type per country'!M$2:M$162),0)</f>
        <v>0</v>
      </c>
      <c r="N18">
        <f>IFERROR(_xlfn.XLOOKUP(Table2[[#This Row],[layby]],'[1]Park type per country'!$A$2:$A$162,'[1]Park type per country'!N$2:N$162),0)</f>
        <v>0</v>
      </c>
      <c r="O18">
        <f>IFERROR(_xlfn.XLOOKUP(Table2[[#This Row],[park_and_ride]],'[1]Park type per country'!$A$2:$A$162,'[1]Park type per country'!O$2:O$162),0)</f>
        <v>0</v>
      </c>
      <c r="P18">
        <f>IFERROR(_xlfn.XLOOKUP(Table2[[#This Row],[garages]],'[1]Park type per country'!$A$2:$A$162,'[1]Park type per country'!P$2:P$162),0)</f>
        <v>0</v>
      </c>
      <c r="Q18">
        <f>IFERROR(_xlfn.XLOOKUP(Table2[[#This Row],[Carpool]],'[1]Park type per country'!$A$2:$A$162,'[1]Park type per country'!Q$2:Q$162),0)</f>
        <v>0</v>
      </c>
      <c r="R18">
        <f>IFERROR(_xlfn.XLOOKUP(Table2[[#This Row],[carpool2]],'[1]Park type per country'!$A$2:$A$162,'[1]Park type per country'!R$2:R$162),0)</f>
        <v>0</v>
      </c>
      <c r="S18">
        <f>SUM(B18:R18)</f>
        <v>253.72629819190351</v>
      </c>
      <c r="T18">
        <f>_xlfn.XLOOKUP(A18,Sheet1!$A$2:$A$177,Sheet1!$Q$2:$Q$177)</f>
        <v>6405.9931673611591</v>
      </c>
      <c r="U18" s="4">
        <f>S18/T18</f>
        <v>3.9607644211150754E-2</v>
      </c>
      <c r="V18" s="6">
        <f>_xlfn.XLOOKUP(Table2[[#This Row],[country]],[2]!Table1[country],[2]!Table1[Populated area with no road information (%)])</f>
        <v>8.102654047103473E-3</v>
      </c>
      <c r="W18" s="6"/>
      <c r="X18" t="s">
        <v>452</v>
      </c>
      <c r="Y18" s="6">
        <f>_xlfn.XLOOKUP(A13,[2]!Table1[country],[2]!Table1[Populated area with no road information (%)])</f>
        <v>5.0874476572570495E-4</v>
      </c>
      <c r="AB18" t="s">
        <v>452</v>
      </c>
      <c r="AC18" s="7">
        <v>9.2324190122761302E-2</v>
      </c>
      <c r="AD18" s="7">
        <v>7.7084737998024287E-3</v>
      </c>
      <c r="AG18" t="s">
        <v>546</v>
      </c>
      <c r="AH18" s="7">
        <v>2.2898690170662275E-2</v>
      </c>
      <c r="AI18" s="7">
        <v>0</v>
      </c>
    </row>
    <row r="19" spans="1:35" x14ac:dyDescent="0.25">
      <c r="A19" s="5" t="s">
        <v>539</v>
      </c>
      <c r="B19">
        <f>IFERROR(_xlfn.XLOOKUP(Table2[[#This Row],[country]],'[1]Park type per country'!$A$2:$A$162,'[1]Park type per country'!B$2:B$162),0)</f>
        <v>0.51199763743015603</v>
      </c>
      <c r="C19">
        <f>IFERROR(_xlfn.XLOOKUP(Table2[[#This Row],[surface]],'[1]Park type per country'!$A$2:$A$162,'[1]Park type per country'!C$2:C$162),0)</f>
        <v>0</v>
      </c>
      <c r="D19">
        <f>IFERROR(_xlfn.XLOOKUP(Table2[[#This Row],[multi-storey]],'[1]Park type per country'!$A$2:$A$162,'[1]Park type per country'!D$2:D$162),0)</f>
        <v>0</v>
      </c>
      <c r="E19">
        <f>IFERROR(_xlfn.XLOOKUP(Table2[[#This Row],[street_side]],'[1]Park type per country'!$A$2:$A$162,'[1]Park type per country'!E$2:E$162),0)</f>
        <v>0</v>
      </c>
      <c r="F19">
        <f>IFERROR(_xlfn.XLOOKUP(Table2[[#This Row],[underground]],'[1]Park type per country'!$A$2:$A$162,'[1]Park type per country'!F$2:F$162),0)</f>
        <v>0</v>
      </c>
      <c r="G19">
        <f>IFERROR(_xlfn.XLOOKUP(Table2[[#This Row],[lane]],'[1]Park type per country'!$A$2:$A$162,'[1]Park type per country'!G$2:G$162),0)</f>
        <v>0</v>
      </c>
      <c r="H19">
        <f>IFERROR(_xlfn.XLOOKUP(Table2[[#This Row],[rooftop]],'[1]Park type per country'!$A$2:$A$162,'[1]Park type per country'!H$2:H$162),0)</f>
        <v>0</v>
      </c>
      <c r="I19">
        <f>IFERROR(_xlfn.XLOOKUP(Table2[[#This Row],[garage_boxes]],'[1]Park type per country'!$A$2:$A$162,'[1]Park type per country'!I$2:I$162),0)</f>
        <v>0</v>
      </c>
      <c r="J19">
        <f>IFERROR(_xlfn.XLOOKUP(Table2[[#This Row],[carports]],'[1]Park type per country'!$A$2:$A$162,'[1]Park type per country'!J$2:J$162),0)</f>
        <v>0</v>
      </c>
      <c r="K19">
        <f>IFERROR(_xlfn.XLOOKUP(Table2[[#This Row],[garage]],'[1]Park type per country'!$A$2:$A$162,'[1]Park type per country'!K$2:K$162),0)</f>
        <v>0</v>
      </c>
      <c r="L19">
        <f>IFERROR(_xlfn.XLOOKUP(Table2[[#This Row],[depot]],'[1]Park type per country'!$A$2:$A$162,'[1]Park type per country'!L$2:L$162),0)</f>
        <v>0</v>
      </c>
      <c r="M19">
        <f>IFERROR(_xlfn.XLOOKUP(Table2[[#This Row],[sheds]],'[1]Park type per country'!$A$2:$A$162,'[1]Park type per country'!M$2:M$162),0)</f>
        <v>0</v>
      </c>
      <c r="N19">
        <f>IFERROR(_xlfn.XLOOKUP(Table2[[#This Row],[layby]],'[1]Park type per country'!$A$2:$A$162,'[1]Park type per country'!N$2:N$162),0)</f>
        <v>0</v>
      </c>
      <c r="O19">
        <f>IFERROR(_xlfn.XLOOKUP(Table2[[#This Row],[park_and_ride]],'[1]Park type per country'!$A$2:$A$162,'[1]Park type per country'!O$2:O$162),0)</f>
        <v>0</v>
      </c>
      <c r="P19">
        <f>IFERROR(_xlfn.XLOOKUP(Table2[[#This Row],[garages]],'[1]Park type per country'!$A$2:$A$162,'[1]Park type per country'!P$2:P$162),0)</f>
        <v>0</v>
      </c>
      <c r="Q19">
        <f>IFERROR(_xlfn.XLOOKUP(Table2[[#This Row],[Carpool]],'[1]Park type per country'!$A$2:$A$162,'[1]Park type per country'!Q$2:Q$162),0)</f>
        <v>0</v>
      </c>
      <c r="R19">
        <f>IFERROR(_xlfn.XLOOKUP(Table2[[#This Row],[carpool2]],'[1]Park type per country'!$A$2:$A$162,'[1]Park type per country'!R$2:R$162),0)</f>
        <v>0</v>
      </c>
      <c r="S19">
        <f>SUM(B19:R19)</f>
        <v>0.51199763743015603</v>
      </c>
      <c r="T19">
        <f>_xlfn.XLOOKUP(A19,Sheet1!$A$2:$A$177,Sheet1!$Q$2:$Q$177)</f>
        <v>13.181407006343445</v>
      </c>
      <c r="U19" s="4">
        <f>S19/T19</f>
        <v>3.8842411677582019E-2</v>
      </c>
      <c r="V19" s="6">
        <f>_xlfn.XLOOKUP(Table2[[#This Row],[country]],[2]!Table1[country],[2]!Table1[Populated area with no road information (%)])</f>
        <v>1.1203143251566315E-2</v>
      </c>
      <c r="W19" s="6"/>
      <c r="X19" t="s">
        <v>457</v>
      </c>
      <c r="Y19" s="6">
        <f>_xlfn.XLOOKUP(A14,[2]!Table1[country],[2]!Table1[Populated area with no road information (%)])</f>
        <v>1.2363190672908588E-2</v>
      </c>
      <c r="AB19" t="s">
        <v>457</v>
      </c>
      <c r="AC19" s="7">
        <v>9.2172977518308413E-2</v>
      </c>
      <c r="AD19" s="7">
        <v>5.0874476572570495E-4</v>
      </c>
      <c r="AG19" t="s">
        <v>503</v>
      </c>
      <c r="AH19" s="7">
        <v>2.2769768475908853E-2</v>
      </c>
      <c r="AI19" s="7">
        <v>0.49674982314232702</v>
      </c>
    </row>
    <row r="20" spans="1:35" x14ac:dyDescent="0.25">
      <c r="A20" s="5" t="s">
        <v>510</v>
      </c>
      <c r="B20">
        <f>IFERROR(_xlfn.XLOOKUP(Table2[[#This Row],[country]],'[1]Park type per country'!$A$2:$A$162,'[1]Park type per country'!B$2:B$162),0)</f>
        <v>3.0873867534893149</v>
      </c>
      <c r="C20">
        <f>IFERROR(_xlfn.XLOOKUP(Table2[[#This Row],[surface]],'[1]Park type per country'!$A$2:$A$162,'[1]Park type per country'!C$2:C$162),0)</f>
        <v>0</v>
      </c>
      <c r="D20">
        <f>IFERROR(_xlfn.XLOOKUP(Table2[[#This Row],[multi-storey]],'[1]Park type per country'!$A$2:$A$162,'[1]Park type per country'!D$2:D$162),0)</f>
        <v>0</v>
      </c>
      <c r="E20">
        <f>IFERROR(_xlfn.XLOOKUP(Table2[[#This Row],[street_side]],'[1]Park type per country'!$A$2:$A$162,'[1]Park type per country'!E$2:E$162),0)</f>
        <v>0</v>
      </c>
      <c r="F20">
        <f>IFERROR(_xlfn.XLOOKUP(Table2[[#This Row],[underground]],'[1]Park type per country'!$A$2:$A$162,'[1]Park type per country'!F$2:F$162),0)</f>
        <v>0</v>
      </c>
      <c r="G20">
        <f>IFERROR(_xlfn.XLOOKUP(Table2[[#This Row],[lane]],'[1]Park type per country'!$A$2:$A$162,'[1]Park type per country'!G$2:G$162),0)</f>
        <v>0</v>
      </c>
      <c r="H20">
        <f>IFERROR(_xlfn.XLOOKUP(Table2[[#This Row],[rooftop]],'[1]Park type per country'!$A$2:$A$162,'[1]Park type per country'!H$2:H$162),0)</f>
        <v>0</v>
      </c>
      <c r="I20">
        <f>IFERROR(_xlfn.XLOOKUP(Table2[[#This Row],[garage_boxes]],'[1]Park type per country'!$A$2:$A$162,'[1]Park type per country'!I$2:I$162),0)</f>
        <v>0</v>
      </c>
      <c r="J20">
        <f>IFERROR(_xlfn.XLOOKUP(Table2[[#This Row],[carports]],'[1]Park type per country'!$A$2:$A$162,'[1]Park type per country'!J$2:J$162),0)</f>
        <v>0</v>
      </c>
      <c r="K20">
        <f>IFERROR(_xlfn.XLOOKUP(Table2[[#This Row],[garage]],'[1]Park type per country'!$A$2:$A$162,'[1]Park type per country'!K$2:K$162),0)</f>
        <v>0</v>
      </c>
      <c r="L20">
        <f>IFERROR(_xlfn.XLOOKUP(Table2[[#This Row],[depot]],'[1]Park type per country'!$A$2:$A$162,'[1]Park type per country'!L$2:L$162),0)</f>
        <v>0</v>
      </c>
      <c r="M20">
        <f>IFERROR(_xlfn.XLOOKUP(Table2[[#This Row],[sheds]],'[1]Park type per country'!$A$2:$A$162,'[1]Park type per country'!M$2:M$162),0)</f>
        <v>0</v>
      </c>
      <c r="N20">
        <f>IFERROR(_xlfn.XLOOKUP(Table2[[#This Row],[layby]],'[1]Park type per country'!$A$2:$A$162,'[1]Park type per country'!N$2:N$162),0)</f>
        <v>0</v>
      </c>
      <c r="O20">
        <f>IFERROR(_xlfn.XLOOKUP(Table2[[#This Row],[park_and_ride]],'[1]Park type per country'!$A$2:$A$162,'[1]Park type per country'!O$2:O$162),0)</f>
        <v>0</v>
      </c>
      <c r="P20">
        <f>IFERROR(_xlfn.XLOOKUP(Table2[[#This Row],[garages]],'[1]Park type per country'!$A$2:$A$162,'[1]Park type per country'!P$2:P$162),0)</f>
        <v>0</v>
      </c>
      <c r="Q20">
        <f>IFERROR(_xlfn.XLOOKUP(Table2[[#This Row],[Carpool]],'[1]Park type per country'!$A$2:$A$162,'[1]Park type per country'!Q$2:Q$162),0)</f>
        <v>0</v>
      </c>
      <c r="R20">
        <f>IFERROR(_xlfn.XLOOKUP(Table2[[#This Row],[carpool2]],'[1]Park type per country'!$A$2:$A$162,'[1]Park type per country'!R$2:R$162),0)</f>
        <v>0</v>
      </c>
      <c r="S20">
        <f>SUM(B20:R20)</f>
        <v>3.0873867534893149</v>
      </c>
      <c r="T20">
        <f>_xlfn.XLOOKUP(A20,Sheet1!$A$2:$A$177,Sheet1!$Q$2:$Q$177)</f>
        <v>83.591705232424715</v>
      </c>
      <c r="U20" s="4">
        <f>S20/T20</f>
        <v>3.6934128151889123E-2</v>
      </c>
      <c r="V20" s="6">
        <f>_xlfn.XLOOKUP(Table2[[#This Row],[country]],[2]!Table1[country],[2]!Table1[Populated area with no road information (%)])</f>
        <v>0.14931944705294528</v>
      </c>
      <c r="W20" s="6"/>
      <c r="X20" t="s">
        <v>510</v>
      </c>
      <c r="Y20" s="6">
        <f>_xlfn.XLOOKUP(A15,[2]!Table1[country],[2]!Table1[Populated area with no road information (%)])</f>
        <v>1.1104907522314269E-2</v>
      </c>
      <c r="AB20" t="s">
        <v>510</v>
      </c>
      <c r="AC20" s="7">
        <v>8.8806229352035582E-2</v>
      </c>
      <c r="AD20" s="7">
        <v>0.14931944705294528</v>
      </c>
      <c r="AG20" t="s">
        <v>456</v>
      </c>
      <c r="AH20" s="7">
        <v>2.1738472722996054E-2</v>
      </c>
      <c r="AI20" s="7">
        <v>6.6743792436552346E-2</v>
      </c>
    </row>
    <row r="21" spans="1:35" x14ac:dyDescent="0.25">
      <c r="A21" s="5" t="s">
        <v>580</v>
      </c>
      <c r="B21">
        <f>IFERROR(_xlfn.XLOOKUP(Table2[[#This Row],[country]],'[1]Park type per country'!$A$2:$A$162,'[1]Park type per country'!B$2:B$162),0)</f>
        <v>6.7205666983975547</v>
      </c>
      <c r="C21">
        <f>IFERROR(_xlfn.XLOOKUP(Table2[[#This Row],[surface]],'[1]Park type per country'!$A$2:$A$162,'[1]Park type per country'!C$2:C$162),0)</f>
        <v>0</v>
      </c>
      <c r="D21">
        <f>IFERROR(_xlfn.XLOOKUP(Table2[[#This Row],[multi-storey]],'[1]Park type per country'!$A$2:$A$162,'[1]Park type per country'!D$2:D$162),0)</f>
        <v>0</v>
      </c>
      <c r="E21">
        <f>IFERROR(_xlfn.XLOOKUP(Table2[[#This Row],[street_side]],'[1]Park type per country'!$A$2:$A$162,'[1]Park type per country'!E$2:E$162),0)</f>
        <v>0</v>
      </c>
      <c r="F21">
        <f>IFERROR(_xlfn.XLOOKUP(Table2[[#This Row],[underground]],'[1]Park type per country'!$A$2:$A$162,'[1]Park type per country'!F$2:F$162),0)</f>
        <v>0</v>
      </c>
      <c r="G21">
        <f>IFERROR(_xlfn.XLOOKUP(Table2[[#This Row],[lane]],'[1]Park type per country'!$A$2:$A$162,'[1]Park type per country'!G$2:G$162),0)</f>
        <v>0</v>
      </c>
      <c r="H21">
        <f>IFERROR(_xlfn.XLOOKUP(Table2[[#This Row],[rooftop]],'[1]Park type per country'!$A$2:$A$162,'[1]Park type per country'!H$2:H$162),0)</f>
        <v>0</v>
      </c>
      <c r="I21">
        <f>IFERROR(_xlfn.XLOOKUP(Table2[[#This Row],[garage_boxes]],'[1]Park type per country'!$A$2:$A$162,'[1]Park type per country'!I$2:I$162),0)</f>
        <v>0</v>
      </c>
      <c r="J21">
        <f>IFERROR(_xlfn.XLOOKUP(Table2[[#This Row],[carports]],'[1]Park type per country'!$A$2:$A$162,'[1]Park type per country'!J$2:J$162),0)</f>
        <v>0</v>
      </c>
      <c r="K21">
        <f>IFERROR(_xlfn.XLOOKUP(Table2[[#This Row],[garage]],'[1]Park type per country'!$A$2:$A$162,'[1]Park type per country'!K$2:K$162),0)</f>
        <v>0</v>
      </c>
      <c r="L21">
        <f>IFERROR(_xlfn.XLOOKUP(Table2[[#This Row],[depot]],'[1]Park type per country'!$A$2:$A$162,'[1]Park type per country'!L$2:L$162),0)</f>
        <v>0</v>
      </c>
      <c r="M21">
        <f>IFERROR(_xlfn.XLOOKUP(Table2[[#This Row],[sheds]],'[1]Park type per country'!$A$2:$A$162,'[1]Park type per country'!M$2:M$162),0)</f>
        <v>0</v>
      </c>
      <c r="N21">
        <f>IFERROR(_xlfn.XLOOKUP(Table2[[#This Row],[layby]],'[1]Park type per country'!$A$2:$A$162,'[1]Park type per country'!N$2:N$162),0)</f>
        <v>0</v>
      </c>
      <c r="O21">
        <f>IFERROR(_xlfn.XLOOKUP(Table2[[#This Row],[park_and_ride]],'[1]Park type per country'!$A$2:$A$162,'[1]Park type per country'!O$2:O$162),0)</f>
        <v>0</v>
      </c>
      <c r="P21">
        <f>IFERROR(_xlfn.XLOOKUP(Table2[[#This Row],[garages]],'[1]Park type per country'!$A$2:$A$162,'[1]Park type per country'!P$2:P$162),0)</f>
        <v>0</v>
      </c>
      <c r="Q21">
        <f>IFERROR(_xlfn.XLOOKUP(Table2[[#This Row],[Carpool]],'[1]Park type per country'!$A$2:$A$162,'[1]Park type per country'!Q$2:Q$162),0)</f>
        <v>0</v>
      </c>
      <c r="R21">
        <f>IFERROR(_xlfn.XLOOKUP(Table2[[#This Row],[carpool2]],'[1]Park type per country'!$A$2:$A$162,'[1]Park type per country'!R$2:R$162),0)</f>
        <v>0</v>
      </c>
      <c r="S21">
        <f>SUM(B21:R21)</f>
        <v>6.7205666983975547</v>
      </c>
      <c r="T21">
        <f>_xlfn.XLOOKUP(A21,Sheet1!$A$2:$A$177,Sheet1!$Q$2:$Q$177)</f>
        <v>191.11851484792305</v>
      </c>
      <c r="U21" s="4">
        <f>S21/T21</f>
        <v>3.5164393694379889E-2</v>
      </c>
      <c r="V21" s="6">
        <f>_xlfn.XLOOKUP(Table2[[#This Row],[country]],[2]!Table1[country],[2]!Table1[Populated area with no road information (%)])</f>
        <v>5.9245251765115553E-3</v>
      </c>
      <c r="W21" s="6"/>
      <c r="X21" t="s">
        <v>591</v>
      </c>
      <c r="Y21" s="6">
        <f>_xlfn.XLOOKUP(A16,[2]!Table1[country],[2]!Table1[Populated area with no road information (%)])</f>
        <v>1.7552433223724219E-2</v>
      </c>
      <c r="AB21" t="s">
        <v>591</v>
      </c>
      <c r="AC21" s="7">
        <v>8.6662055436639435E-2</v>
      </c>
      <c r="AD21" s="7">
        <v>1.2363190672908588E-2</v>
      </c>
      <c r="AG21" t="s">
        <v>519</v>
      </c>
      <c r="AH21" s="7">
        <v>2.1629319584524468E-2</v>
      </c>
      <c r="AI21" s="7">
        <v>4.6647356514109952E-3</v>
      </c>
    </row>
    <row r="22" spans="1:35" x14ac:dyDescent="0.25">
      <c r="A22" s="5" t="s">
        <v>482</v>
      </c>
      <c r="B22">
        <f>IFERROR(_xlfn.XLOOKUP(Table2[[#This Row],[country]],'[1]Park type per country'!$A$2:$A$162,'[1]Park type per country'!B$2:B$162),0)</f>
        <v>24.332753404051189</v>
      </c>
      <c r="C22">
        <f>IFERROR(_xlfn.XLOOKUP(Table2[[#This Row],[surface]],'[1]Park type per country'!$A$2:$A$162,'[1]Park type per country'!C$2:C$162),0)</f>
        <v>0</v>
      </c>
      <c r="D22">
        <f>IFERROR(_xlfn.XLOOKUP(Table2[[#This Row],[multi-storey]],'[1]Park type per country'!$A$2:$A$162,'[1]Park type per country'!D$2:D$162),0)</f>
        <v>0</v>
      </c>
      <c r="E22">
        <f>IFERROR(_xlfn.XLOOKUP(Table2[[#This Row],[street_side]],'[1]Park type per country'!$A$2:$A$162,'[1]Park type per country'!E$2:E$162),0)</f>
        <v>0</v>
      </c>
      <c r="F22">
        <f>IFERROR(_xlfn.XLOOKUP(Table2[[#This Row],[underground]],'[1]Park type per country'!$A$2:$A$162,'[1]Park type per country'!F$2:F$162),0)</f>
        <v>0</v>
      </c>
      <c r="G22">
        <f>IFERROR(_xlfn.XLOOKUP(Table2[[#This Row],[lane]],'[1]Park type per country'!$A$2:$A$162,'[1]Park type per country'!G$2:G$162),0)</f>
        <v>0</v>
      </c>
      <c r="H22">
        <f>IFERROR(_xlfn.XLOOKUP(Table2[[#This Row],[rooftop]],'[1]Park type per country'!$A$2:$A$162,'[1]Park type per country'!H$2:H$162),0)</f>
        <v>0</v>
      </c>
      <c r="I22">
        <f>IFERROR(_xlfn.XLOOKUP(Table2[[#This Row],[garage_boxes]],'[1]Park type per country'!$A$2:$A$162,'[1]Park type per country'!I$2:I$162),0)</f>
        <v>0</v>
      </c>
      <c r="J22">
        <f>IFERROR(_xlfn.XLOOKUP(Table2[[#This Row],[carports]],'[1]Park type per country'!$A$2:$A$162,'[1]Park type per country'!J$2:J$162),0)</f>
        <v>0</v>
      </c>
      <c r="K22">
        <f>IFERROR(_xlfn.XLOOKUP(Table2[[#This Row],[garage]],'[1]Park type per country'!$A$2:$A$162,'[1]Park type per country'!K$2:K$162),0)</f>
        <v>0</v>
      </c>
      <c r="L22">
        <f>IFERROR(_xlfn.XLOOKUP(Table2[[#This Row],[depot]],'[1]Park type per country'!$A$2:$A$162,'[1]Park type per country'!L$2:L$162),0)</f>
        <v>0</v>
      </c>
      <c r="M22">
        <f>IFERROR(_xlfn.XLOOKUP(Table2[[#This Row],[sheds]],'[1]Park type per country'!$A$2:$A$162,'[1]Park type per country'!M$2:M$162),0)</f>
        <v>0</v>
      </c>
      <c r="N22">
        <f>IFERROR(_xlfn.XLOOKUP(Table2[[#This Row],[layby]],'[1]Park type per country'!$A$2:$A$162,'[1]Park type per country'!N$2:N$162),0)</f>
        <v>0</v>
      </c>
      <c r="O22">
        <f>IFERROR(_xlfn.XLOOKUP(Table2[[#This Row],[park_and_ride]],'[1]Park type per country'!$A$2:$A$162,'[1]Park type per country'!O$2:O$162),0)</f>
        <v>0</v>
      </c>
      <c r="P22">
        <f>IFERROR(_xlfn.XLOOKUP(Table2[[#This Row],[garages]],'[1]Park type per country'!$A$2:$A$162,'[1]Park type per country'!P$2:P$162),0)</f>
        <v>0</v>
      </c>
      <c r="Q22">
        <f>IFERROR(_xlfn.XLOOKUP(Table2[[#This Row],[Carpool]],'[1]Park type per country'!$A$2:$A$162,'[1]Park type per country'!Q$2:Q$162),0)</f>
        <v>0</v>
      </c>
      <c r="R22">
        <f>IFERROR(_xlfn.XLOOKUP(Table2[[#This Row],[carpool2]],'[1]Park type per country'!$A$2:$A$162,'[1]Park type per country'!R$2:R$162),0)</f>
        <v>0</v>
      </c>
      <c r="S22">
        <f>SUM(B22:R22)</f>
        <v>24.332753404051189</v>
      </c>
      <c r="T22">
        <f>_xlfn.XLOOKUP(A22,Sheet1!$A$2:$A$177,Sheet1!$Q$2:$Q$177)</f>
        <v>726.7724392433812</v>
      </c>
      <c r="U22" s="4">
        <f>S22/T22</f>
        <v>3.3480567080093483E-2</v>
      </c>
      <c r="V22" s="6">
        <f>_xlfn.XLOOKUP(Table2[[#This Row],[country]],[2]!Table1[country],[2]!Table1[Populated area with no road information (%)])</f>
        <v>7.9292892636304568E-3</v>
      </c>
      <c r="W22" s="6"/>
      <c r="X22" t="s">
        <v>483</v>
      </c>
      <c r="Y22" s="6">
        <f>_xlfn.XLOOKUP(A17,[2]!Table1[country],[2]!Table1[Populated area with no road information (%)])</f>
        <v>1.0697901263496878E-2</v>
      </c>
      <c r="AB22" t="s">
        <v>483</v>
      </c>
      <c r="AC22" s="7">
        <v>8.217733867580064E-2</v>
      </c>
      <c r="AD22" s="7">
        <v>1.0697901263496878E-2</v>
      </c>
      <c r="AG22" t="s">
        <v>568</v>
      </c>
      <c r="AH22" s="7">
        <v>2.1016979775714678E-2</v>
      </c>
      <c r="AI22" s="7">
        <v>4.2161268068456048E-2</v>
      </c>
    </row>
    <row r="23" spans="1:35" x14ac:dyDescent="0.25">
      <c r="A23" s="5" t="s">
        <v>501</v>
      </c>
      <c r="B23">
        <f>IFERROR(_xlfn.XLOOKUP(Table2[[#This Row],[country]],'[1]Park type per country'!$A$2:$A$162,'[1]Park type per country'!B$2:B$162),0)</f>
        <v>143.2967591037619</v>
      </c>
      <c r="C23">
        <f>IFERROR(_xlfn.XLOOKUP(Table2[[#This Row],[surface]],'[1]Park type per country'!$A$2:$A$162,'[1]Park type per country'!C$2:C$162),0)</f>
        <v>0</v>
      </c>
      <c r="D23">
        <f>IFERROR(_xlfn.XLOOKUP(Table2[[#This Row],[multi-storey]],'[1]Park type per country'!$A$2:$A$162,'[1]Park type per country'!D$2:D$162),0)</f>
        <v>0</v>
      </c>
      <c r="E23">
        <f>IFERROR(_xlfn.XLOOKUP(Table2[[#This Row],[street_side]],'[1]Park type per country'!$A$2:$A$162,'[1]Park type per country'!E$2:E$162),0)</f>
        <v>0</v>
      </c>
      <c r="F23">
        <f>IFERROR(_xlfn.XLOOKUP(Table2[[#This Row],[underground]],'[1]Park type per country'!$A$2:$A$162,'[1]Park type per country'!F$2:F$162),0)</f>
        <v>0</v>
      </c>
      <c r="G23">
        <f>IFERROR(_xlfn.XLOOKUP(Table2[[#This Row],[lane]],'[1]Park type per country'!$A$2:$A$162,'[1]Park type per country'!G$2:G$162),0)</f>
        <v>0</v>
      </c>
      <c r="H23">
        <f>IFERROR(_xlfn.XLOOKUP(Table2[[#This Row],[rooftop]],'[1]Park type per country'!$A$2:$A$162,'[1]Park type per country'!H$2:H$162),0)</f>
        <v>0</v>
      </c>
      <c r="I23">
        <f>IFERROR(_xlfn.XLOOKUP(Table2[[#This Row],[garage_boxes]],'[1]Park type per country'!$A$2:$A$162,'[1]Park type per country'!I$2:I$162),0)</f>
        <v>0</v>
      </c>
      <c r="J23">
        <f>IFERROR(_xlfn.XLOOKUP(Table2[[#This Row],[carports]],'[1]Park type per country'!$A$2:$A$162,'[1]Park type per country'!J$2:J$162),0)</f>
        <v>0</v>
      </c>
      <c r="K23">
        <f>IFERROR(_xlfn.XLOOKUP(Table2[[#This Row],[garage]],'[1]Park type per country'!$A$2:$A$162,'[1]Park type per country'!K$2:K$162),0)</f>
        <v>0</v>
      </c>
      <c r="L23">
        <f>IFERROR(_xlfn.XLOOKUP(Table2[[#This Row],[depot]],'[1]Park type per country'!$A$2:$A$162,'[1]Park type per country'!L$2:L$162),0)</f>
        <v>0</v>
      </c>
      <c r="M23">
        <f>IFERROR(_xlfn.XLOOKUP(Table2[[#This Row],[sheds]],'[1]Park type per country'!$A$2:$A$162,'[1]Park type per country'!M$2:M$162),0)</f>
        <v>0</v>
      </c>
      <c r="N23">
        <f>IFERROR(_xlfn.XLOOKUP(Table2[[#This Row],[layby]],'[1]Park type per country'!$A$2:$A$162,'[1]Park type per country'!N$2:N$162),0)</f>
        <v>0</v>
      </c>
      <c r="O23">
        <f>IFERROR(_xlfn.XLOOKUP(Table2[[#This Row],[park_and_ride]],'[1]Park type per country'!$A$2:$A$162,'[1]Park type per country'!O$2:O$162),0)</f>
        <v>0</v>
      </c>
      <c r="P23">
        <f>IFERROR(_xlfn.XLOOKUP(Table2[[#This Row],[garages]],'[1]Park type per country'!$A$2:$A$162,'[1]Park type per country'!P$2:P$162),0)</f>
        <v>0</v>
      </c>
      <c r="Q23">
        <f>IFERROR(_xlfn.XLOOKUP(Table2[[#This Row],[Carpool]],'[1]Park type per country'!$A$2:$A$162,'[1]Park type per country'!Q$2:Q$162),0)</f>
        <v>0</v>
      </c>
      <c r="R23">
        <f>IFERROR(_xlfn.XLOOKUP(Table2[[#This Row],[carpool2]],'[1]Park type per country'!$A$2:$A$162,'[1]Park type per country'!R$2:R$162),0)</f>
        <v>0</v>
      </c>
      <c r="S23">
        <f>SUM(B23:R23)</f>
        <v>143.2967591037619</v>
      </c>
      <c r="T23">
        <f>_xlfn.XLOOKUP(A23,Sheet1!$A$2:$A$177,Sheet1!$Q$2:$Q$177)</f>
        <v>4828.5048409764904</v>
      </c>
      <c r="U23" s="4">
        <f>S23/T23</f>
        <v>2.9677252860490527E-2</v>
      </c>
      <c r="V23" s="6" t="e">
        <f>_xlfn.XLOOKUP(Table2[[#This Row],[country]],[2]!Table1[country],[2]!Table1[Populated area with no road information (%)])</f>
        <v>#N/A</v>
      </c>
      <c r="W23" s="6"/>
      <c r="X23" t="s">
        <v>579</v>
      </c>
      <c r="Y23" s="6">
        <f>_xlfn.XLOOKUP(A18,[2]!Table1[country],[2]!Table1[Populated area with no road information (%)])</f>
        <v>8.102654047103473E-3</v>
      </c>
      <c r="AB23" t="s">
        <v>579</v>
      </c>
      <c r="AC23" s="7">
        <v>7.386497669514204E-2</v>
      </c>
      <c r="AD23" s="7">
        <v>1.7552433223724219E-2</v>
      </c>
      <c r="AG23" t="s">
        <v>526</v>
      </c>
      <c r="AH23" s="7">
        <v>2.0821316461061071E-2</v>
      </c>
      <c r="AI23" s="7">
        <v>0.1053026382740732</v>
      </c>
    </row>
    <row r="24" spans="1:35" x14ac:dyDescent="0.25">
      <c r="A24" s="5" t="s">
        <v>509</v>
      </c>
      <c r="B24">
        <f>IFERROR(_xlfn.XLOOKUP(Table2[[#This Row],[country]],'[1]Park type per country'!$A$2:$A$162,'[1]Park type per country'!B$2:B$162),0)</f>
        <v>14.87544947300788</v>
      </c>
      <c r="C24">
        <f>IFERROR(_xlfn.XLOOKUP(Table2[[#This Row],[surface]],'[1]Park type per country'!$A$2:$A$162,'[1]Park type per country'!C$2:C$162),0)</f>
        <v>0</v>
      </c>
      <c r="D24">
        <f>IFERROR(_xlfn.XLOOKUP(Table2[[#This Row],[multi-storey]],'[1]Park type per country'!$A$2:$A$162,'[1]Park type per country'!D$2:D$162),0)</f>
        <v>0</v>
      </c>
      <c r="E24">
        <f>IFERROR(_xlfn.XLOOKUP(Table2[[#This Row],[street_side]],'[1]Park type per country'!$A$2:$A$162,'[1]Park type per country'!E$2:E$162),0)</f>
        <v>0</v>
      </c>
      <c r="F24">
        <f>IFERROR(_xlfn.XLOOKUP(Table2[[#This Row],[underground]],'[1]Park type per country'!$A$2:$A$162,'[1]Park type per country'!F$2:F$162),0)</f>
        <v>0</v>
      </c>
      <c r="G24">
        <f>IFERROR(_xlfn.XLOOKUP(Table2[[#This Row],[lane]],'[1]Park type per country'!$A$2:$A$162,'[1]Park type per country'!G$2:G$162),0)</f>
        <v>0</v>
      </c>
      <c r="H24">
        <f>IFERROR(_xlfn.XLOOKUP(Table2[[#This Row],[rooftop]],'[1]Park type per country'!$A$2:$A$162,'[1]Park type per country'!H$2:H$162),0)</f>
        <v>0</v>
      </c>
      <c r="I24">
        <f>IFERROR(_xlfn.XLOOKUP(Table2[[#This Row],[garage_boxes]],'[1]Park type per country'!$A$2:$A$162,'[1]Park type per country'!I$2:I$162),0)</f>
        <v>0</v>
      </c>
      <c r="J24">
        <f>IFERROR(_xlfn.XLOOKUP(Table2[[#This Row],[carports]],'[1]Park type per country'!$A$2:$A$162,'[1]Park type per country'!J$2:J$162),0)</f>
        <v>0</v>
      </c>
      <c r="K24">
        <f>IFERROR(_xlfn.XLOOKUP(Table2[[#This Row],[garage]],'[1]Park type per country'!$A$2:$A$162,'[1]Park type per country'!K$2:K$162),0)</f>
        <v>0</v>
      </c>
      <c r="L24">
        <f>IFERROR(_xlfn.XLOOKUP(Table2[[#This Row],[depot]],'[1]Park type per country'!$A$2:$A$162,'[1]Park type per country'!L$2:L$162),0)</f>
        <v>0</v>
      </c>
      <c r="M24">
        <f>IFERROR(_xlfn.XLOOKUP(Table2[[#This Row],[sheds]],'[1]Park type per country'!$A$2:$A$162,'[1]Park type per country'!M$2:M$162),0)</f>
        <v>0</v>
      </c>
      <c r="N24">
        <f>IFERROR(_xlfn.XLOOKUP(Table2[[#This Row],[layby]],'[1]Park type per country'!$A$2:$A$162,'[1]Park type per country'!N$2:N$162),0)</f>
        <v>0</v>
      </c>
      <c r="O24">
        <f>IFERROR(_xlfn.XLOOKUP(Table2[[#This Row],[park_and_ride]],'[1]Park type per country'!$A$2:$A$162,'[1]Park type per country'!O$2:O$162),0)</f>
        <v>0</v>
      </c>
      <c r="P24">
        <f>IFERROR(_xlfn.XLOOKUP(Table2[[#This Row],[garages]],'[1]Park type per country'!$A$2:$A$162,'[1]Park type per country'!P$2:P$162),0)</f>
        <v>0</v>
      </c>
      <c r="Q24">
        <f>IFERROR(_xlfn.XLOOKUP(Table2[[#This Row],[Carpool]],'[1]Park type per country'!$A$2:$A$162,'[1]Park type per country'!Q$2:Q$162),0)</f>
        <v>0</v>
      </c>
      <c r="R24">
        <f>IFERROR(_xlfn.XLOOKUP(Table2[[#This Row],[carpool2]],'[1]Park type per country'!$A$2:$A$162,'[1]Park type per country'!R$2:R$162),0)</f>
        <v>0</v>
      </c>
      <c r="S24">
        <f>SUM(B24:R24)</f>
        <v>14.87544947300788</v>
      </c>
      <c r="T24">
        <f>_xlfn.XLOOKUP(A24,Sheet1!$A$2:$A$177,Sheet1!$Q$2:$Q$177)</f>
        <v>541.76751764054882</v>
      </c>
      <c r="U24" s="4">
        <f>S24/T24</f>
        <v>2.7457256089829702E-2</v>
      </c>
      <c r="V24" s="6">
        <f>_xlfn.XLOOKUP(Table2[[#This Row],[country]],[2]!Table1[country],[2]!Table1[Populated area with no road information (%)])</f>
        <v>1.5211450415845025E-2</v>
      </c>
      <c r="W24" s="6"/>
      <c r="X24" t="s">
        <v>495</v>
      </c>
      <c r="Y24" s="6">
        <f>_xlfn.XLOOKUP(A19,[2]!Table1[country],[2]!Table1[Populated area with no road information (%)])</f>
        <v>1.1203143251566315E-2</v>
      </c>
      <c r="AB24" t="s">
        <v>495</v>
      </c>
      <c r="AC24" s="7">
        <v>6.1347593358672819E-2</v>
      </c>
      <c r="AD24" s="7">
        <v>8.102654047103473E-3</v>
      </c>
      <c r="AG24" t="s">
        <v>454</v>
      </c>
      <c r="AH24" s="7">
        <v>1.738411106455794E-2</v>
      </c>
      <c r="AI24" s="7">
        <v>7.6684445411995206E-2</v>
      </c>
    </row>
    <row r="25" spans="1:35" x14ac:dyDescent="0.25">
      <c r="A25" s="5" t="s">
        <v>577</v>
      </c>
      <c r="B25">
        <f>IFERROR(_xlfn.XLOOKUP(Table2[[#This Row],[country]],'[1]Park type per country'!$A$2:$A$162,'[1]Park type per country'!B$2:B$162),0)</f>
        <v>9.5246751468619884E-2</v>
      </c>
      <c r="C25">
        <f>IFERROR(_xlfn.XLOOKUP(Table2[[#This Row],[surface]],'[1]Park type per country'!$A$2:$A$162,'[1]Park type per country'!C$2:C$162),0)</f>
        <v>0</v>
      </c>
      <c r="D25">
        <f>IFERROR(_xlfn.XLOOKUP(Table2[[#This Row],[multi-storey]],'[1]Park type per country'!$A$2:$A$162,'[1]Park type per country'!D$2:D$162),0)</f>
        <v>0</v>
      </c>
      <c r="E25">
        <f>IFERROR(_xlfn.XLOOKUP(Table2[[#This Row],[street_side]],'[1]Park type per country'!$A$2:$A$162,'[1]Park type per country'!E$2:E$162),0)</f>
        <v>0</v>
      </c>
      <c r="F25">
        <f>IFERROR(_xlfn.XLOOKUP(Table2[[#This Row],[underground]],'[1]Park type per country'!$A$2:$A$162,'[1]Park type per country'!F$2:F$162),0)</f>
        <v>0</v>
      </c>
      <c r="G25">
        <f>IFERROR(_xlfn.XLOOKUP(Table2[[#This Row],[lane]],'[1]Park type per country'!$A$2:$A$162,'[1]Park type per country'!G$2:G$162),0)</f>
        <v>0</v>
      </c>
      <c r="H25">
        <f>IFERROR(_xlfn.XLOOKUP(Table2[[#This Row],[rooftop]],'[1]Park type per country'!$A$2:$A$162,'[1]Park type per country'!H$2:H$162),0)</f>
        <v>0</v>
      </c>
      <c r="I25">
        <f>IFERROR(_xlfn.XLOOKUP(Table2[[#This Row],[garage_boxes]],'[1]Park type per country'!$A$2:$A$162,'[1]Park type per country'!I$2:I$162),0)</f>
        <v>0</v>
      </c>
      <c r="J25">
        <f>IFERROR(_xlfn.XLOOKUP(Table2[[#This Row],[carports]],'[1]Park type per country'!$A$2:$A$162,'[1]Park type per country'!J$2:J$162),0)</f>
        <v>0</v>
      </c>
      <c r="K25">
        <f>IFERROR(_xlfn.XLOOKUP(Table2[[#This Row],[garage]],'[1]Park type per country'!$A$2:$A$162,'[1]Park type per country'!K$2:K$162),0)</f>
        <v>0</v>
      </c>
      <c r="L25">
        <f>IFERROR(_xlfn.XLOOKUP(Table2[[#This Row],[depot]],'[1]Park type per country'!$A$2:$A$162,'[1]Park type per country'!L$2:L$162),0)</f>
        <v>0</v>
      </c>
      <c r="M25">
        <f>IFERROR(_xlfn.XLOOKUP(Table2[[#This Row],[sheds]],'[1]Park type per country'!$A$2:$A$162,'[1]Park type per country'!M$2:M$162),0)</f>
        <v>0</v>
      </c>
      <c r="N25">
        <f>IFERROR(_xlfn.XLOOKUP(Table2[[#This Row],[layby]],'[1]Park type per country'!$A$2:$A$162,'[1]Park type per country'!N$2:N$162),0)</f>
        <v>0</v>
      </c>
      <c r="O25">
        <f>IFERROR(_xlfn.XLOOKUP(Table2[[#This Row],[park_and_ride]],'[1]Park type per country'!$A$2:$A$162,'[1]Park type per country'!O$2:O$162),0)</f>
        <v>0</v>
      </c>
      <c r="P25">
        <f>IFERROR(_xlfn.XLOOKUP(Table2[[#This Row],[garages]],'[1]Park type per country'!$A$2:$A$162,'[1]Park type per country'!P$2:P$162),0)</f>
        <v>0</v>
      </c>
      <c r="Q25">
        <f>IFERROR(_xlfn.XLOOKUP(Table2[[#This Row],[Carpool]],'[1]Park type per country'!$A$2:$A$162,'[1]Park type per country'!Q$2:Q$162),0)</f>
        <v>0</v>
      </c>
      <c r="R25">
        <f>IFERROR(_xlfn.XLOOKUP(Table2[[#This Row],[carpool2]],'[1]Park type per country'!$A$2:$A$162,'[1]Park type per country'!R$2:R$162),0)</f>
        <v>0</v>
      </c>
      <c r="S25">
        <f>SUM(B25:R25)</f>
        <v>9.5246751468619884E-2</v>
      </c>
      <c r="T25">
        <f>_xlfn.XLOOKUP(A25,Sheet1!$A$2:$A$177,Sheet1!$Q$2:$Q$177)</f>
        <v>3.6137707274805408</v>
      </c>
      <c r="U25" s="4">
        <f>S25/T25</f>
        <v>2.6356611598053508E-2</v>
      </c>
      <c r="V25" s="6">
        <f>_xlfn.XLOOKUP(Table2[[#This Row],[country]],[2]!Table1[country],[2]!Table1[Populated area with no road information (%)])</f>
        <v>0.14530895999503429</v>
      </c>
      <c r="W25" s="6"/>
      <c r="X25" t="s">
        <v>482</v>
      </c>
      <c r="Y25" s="6">
        <f>_xlfn.XLOOKUP(A20,[2]!Table1[country],[2]!Table1[Populated area with no road information (%)])</f>
        <v>0.14931944705294528</v>
      </c>
      <c r="AB25" t="s">
        <v>482</v>
      </c>
      <c r="AC25" s="7">
        <v>5.7500692499631856E-2</v>
      </c>
      <c r="AD25" s="7">
        <v>7.9292892636304568E-3</v>
      </c>
      <c r="AG25" t="s">
        <v>555</v>
      </c>
      <c r="AH25" s="7">
        <v>1.6695744113508534E-2</v>
      </c>
      <c r="AI25" s="7">
        <v>0.23906251819194393</v>
      </c>
    </row>
    <row r="26" spans="1:35" x14ac:dyDescent="0.25">
      <c r="A26" s="5" t="s">
        <v>514</v>
      </c>
      <c r="B26">
        <f>IFERROR(_xlfn.XLOOKUP(Table2[[#This Row],[country]],'[1]Park type per country'!$A$2:$A$162,'[1]Park type per country'!B$2:B$162),0)</f>
        <v>19.796140332910369</v>
      </c>
      <c r="C26">
        <f>IFERROR(_xlfn.XLOOKUP(Table2[[#This Row],[surface]],'[1]Park type per country'!$A$2:$A$162,'[1]Park type per country'!C$2:C$162),0)</f>
        <v>0</v>
      </c>
      <c r="D26">
        <f>IFERROR(_xlfn.XLOOKUP(Table2[[#This Row],[multi-storey]],'[1]Park type per country'!$A$2:$A$162,'[1]Park type per country'!D$2:D$162),0)</f>
        <v>0</v>
      </c>
      <c r="E26">
        <f>IFERROR(_xlfn.XLOOKUP(Table2[[#This Row],[street_side]],'[1]Park type per country'!$A$2:$A$162,'[1]Park type per country'!E$2:E$162),0)</f>
        <v>0</v>
      </c>
      <c r="F26">
        <f>IFERROR(_xlfn.XLOOKUP(Table2[[#This Row],[underground]],'[1]Park type per country'!$A$2:$A$162,'[1]Park type per country'!F$2:F$162),0)</f>
        <v>0</v>
      </c>
      <c r="G26">
        <f>IFERROR(_xlfn.XLOOKUP(Table2[[#This Row],[lane]],'[1]Park type per country'!$A$2:$A$162,'[1]Park type per country'!G$2:G$162),0)</f>
        <v>0</v>
      </c>
      <c r="H26">
        <f>IFERROR(_xlfn.XLOOKUP(Table2[[#This Row],[rooftop]],'[1]Park type per country'!$A$2:$A$162,'[1]Park type per country'!H$2:H$162),0)</f>
        <v>0</v>
      </c>
      <c r="I26">
        <f>IFERROR(_xlfn.XLOOKUP(Table2[[#This Row],[garage_boxes]],'[1]Park type per country'!$A$2:$A$162,'[1]Park type per country'!I$2:I$162),0)</f>
        <v>0</v>
      </c>
      <c r="J26">
        <f>IFERROR(_xlfn.XLOOKUP(Table2[[#This Row],[carports]],'[1]Park type per country'!$A$2:$A$162,'[1]Park type per country'!J$2:J$162),0)</f>
        <v>0</v>
      </c>
      <c r="K26">
        <f>IFERROR(_xlfn.XLOOKUP(Table2[[#This Row],[garage]],'[1]Park type per country'!$A$2:$A$162,'[1]Park type per country'!K$2:K$162),0)</f>
        <v>0</v>
      </c>
      <c r="L26">
        <f>IFERROR(_xlfn.XLOOKUP(Table2[[#This Row],[depot]],'[1]Park type per country'!$A$2:$A$162,'[1]Park type per country'!L$2:L$162),0)</f>
        <v>0</v>
      </c>
      <c r="M26">
        <f>IFERROR(_xlfn.XLOOKUP(Table2[[#This Row],[sheds]],'[1]Park type per country'!$A$2:$A$162,'[1]Park type per country'!M$2:M$162),0)</f>
        <v>0</v>
      </c>
      <c r="N26">
        <f>IFERROR(_xlfn.XLOOKUP(Table2[[#This Row],[layby]],'[1]Park type per country'!$A$2:$A$162,'[1]Park type per country'!N$2:N$162),0)</f>
        <v>0</v>
      </c>
      <c r="O26">
        <f>IFERROR(_xlfn.XLOOKUP(Table2[[#This Row],[park_and_ride]],'[1]Park type per country'!$A$2:$A$162,'[1]Park type per country'!O$2:O$162),0)</f>
        <v>0</v>
      </c>
      <c r="P26">
        <f>IFERROR(_xlfn.XLOOKUP(Table2[[#This Row],[garages]],'[1]Park type per country'!$A$2:$A$162,'[1]Park type per country'!P$2:P$162),0)</f>
        <v>0</v>
      </c>
      <c r="Q26">
        <f>IFERROR(_xlfn.XLOOKUP(Table2[[#This Row],[Carpool]],'[1]Park type per country'!$A$2:$A$162,'[1]Park type per country'!Q$2:Q$162),0)</f>
        <v>0</v>
      </c>
      <c r="R26">
        <f>IFERROR(_xlfn.XLOOKUP(Table2[[#This Row],[carpool2]],'[1]Park type per country'!$A$2:$A$162,'[1]Park type per country'!R$2:R$162),0)</f>
        <v>0</v>
      </c>
      <c r="S26">
        <f>SUM(B26:R26)</f>
        <v>19.796140332910369</v>
      </c>
      <c r="T26">
        <f>_xlfn.XLOOKUP(A26,Sheet1!$A$2:$A$177,Sheet1!$Q$2:$Q$177)</f>
        <v>776.40875927619379</v>
      </c>
      <c r="U26" s="4">
        <f>S26/T26</f>
        <v>2.5497059501705388E-2</v>
      </c>
      <c r="V26" s="6">
        <f>_xlfn.XLOOKUP(Table2[[#This Row],[country]],[2]!Table1[country],[2]!Table1[Populated area with no road information (%)])</f>
        <v>2.1525718440091962E-2</v>
      </c>
      <c r="W26" s="6"/>
      <c r="X26" t="s">
        <v>580</v>
      </c>
      <c r="Y26" s="6">
        <f>_xlfn.XLOOKUP(A21,[2]!Table1[country],[2]!Table1[Populated area with no road information (%)])</f>
        <v>5.9245251765115553E-3</v>
      </c>
      <c r="AB26" t="s">
        <v>580</v>
      </c>
      <c r="AC26" s="7">
        <v>5.4617977303982657E-2</v>
      </c>
      <c r="AD26" s="7">
        <v>5.9245251765115553E-3</v>
      </c>
      <c r="AG26" t="s">
        <v>569</v>
      </c>
      <c r="AH26" s="7">
        <v>1.6225563288290182E-2</v>
      </c>
      <c r="AI26" s="7">
        <v>0.10936718487988049</v>
      </c>
    </row>
    <row r="27" spans="1:35" x14ac:dyDescent="0.25">
      <c r="A27" s="5" t="s">
        <v>492</v>
      </c>
      <c r="B27">
        <f>IFERROR(_xlfn.XLOOKUP(Table2[[#This Row],[country]],'[1]Park type per country'!$A$2:$A$162,'[1]Park type per country'!B$2:B$162),0)</f>
        <v>0.14703099681493439</v>
      </c>
      <c r="C27">
        <f>IFERROR(_xlfn.XLOOKUP(Table2[[#This Row],[surface]],'[1]Park type per country'!$A$2:$A$162,'[1]Park type per country'!C$2:C$162),0)</f>
        <v>0</v>
      </c>
      <c r="D27">
        <f>IFERROR(_xlfn.XLOOKUP(Table2[[#This Row],[multi-storey]],'[1]Park type per country'!$A$2:$A$162,'[1]Park type per country'!D$2:D$162),0)</f>
        <v>0</v>
      </c>
      <c r="E27">
        <f>IFERROR(_xlfn.XLOOKUP(Table2[[#This Row],[street_side]],'[1]Park type per country'!$A$2:$A$162,'[1]Park type per country'!E$2:E$162),0)</f>
        <v>0</v>
      </c>
      <c r="F27">
        <f>IFERROR(_xlfn.XLOOKUP(Table2[[#This Row],[underground]],'[1]Park type per country'!$A$2:$A$162,'[1]Park type per country'!F$2:F$162),0)</f>
        <v>0</v>
      </c>
      <c r="G27">
        <f>IFERROR(_xlfn.XLOOKUP(Table2[[#This Row],[lane]],'[1]Park type per country'!$A$2:$A$162,'[1]Park type per country'!G$2:G$162),0)</f>
        <v>0</v>
      </c>
      <c r="H27">
        <f>IFERROR(_xlfn.XLOOKUP(Table2[[#This Row],[rooftop]],'[1]Park type per country'!$A$2:$A$162,'[1]Park type per country'!H$2:H$162),0)</f>
        <v>0</v>
      </c>
      <c r="I27">
        <f>IFERROR(_xlfn.XLOOKUP(Table2[[#This Row],[garage_boxes]],'[1]Park type per country'!$A$2:$A$162,'[1]Park type per country'!I$2:I$162),0)</f>
        <v>0</v>
      </c>
      <c r="J27">
        <f>IFERROR(_xlfn.XLOOKUP(Table2[[#This Row],[carports]],'[1]Park type per country'!$A$2:$A$162,'[1]Park type per country'!J$2:J$162),0)</f>
        <v>0</v>
      </c>
      <c r="K27">
        <f>IFERROR(_xlfn.XLOOKUP(Table2[[#This Row],[garage]],'[1]Park type per country'!$A$2:$A$162,'[1]Park type per country'!K$2:K$162),0)</f>
        <v>0</v>
      </c>
      <c r="L27">
        <f>IFERROR(_xlfn.XLOOKUP(Table2[[#This Row],[depot]],'[1]Park type per country'!$A$2:$A$162,'[1]Park type per country'!L$2:L$162),0)</f>
        <v>0</v>
      </c>
      <c r="M27">
        <f>IFERROR(_xlfn.XLOOKUP(Table2[[#This Row],[sheds]],'[1]Park type per country'!$A$2:$A$162,'[1]Park type per country'!M$2:M$162),0)</f>
        <v>0</v>
      </c>
      <c r="N27">
        <f>IFERROR(_xlfn.XLOOKUP(Table2[[#This Row],[layby]],'[1]Park type per country'!$A$2:$A$162,'[1]Park type per country'!N$2:N$162),0)</f>
        <v>0</v>
      </c>
      <c r="O27">
        <f>IFERROR(_xlfn.XLOOKUP(Table2[[#This Row],[park_and_ride]],'[1]Park type per country'!$A$2:$A$162,'[1]Park type per country'!O$2:O$162),0)</f>
        <v>0</v>
      </c>
      <c r="P27">
        <f>IFERROR(_xlfn.XLOOKUP(Table2[[#This Row],[garages]],'[1]Park type per country'!$A$2:$A$162,'[1]Park type per country'!P$2:P$162),0)</f>
        <v>0</v>
      </c>
      <c r="Q27">
        <f>IFERROR(_xlfn.XLOOKUP(Table2[[#This Row],[Carpool]],'[1]Park type per country'!$A$2:$A$162,'[1]Park type per country'!Q$2:Q$162),0)</f>
        <v>0</v>
      </c>
      <c r="R27">
        <f>IFERROR(_xlfn.XLOOKUP(Table2[[#This Row],[carpool2]],'[1]Park type per country'!$A$2:$A$162,'[1]Park type per country'!R$2:R$162),0)</f>
        <v>0</v>
      </c>
      <c r="S27">
        <f>SUM(B27:R27)</f>
        <v>0.14703099681493439</v>
      </c>
      <c r="T27">
        <f>_xlfn.XLOOKUP(A27,Sheet1!$A$2:$A$177,Sheet1!$Q$2:$Q$177)</f>
        <v>6.0781887810918604</v>
      </c>
      <c r="U27" s="4">
        <f>S27/T27</f>
        <v>2.4189935869106449E-2</v>
      </c>
      <c r="V27" s="6">
        <f>_xlfn.XLOOKUP(Table2[[#This Row],[country]],[2]!Table1[country],[2]!Table1[Populated area with no road information (%)])</f>
        <v>0.14943274445220747</v>
      </c>
      <c r="W27" s="6"/>
      <c r="X27" t="s">
        <v>539</v>
      </c>
      <c r="Y27" s="6">
        <f>_xlfn.XLOOKUP(A22,[2]!Table1[country],[2]!Table1[Populated area with no road information (%)])</f>
        <v>7.9292892636304568E-3</v>
      </c>
      <c r="AB27" t="s">
        <v>539</v>
      </c>
      <c r="AC27" s="7">
        <v>5.2398969330937656E-2</v>
      </c>
      <c r="AD27" s="7">
        <v>1.1203143251566315E-2</v>
      </c>
      <c r="AG27" t="s">
        <v>593</v>
      </c>
      <c r="AH27" s="7">
        <v>1.526591058158645E-2</v>
      </c>
      <c r="AI27" s="7">
        <v>4.5101872407010439E-3</v>
      </c>
    </row>
    <row r="28" spans="1:35" x14ac:dyDescent="0.25">
      <c r="A28" s="5" t="s">
        <v>481</v>
      </c>
      <c r="B28">
        <f>IFERROR(_xlfn.XLOOKUP(Table2[[#This Row],[country]],'[1]Park type per country'!$A$2:$A$162,'[1]Park type per country'!B$2:B$162),0)</f>
        <v>2.7791832596420041</v>
      </c>
      <c r="C28">
        <f>IFERROR(_xlfn.XLOOKUP(Table2[[#This Row],[surface]],'[1]Park type per country'!$A$2:$A$162,'[1]Park type per country'!C$2:C$162),0)</f>
        <v>0</v>
      </c>
      <c r="D28">
        <f>IFERROR(_xlfn.XLOOKUP(Table2[[#This Row],[multi-storey]],'[1]Park type per country'!$A$2:$A$162,'[1]Park type per country'!D$2:D$162),0)</f>
        <v>0</v>
      </c>
      <c r="E28">
        <f>IFERROR(_xlfn.XLOOKUP(Table2[[#This Row],[street_side]],'[1]Park type per country'!$A$2:$A$162,'[1]Park type per country'!E$2:E$162),0)</f>
        <v>0</v>
      </c>
      <c r="F28">
        <f>IFERROR(_xlfn.XLOOKUP(Table2[[#This Row],[underground]],'[1]Park type per country'!$A$2:$A$162,'[1]Park type per country'!F$2:F$162),0)</f>
        <v>0</v>
      </c>
      <c r="G28">
        <f>IFERROR(_xlfn.XLOOKUP(Table2[[#This Row],[lane]],'[1]Park type per country'!$A$2:$A$162,'[1]Park type per country'!G$2:G$162),0)</f>
        <v>0</v>
      </c>
      <c r="H28">
        <f>IFERROR(_xlfn.XLOOKUP(Table2[[#This Row],[rooftop]],'[1]Park type per country'!$A$2:$A$162,'[1]Park type per country'!H$2:H$162),0)</f>
        <v>0</v>
      </c>
      <c r="I28">
        <f>IFERROR(_xlfn.XLOOKUP(Table2[[#This Row],[garage_boxes]],'[1]Park type per country'!$A$2:$A$162,'[1]Park type per country'!I$2:I$162),0)</f>
        <v>0</v>
      </c>
      <c r="J28">
        <f>IFERROR(_xlfn.XLOOKUP(Table2[[#This Row],[carports]],'[1]Park type per country'!$A$2:$A$162,'[1]Park type per country'!J$2:J$162),0)</f>
        <v>0</v>
      </c>
      <c r="K28">
        <f>IFERROR(_xlfn.XLOOKUP(Table2[[#This Row],[garage]],'[1]Park type per country'!$A$2:$A$162,'[1]Park type per country'!K$2:K$162),0)</f>
        <v>0</v>
      </c>
      <c r="L28">
        <f>IFERROR(_xlfn.XLOOKUP(Table2[[#This Row],[depot]],'[1]Park type per country'!$A$2:$A$162,'[1]Park type per country'!L$2:L$162),0)</f>
        <v>0</v>
      </c>
      <c r="M28">
        <f>IFERROR(_xlfn.XLOOKUP(Table2[[#This Row],[sheds]],'[1]Park type per country'!$A$2:$A$162,'[1]Park type per country'!M$2:M$162),0)</f>
        <v>0</v>
      </c>
      <c r="N28">
        <f>IFERROR(_xlfn.XLOOKUP(Table2[[#This Row],[layby]],'[1]Park type per country'!$A$2:$A$162,'[1]Park type per country'!N$2:N$162),0)</f>
        <v>0</v>
      </c>
      <c r="O28">
        <f>IFERROR(_xlfn.XLOOKUP(Table2[[#This Row],[park_and_ride]],'[1]Park type per country'!$A$2:$A$162,'[1]Park type per country'!O$2:O$162),0)</f>
        <v>0</v>
      </c>
      <c r="P28">
        <f>IFERROR(_xlfn.XLOOKUP(Table2[[#This Row],[garages]],'[1]Park type per country'!$A$2:$A$162,'[1]Park type per country'!P$2:P$162),0)</f>
        <v>0</v>
      </c>
      <c r="Q28">
        <f>IFERROR(_xlfn.XLOOKUP(Table2[[#This Row],[Carpool]],'[1]Park type per country'!$A$2:$A$162,'[1]Park type per country'!Q$2:Q$162),0)</f>
        <v>0</v>
      </c>
      <c r="R28">
        <f>IFERROR(_xlfn.XLOOKUP(Table2[[#This Row],[carpool2]],'[1]Park type per country'!$A$2:$A$162,'[1]Park type per country'!R$2:R$162),0)</f>
        <v>0</v>
      </c>
      <c r="S28">
        <f>SUM(B28:R28)</f>
        <v>2.7791832596420041</v>
      </c>
      <c r="T28">
        <f>_xlfn.XLOOKUP(A28,Sheet1!$A$2:$A$177,Sheet1!$Q$2:$Q$177)</f>
        <v>115.63378403185052</v>
      </c>
      <c r="U28" s="4">
        <f>S28/T28</f>
        <v>2.4034353652877927E-2</v>
      </c>
      <c r="V28" s="6">
        <f>_xlfn.XLOOKUP(Table2[[#This Row],[country]],[2]!Table1[country],[2]!Table1[Populated area with no road information (%)])</f>
        <v>2.6650981549647935E-2</v>
      </c>
      <c r="W28" s="6"/>
      <c r="X28" t="s">
        <v>492</v>
      </c>
      <c r="Y28" s="6" t="e">
        <f>_xlfn.XLOOKUP(A23,[2]!Table1[country],[2]!Table1[Populated area with no road information (%)])</f>
        <v>#N/A</v>
      </c>
      <c r="AB28" t="s">
        <v>492</v>
      </c>
      <c r="AC28" s="7">
        <v>5.1607042480947656E-2</v>
      </c>
      <c r="AD28" s="7">
        <v>0.14943274445220747</v>
      </c>
      <c r="AG28" t="s">
        <v>577</v>
      </c>
      <c r="AH28" s="7">
        <v>1.5118938410410059E-2</v>
      </c>
      <c r="AI28" s="7">
        <v>0.14530895999503429</v>
      </c>
    </row>
    <row r="29" spans="1:35" x14ac:dyDescent="0.25">
      <c r="A29" s="5" t="s">
        <v>470</v>
      </c>
      <c r="B29">
        <f>IFERROR(_xlfn.XLOOKUP(Table2[[#This Row],[country]],'[1]Park type per country'!$A$2:$A$162,'[1]Park type per country'!B$2:B$162),0)</f>
        <v>240.13662550334959</v>
      </c>
      <c r="C29">
        <f>IFERROR(_xlfn.XLOOKUP(Table2[[#This Row],[surface]],'[1]Park type per country'!$A$2:$A$162,'[1]Park type per country'!C$2:C$162),0)</f>
        <v>0</v>
      </c>
      <c r="D29">
        <f>IFERROR(_xlfn.XLOOKUP(Table2[[#This Row],[multi-storey]],'[1]Park type per country'!$A$2:$A$162,'[1]Park type per country'!D$2:D$162),0)</f>
        <v>0</v>
      </c>
      <c r="E29">
        <f>IFERROR(_xlfn.XLOOKUP(Table2[[#This Row],[street_side]],'[1]Park type per country'!$A$2:$A$162,'[1]Park type per country'!E$2:E$162),0)</f>
        <v>0</v>
      </c>
      <c r="F29">
        <f>IFERROR(_xlfn.XLOOKUP(Table2[[#This Row],[underground]],'[1]Park type per country'!$A$2:$A$162,'[1]Park type per country'!F$2:F$162),0)</f>
        <v>0</v>
      </c>
      <c r="G29">
        <f>IFERROR(_xlfn.XLOOKUP(Table2[[#This Row],[lane]],'[1]Park type per country'!$A$2:$A$162,'[1]Park type per country'!G$2:G$162),0)</f>
        <v>0</v>
      </c>
      <c r="H29">
        <f>IFERROR(_xlfn.XLOOKUP(Table2[[#This Row],[rooftop]],'[1]Park type per country'!$A$2:$A$162,'[1]Park type per country'!H$2:H$162),0)</f>
        <v>0</v>
      </c>
      <c r="I29">
        <f>IFERROR(_xlfn.XLOOKUP(Table2[[#This Row],[garage_boxes]],'[1]Park type per country'!$A$2:$A$162,'[1]Park type per country'!I$2:I$162),0)</f>
        <v>0</v>
      </c>
      <c r="J29">
        <f>IFERROR(_xlfn.XLOOKUP(Table2[[#This Row],[carports]],'[1]Park type per country'!$A$2:$A$162,'[1]Park type per country'!J$2:J$162),0)</f>
        <v>0</v>
      </c>
      <c r="K29">
        <f>IFERROR(_xlfn.XLOOKUP(Table2[[#This Row],[garage]],'[1]Park type per country'!$A$2:$A$162,'[1]Park type per country'!K$2:K$162),0)</f>
        <v>0</v>
      </c>
      <c r="L29">
        <f>IFERROR(_xlfn.XLOOKUP(Table2[[#This Row],[depot]],'[1]Park type per country'!$A$2:$A$162,'[1]Park type per country'!L$2:L$162),0)</f>
        <v>0</v>
      </c>
      <c r="M29">
        <f>IFERROR(_xlfn.XLOOKUP(Table2[[#This Row],[sheds]],'[1]Park type per country'!$A$2:$A$162,'[1]Park type per country'!M$2:M$162),0)</f>
        <v>0</v>
      </c>
      <c r="N29">
        <f>IFERROR(_xlfn.XLOOKUP(Table2[[#This Row],[layby]],'[1]Park type per country'!$A$2:$A$162,'[1]Park type per country'!N$2:N$162),0)</f>
        <v>0</v>
      </c>
      <c r="O29">
        <f>IFERROR(_xlfn.XLOOKUP(Table2[[#This Row],[park_and_ride]],'[1]Park type per country'!$A$2:$A$162,'[1]Park type per country'!O$2:O$162),0)</f>
        <v>0</v>
      </c>
      <c r="P29">
        <f>IFERROR(_xlfn.XLOOKUP(Table2[[#This Row],[garages]],'[1]Park type per country'!$A$2:$A$162,'[1]Park type per country'!P$2:P$162),0)</f>
        <v>0</v>
      </c>
      <c r="Q29">
        <f>IFERROR(_xlfn.XLOOKUP(Table2[[#This Row],[Carpool]],'[1]Park type per country'!$A$2:$A$162,'[1]Park type per country'!Q$2:Q$162),0)</f>
        <v>0</v>
      </c>
      <c r="R29">
        <f>IFERROR(_xlfn.XLOOKUP(Table2[[#This Row],[carpool2]],'[1]Park type per country'!$A$2:$A$162,'[1]Park type per country'!R$2:R$162),0)</f>
        <v>0</v>
      </c>
      <c r="S29">
        <f>SUM(B29:R29)</f>
        <v>240.13662550334959</v>
      </c>
      <c r="T29">
        <f>_xlfn.XLOOKUP(A29,Sheet1!$A$2:$A$177,Sheet1!$Q$2:$Q$177)</f>
        <v>10234.218384535117</v>
      </c>
      <c r="U29" s="4">
        <f>S29/T29</f>
        <v>2.3464090415172202E-2</v>
      </c>
      <c r="V29" s="6">
        <f>_xlfn.XLOOKUP(Table2[[#This Row],[country]],[2]!Table1[country],[2]!Table1[Populated area with no road information (%)])</f>
        <v>0.30328462582839361</v>
      </c>
      <c r="W29" s="6"/>
      <c r="X29" t="s">
        <v>516</v>
      </c>
      <c r="Y29" s="6">
        <f>_xlfn.XLOOKUP(A24,[2]!Table1[country],[2]!Table1[Populated area with no road information (%)])</f>
        <v>1.5211450415845025E-2</v>
      </c>
      <c r="AB29" t="s">
        <v>516</v>
      </c>
      <c r="AC29" s="7">
        <v>4.8820861141631193E-2</v>
      </c>
      <c r="AD29" s="7">
        <v>1.7960619037209812E-2</v>
      </c>
      <c r="AG29" t="s">
        <v>515</v>
      </c>
      <c r="AH29" s="7">
        <v>1.4497605487796515E-2</v>
      </c>
      <c r="AI29" s="7">
        <v>0.54147602947375162</v>
      </c>
    </row>
    <row r="30" spans="1:35" x14ac:dyDescent="0.25">
      <c r="A30" s="5" t="s">
        <v>516</v>
      </c>
      <c r="B30">
        <f>IFERROR(_xlfn.XLOOKUP(Table2[[#This Row],[country]],'[1]Park type per country'!$A$2:$A$162,'[1]Park type per country'!B$2:B$162),0)</f>
        <v>94.674625035206645</v>
      </c>
      <c r="C30">
        <f>IFERROR(_xlfn.XLOOKUP(Table2[[#This Row],[surface]],'[1]Park type per country'!$A$2:$A$162,'[1]Park type per country'!C$2:C$162),0)</f>
        <v>0</v>
      </c>
      <c r="D30">
        <f>IFERROR(_xlfn.XLOOKUP(Table2[[#This Row],[multi-storey]],'[1]Park type per country'!$A$2:$A$162,'[1]Park type per country'!D$2:D$162),0)</f>
        <v>0</v>
      </c>
      <c r="E30">
        <f>IFERROR(_xlfn.XLOOKUP(Table2[[#This Row],[street_side]],'[1]Park type per country'!$A$2:$A$162,'[1]Park type per country'!E$2:E$162),0)</f>
        <v>0</v>
      </c>
      <c r="F30">
        <f>IFERROR(_xlfn.XLOOKUP(Table2[[#This Row],[underground]],'[1]Park type per country'!$A$2:$A$162,'[1]Park type per country'!F$2:F$162),0)</f>
        <v>0</v>
      </c>
      <c r="G30">
        <f>IFERROR(_xlfn.XLOOKUP(Table2[[#This Row],[lane]],'[1]Park type per country'!$A$2:$A$162,'[1]Park type per country'!G$2:G$162),0)</f>
        <v>0</v>
      </c>
      <c r="H30">
        <f>IFERROR(_xlfn.XLOOKUP(Table2[[#This Row],[rooftop]],'[1]Park type per country'!$A$2:$A$162,'[1]Park type per country'!H$2:H$162),0)</f>
        <v>0</v>
      </c>
      <c r="I30">
        <f>IFERROR(_xlfn.XLOOKUP(Table2[[#This Row],[garage_boxes]],'[1]Park type per country'!$A$2:$A$162,'[1]Park type per country'!I$2:I$162),0)</f>
        <v>0</v>
      </c>
      <c r="J30">
        <f>IFERROR(_xlfn.XLOOKUP(Table2[[#This Row],[carports]],'[1]Park type per country'!$A$2:$A$162,'[1]Park type per country'!J$2:J$162),0)</f>
        <v>0</v>
      </c>
      <c r="K30">
        <f>IFERROR(_xlfn.XLOOKUP(Table2[[#This Row],[garage]],'[1]Park type per country'!$A$2:$A$162,'[1]Park type per country'!K$2:K$162),0)</f>
        <v>0</v>
      </c>
      <c r="L30">
        <f>IFERROR(_xlfn.XLOOKUP(Table2[[#This Row],[depot]],'[1]Park type per country'!$A$2:$A$162,'[1]Park type per country'!L$2:L$162),0)</f>
        <v>0</v>
      </c>
      <c r="M30">
        <f>IFERROR(_xlfn.XLOOKUP(Table2[[#This Row],[sheds]],'[1]Park type per country'!$A$2:$A$162,'[1]Park type per country'!M$2:M$162),0)</f>
        <v>0</v>
      </c>
      <c r="N30">
        <f>IFERROR(_xlfn.XLOOKUP(Table2[[#This Row],[layby]],'[1]Park type per country'!$A$2:$A$162,'[1]Park type per country'!N$2:N$162),0)</f>
        <v>0</v>
      </c>
      <c r="O30">
        <f>IFERROR(_xlfn.XLOOKUP(Table2[[#This Row],[park_and_ride]],'[1]Park type per country'!$A$2:$A$162,'[1]Park type per country'!O$2:O$162),0)</f>
        <v>0</v>
      </c>
      <c r="P30">
        <f>IFERROR(_xlfn.XLOOKUP(Table2[[#This Row],[garages]],'[1]Park type per country'!$A$2:$A$162,'[1]Park type per country'!P$2:P$162),0)</f>
        <v>0</v>
      </c>
      <c r="Q30">
        <f>IFERROR(_xlfn.XLOOKUP(Table2[[#This Row],[Carpool]],'[1]Park type per country'!$A$2:$A$162,'[1]Park type per country'!Q$2:Q$162),0)</f>
        <v>0</v>
      </c>
      <c r="R30">
        <f>IFERROR(_xlfn.XLOOKUP(Table2[[#This Row],[carpool2]],'[1]Park type per country'!$A$2:$A$162,'[1]Park type per country'!R$2:R$162),0)</f>
        <v>0</v>
      </c>
      <c r="S30">
        <f>SUM(B30:R30)</f>
        <v>94.674625035206645</v>
      </c>
      <c r="T30">
        <f>_xlfn.XLOOKUP(A30,Sheet1!$A$2:$A$177,Sheet1!$Q$2:$Q$177)</f>
        <v>4042.8989889805712</v>
      </c>
      <c r="U30" s="4">
        <f>S30/T30</f>
        <v>2.3417509389488639E-2</v>
      </c>
      <c r="V30" s="6">
        <f>_xlfn.XLOOKUP(Table2[[#This Row],[country]],[2]!Table1[country],[2]!Table1[Populated area with no road information (%)])</f>
        <v>1.7960619037209812E-2</v>
      </c>
      <c r="W30" s="6"/>
      <c r="X30" t="s">
        <v>494</v>
      </c>
      <c r="Y30" s="6">
        <f>_xlfn.XLOOKUP(A25,[2]!Table1[country],[2]!Table1[Populated area with no road information (%)])</f>
        <v>0.14530895999503429</v>
      </c>
      <c r="AB30" t="s">
        <v>494</v>
      </c>
      <c r="AC30" s="7">
        <v>4.6166948184224607E-2</v>
      </c>
      <c r="AD30" s="7">
        <v>8.7560358916723785E-2</v>
      </c>
      <c r="AG30" t="s">
        <v>570</v>
      </c>
      <c r="AH30" s="7">
        <v>1.4180608665218976E-2</v>
      </c>
      <c r="AI30" s="7">
        <v>0.13690733332913352</v>
      </c>
    </row>
    <row r="31" spans="1:35" x14ac:dyDescent="0.25">
      <c r="A31" s="5" t="s">
        <v>567</v>
      </c>
      <c r="B31">
        <f>IFERROR(_xlfn.XLOOKUP(Table2[[#This Row],[country]],'[1]Park type per country'!$A$2:$A$162,'[1]Park type per country'!B$2:B$162),0)</f>
        <v>59.048488901835192</v>
      </c>
      <c r="C31">
        <f>IFERROR(_xlfn.XLOOKUP(Table2[[#This Row],[surface]],'[1]Park type per country'!$A$2:$A$162,'[1]Park type per country'!C$2:C$162),0)</f>
        <v>0</v>
      </c>
      <c r="D31">
        <f>IFERROR(_xlfn.XLOOKUP(Table2[[#This Row],[multi-storey]],'[1]Park type per country'!$A$2:$A$162,'[1]Park type per country'!D$2:D$162),0)</f>
        <v>0</v>
      </c>
      <c r="E31">
        <f>IFERROR(_xlfn.XLOOKUP(Table2[[#This Row],[street_side]],'[1]Park type per country'!$A$2:$A$162,'[1]Park type per country'!E$2:E$162),0)</f>
        <v>0</v>
      </c>
      <c r="F31">
        <f>IFERROR(_xlfn.XLOOKUP(Table2[[#This Row],[underground]],'[1]Park type per country'!$A$2:$A$162,'[1]Park type per country'!F$2:F$162),0)</f>
        <v>0</v>
      </c>
      <c r="G31">
        <f>IFERROR(_xlfn.XLOOKUP(Table2[[#This Row],[lane]],'[1]Park type per country'!$A$2:$A$162,'[1]Park type per country'!G$2:G$162),0)</f>
        <v>0</v>
      </c>
      <c r="H31">
        <f>IFERROR(_xlfn.XLOOKUP(Table2[[#This Row],[rooftop]],'[1]Park type per country'!$A$2:$A$162,'[1]Park type per country'!H$2:H$162),0)</f>
        <v>0</v>
      </c>
      <c r="I31">
        <f>IFERROR(_xlfn.XLOOKUP(Table2[[#This Row],[garage_boxes]],'[1]Park type per country'!$A$2:$A$162,'[1]Park type per country'!I$2:I$162),0)</f>
        <v>0</v>
      </c>
      <c r="J31">
        <f>IFERROR(_xlfn.XLOOKUP(Table2[[#This Row],[carports]],'[1]Park type per country'!$A$2:$A$162,'[1]Park type per country'!J$2:J$162),0)</f>
        <v>0</v>
      </c>
      <c r="K31">
        <f>IFERROR(_xlfn.XLOOKUP(Table2[[#This Row],[garage]],'[1]Park type per country'!$A$2:$A$162,'[1]Park type per country'!K$2:K$162),0)</f>
        <v>0</v>
      </c>
      <c r="L31">
        <f>IFERROR(_xlfn.XLOOKUP(Table2[[#This Row],[depot]],'[1]Park type per country'!$A$2:$A$162,'[1]Park type per country'!L$2:L$162),0)</f>
        <v>0</v>
      </c>
      <c r="M31">
        <f>IFERROR(_xlfn.XLOOKUP(Table2[[#This Row],[sheds]],'[1]Park type per country'!$A$2:$A$162,'[1]Park type per country'!M$2:M$162),0)</f>
        <v>0</v>
      </c>
      <c r="N31">
        <f>IFERROR(_xlfn.XLOOKUP(Table2[[#This Row],[layby]],'[1]Park type per country'!$A$2:$A$162,'[1]Park type per country'!N$2:N$162),0)</f>
        <v>0</v>
      </c>
      <c r="O31">
        <f>IFERROR(_xlfn.XLOOKUP(Table2[[#This Row],[park_and_ride]],'[1]Park type per country'!$A$2:$A$162,'[1]Park type per country'!O$2:O$162),0)</f>
        <v>0</v>
      </c>
      <c r="P31">
        <f>IFERROR(_xlfn.XLOOKUP(Table2[[#This Row],[garages]],'[1]Park type per country'!$A$2:$A$162,'[1]Park type per country'!P$2:P$162),0)</f>
        <v>0</v>
      </c>
      <c r="Q31">
        <f>IFERROR(_xlfn.XLOOKUP(Table2[[#This Row],[Carpool]],'[1]Park type per country'!$A$2:$A$162,'[1]Park type per country'!Q$2:Q$162),0)</f>
        <v>0</v>
      </c>
      <c r="R31">
        <f>IFERROR(_xlfn.XLOOKUP(Table2[[#This Row],[carpool2]],'[1]Park type per country'!$A$2:$A$162,'[1]Park type per country'!R$2:R$162),0)</f>
        <v>0</v>
      </c>
      <c r="S31">
        <f>SUM(B31:R31)</f>
        <v>59.048488901835192</v>
      </c>
      <c r="T31">
        <f>_xlfn.XLOOKUP(A31,Sheet1!$A$2:$A$177,Sheet1!$Q$2:$Q$177)</f>
        <v>2572.9021531989001</v>
      </c>
      <c r="U31" s="4">
        <f>S31/T31</f>
        <v>2.2950149436666279E-2</v>
      </c>
      <c r="V31" s="6">
        <f>_xlfn.XLOOKUP(Table2[[#This Row],[country]],[2]!Table1[country],[2]!Table1[Populated area with no road information (%)])</f>
        <v>1.6199984797517098E-2</v>
      </c>
      <c r="W31" s="6"/>
      <c r="X31" t="s">
        <v>514</v>
      </c>
      <c r="Y31" s="6">
        <f>_xlfn.XLOOKUP(A26,[2]!Table1[country],[2]!Table1[Populated area with no road information (%)])</f>
        <v>2.1525718440091962E-2</v>
      </c>
      <c r="AB31" t="s">
        <v>514</v>
      </c>
      <c r="AC31" s="7">
        <v>4.457769922057795E-2</v>
      </c>
      <c r="AD31" s="7">
        <v>2.7649577106977845E-2</v>
      </c>
      <c r="AG31" t="s">
        <v>548</v>
      </c>
      <c r="AH31" s="7">
        <v>1.3758748084634407E-2</v>
      </c>
      <c r="AI31" s="7">
        <v>6.9393887856344927E-2</v>
      </c>
    </row>
    <row r="32" spans="1:35" x14ac:dyDescent="0.25">
      <c r="A32" s="5" t="s">
        <v>479</v>
      </c>
      <c r="B32">
        <f>IFERROR(_xlfn.XLOOKUP(Table2[[#This Row],[country]],'[1]Park type per country'!$A$2:$A$162,'[1]Park type per country'!B$2:B$162),0)</f>
        <v>6.9613591352999222</v>
      </c>
      <c r="C32">
        <f>IFERROR(_xlfn.XLOOKUP(Table2[[#This Row],[surface]],'[1]Park type per country'!$A$2:$A$162,'[1]Park type per country'!C$2:C$162),0)</f>
        <v>0</v>
      </c>
      <c r="D32">
        <f>IFERROR(_xlfn.XLOOKUP(Table2[[#This Row],[multi-storey]],'[1]Park type per country'!$A$2:$A$162,'[1]Park type per country'!D$2:D$162),0)</f>
        <v>0</v>
      </c>
      <c r="E32">
        <f>IFERROR(_xlfn.XLOOKUP(Table2[[#This Row],[street_side]],'[1]Park type per country'!$A$2:$A$162,'[1]Park type per country'!E$2:E$162),0)</f>
        <v>0</v>
      </c>
      <c r="F32">
        <f>IFERROR(_xlfn.XLOOKUP(Table2[[#This Row],[underground]],'[1]Park type per country'!$A$2:$A$162,'[1]Park type per country'!F$2:F$162),0)</f>
        <v>0</v>
      </c>
      <c r="G32">
        <f>IFERROR(_xlfn.XLOOKUP(Table2[[#This Row],[lane]],'[1]Park type per country'!$A$2:$A$162,'[1]Park type per country'!G$2:G$162),0)</f>
        <v>0</v>
      </c>
      <c r="H32">
        <f>IFERROR(_xlfn.XLOOKUP(Table2[[#This Row],[rooftop]],'[1]Park type per country'!$A$2:$A$162,'[1]Park type per country'!H$2:H$162),0)</f>
        <v>0</v>
      </c>
      <c r="I32">
        <f>IFERROR(_xlfn.XLOOKUP(Table2[[#This Row],[garage_boxes]],'[1]Park type per country'!$A$2:$A$162,'[1]Park type per country'!I$2:I$162),0)</f>
        <v>0</v>
      </c>
      <c r="J32">
        <f>IFERROR(_xlfn.XLOOKUP(Table2[[#This Row],[carports]],'[1]Park type per country'!$A$2:$A$162,'[1]Park type per country'!J$2:J$162),0)</f>
        <v>0</v>
      </c>
      <c r="K32">
        <f>IFERROR(_xlfn.XLOOKUP(Table2[[#This Row],[garage]],'[1]Park type per country'!$A$2:$A$162,'[1]Park type per country'!K$2:K$162),0)</f>
        <v>0</v>
      </c>
      <c r="L32">
        <f>IFERROR(_xlfn.XLOOKUP(Table2[[#This Row],[depot]],'[1]Park type per country'!$A$2:$A$162,'[1]Park type per country'!L$2:L$162),0)</f>
        <v>0</v>
      </c>
      <c r="M32">
        <f>IFERROR(_xlfn.XLOOKUP(Table2[[#This Row],[sheds]],'[1]Park type per country'!$A$2:$A$162,'[1]Park type per country'!M$2:M$162),0)</f>
        <v>0</v>
      </c>
      <c r="N32">
        <f>IFERROR(_xlfn.XLOOKUP(Table2[[#This Row],[layby]],'[1]Park type per country'!$A$2:$A$162,'[1]Park type per country'!N$2:N$162),0)</f>
        <v>0</v>
      </c>
      <c r="O32">
        <f>IFERROR(_xlfn.XLOOKUP(Table2[[#This Row],[park_and_ride]],'[1]Park type per country'!$A$2:$A$162,'[1]Park type per country'!O$2:O$162),0)</f>
        <v>0</v>
      </c>
      <c r="P32">
        <f>IFERROR(_xlfn.XLOOKUP(Table2[[#This Row],[garages]],'[1]Park type per country'!$A$2:$A$162,'[1]Park type per country'!P$2:P$162),0)</f>
        <v>0</v>
      </c>
      <c r="Q32">
        <f>IFERROR(_xlfn.XLOOKUP(Table2[[#This Row],[Carpool]],'[1]Park type per country'!$A$2:$A$162,'[1]Park type per country'!Q$2:Q$162),0)</f>
        <v>0</v>
      </c>
      <c r="R32">
        <f>IFERROR(_xlfn.XLOOKUP(Table2[[#This Row],[carpool2]],'[1]Park type per country'!$A$2:$A$162,'[1]Park type per country'!R$2:R$162),0)</f>
        <v>0</v>
      </c>
      <c r="S32">
        <f>SUM(B32:R32)</f>
        <v>6.9613591352999222</v>
      </c>
      <c r="T32">
        <f>_xlfn.XLOOKUP(A32,Sheet1!$A$2:$A$177,Sheet1!$Q$2:$Q$177)</f>
        <v>309.29855920098373</v>
      </c>
      <c r="U32" s="4">
        <f>S32/T32</f>
        <v>2.2506923903180539E-2</v>
      </c>
      <c r="V32" s="6">
        <f>_xlfn.XLOOKUP(Table2[[#This Row],[country]],[2]!Table1[country],[2]!Table1[Populated area with no road information (%)])</f>
        <v>4.2975703109587343E-2</v>
      </c>
      <c r="W32" s="6"/>
      <c r="X32" t="s">
        <v>567</v>
      </c>
      <c r="Y32" s="6">
        <f>_xlfn.XLOOKUP(A27,[2]!Table1[country],[2]!Table1[Populated area with no road information (%)])</f>
        <v>0.14943274445220747</v>
      </c>
      <c r="AB32" t="s">
        <v>567</v>
      </c>
      <c r="AC32" s="7">
        <v>4.2952649628577894E-2</v>
      </c>
      <c r="AD32" s="7">
        <v>1.6199984797517098E-2</v>
      </c>
      <c r="AG32" t="s">
        <v>605</v>
      </c>
      <c r="AH32" s="7">
        <v>1.3732388965447413E-2</v>
      </c>
      <c r="AI32" s="7">
        <v>7.235935388864824E-2</v>
      </c>
    </row>
    <row r="33" spans="1:35" x14ac:dyDescent="0.25">
      <c r="A33" s="5" t="s">
        <v>585</v>
      </c>
      <c r="B33">
        <f>IFERROR(_xlfn.XLOOKUP(Table2[[#This Row],[country]],'[1]Park type per country'!$A$2:$A$162,'[1]Park type per country'!B$2:B$162),0)</f>
        <v>76.000217559138875</v>
      </c>
      <c r="C33">
        <f>IFERROR(_xlfn.XLOOKUP(Table2[[#This Row],[surface]],'[1]Park type per country'!$A$2:$A$162,'[1]Park type per country'!C$2:C$162),0)</f>
        <v>0</v>
      </c>
      <c r="D33">
        <f>IFERROR(_xlfn.XLOOKUP(Table2[[#This Row],[multi-storey]],'[1]Park type per country'!$A$2:$A$162,'[1]Park type per country'!D$2:D$162),0)</f>
        <v>0</v>
      </c>
      <c r="E33">
        <f>IFERROR(_xlfn.XLOOKUP(Table2[[#This Row],[street_side]],'[1]Park type per country'!$A$2:$A$162,'[1]Park type per country'!E$2:E$162),0)</f>
        <v>0</v>
      </c>
      <c r="F33">
        <f>IFERROR(_xlfn.XLOOKUP(Table2[[#This Row],[underground]],'[1]Park type per country'!$A$2:$A$162,'[1]Park type per country'!F$2:F$162),0)</f>
        <v>0</v>
      </c>
      <c r="G33">
        <f>IFERROR(_xlfn.XLOOKUP(Table2[[#This Row],[lane]],'[1]Park type per country'!$A$2:$A$162,'[1]Park type per country'!G$2:G$162),0)</f>
        <v>0</v>
      </c>
      <c r="H33">
        <f>IFERROR(_xlfn.XLOOKUP(Table2[[#This Row],[rooftop]],'[1]Park type per country'!$A$2:$A$162,'[1]Park type per country'!H$2:H$162),0)</f>
        <v>0</v>
      </c>
      <c r="I33">
        <f>IFERROR(_xlfn.XLOOKUP(Table2[[#This Row],[garage_boxes]],'[1]Park type per country'!$A$2:$A$162,'[1]Park type per country'!I$2:I$162),0)</f>
        <v>0</v>
      </c>
      <c r="J33">
        <f>IFERROR(_xlfn.XLOOKUP(Table2[[#This Row],[carports]],'[1]Park type per country'!$A$2:$A$162,'[1]Park type per country'!J$2:J$162),0)</f>
        <v>0</v>
      </c>
      <c r="K33">
        <f>IFERROR(_xlfn.XLOOKUP(Table2[[#This Row],[garage]],'[1]Park type per country'!$A$2:$A$162,'[1]Park type per country'!K$2:K$162),0)</f>
        <v>0</v>
      </c>
      <c r="L33">
        <f>IFERROR(_xlfn.XLOOKUP(Table2[[#This Row],[depot]],'[1]Park type per country'!$A$2:$A$162,'[1]Park type per country'!L$2:L$162),0)</f>
        <v>0</v>
      </c>
      <c r="M33">
        <f>IFERROR(_xlfn.XLOOKUP(Table2[[#This Row],[sheds]],'[1]Park type per country'!$A$2:$A$162,'[1]Park type per country'!M$2:M$162),0)</f>
        <v>0</v>
      </c>
      <c r="N33">
        <f>IFERROR(_xlfn.XLOOKUP(Table2[[#This Row],[layby]],'[1]Park type per country'!$A$2:$A$162,'[1]Park type per country'!N$2:N$162),0)</f>
        <v>0</v>
      </c>
      <c r="O33">
        <f>IFERROR(_xlfn.XLOOKUP(Table2[[#This Row],[park_and_ride]],'[1]Park type per country'!$A$2:$A$162,'[1]Park type per country'!O$2:O$162),0)</f>
        <v>0</v>
      </c>
      <c r="P33">
        <f>IFERROR(_xlfn.XLOOKUP(Table2[[#This Row],[garages]],'[1]Park type per country'!$A$2:$A$162,'[1]Park type per country'!P$2:P$162),0)</f>
        <v>0</v>
      </c>
      <c r="Q33">
        <f>IFERROR(_xlfn.XLOOKUP(Table2[[#This Row],[Carpool]],'[1]Park type per country'!$A$2:$A$162,'[1]Park type per country'!Q$2:Q$162),0)</f>
        <v>0</v>
      </c>
      <c r="R33">
        <f>IFERROR(_xlfn.XLOOKUP(Table2[[#This Row],[carpool2]],'[1]Park type per country'!$A$2:$A$162,'[1]Park type per country'!R$2:R$162),0)</f>
        <v>0</v>
      </c>
      <c r="S33">
        <f>SUM(B33:R33)</f>
        <v>76.000217559138875</v>
      </c>
      <c r="T33">
        <f>_xlfn.XLOOKUP(A33,Sheet1!$A$2:$A$177,Sheet1!$Q$2:$Q$177)</f>
        <v>3527.7365639142172</v>
      </c>
      <c r="U33" s="4">
        <f>S33/T33</f>
        <v>2.1543620443929198E-2</v>
      </c>
      <c r="V33" s="6">
        <f>_xlfn.XLOOKUP(Table2[[#This Row],[country]],[2]!Table1[country],[2]!Table1[Populated area with no road information (%)])</f>
        <v>7.4151149579134587E-2</v>
      </c>
      <c r="W33" s="6"/>
      <c r="X33" t="s">
        <v>509</v>
      </c>
      <c r="Y33" s="6">
        <f>_xlfn.XLOOKUP(A28,[2]!Table1[country],[2]!Table1[Populated area with no road information (%)])</f>
        <v>2.6650981549647935E-2</v>
      </c>
      <c r="AB33" t="s">
        <v>509</v>
      </c>
      <c r="AC33" s="7">
        <v>4.28179290787154E-2</v>
      </c>
      <c r="AD33" s="7">
        <v>1.5211450415845025E-2</v>
      </c>
      <c r="AG33" t="s">
        <v>527</v>
      </c>
      <c r="AH33" s="7">
        <v>1.2798243999487945E-2</v>
      </c>
      <c r="AI33" s="7">
        <v>5.4541258228681964E-2</v>
      </c>
    </row>
    <row r="34" spans="1:35" x14ac:dyDescent="0.25">
      <c r="A34" s="5" t="s">
        <v>494</v>
      </c>
      <c r="B34">
        <f>IFERROR(_xlfn.XLOOKUP(Table2[[#This Row],[country]],'[1]Park type per country'!$A$2:$A$162,'[1]Park type per country'!B$2:B$162),0)</f>
        <v>29.192699265142188</v>
      </c>
      <c r="C34">
        <f>IFERROR(_xlfn.XLOOKUP(Table2[[#This Row],[surface]],'[1]Park type per country'!$A$2:$A$162,'[1]Park type per country'!C$2:C$162),0)</f>
        <v>0</v>
      </c>
      <c r="D34">
        <f>IFERROR(_xlfn.XLOOKUP(Table2[[#This Row],[multi-storey]],'[1]Park type per country'!$A$2:$A$162,'[1]Park type per country'!D$2:D$162),0)</f>
        <v>0</v>
      </c>
      <c r="E34">
        <f>IFERROR(_xlfn.XLOOKUP(Table2[[#This Row],[street_side]],'[1]Park type per country'!$A$2:$A$162,'[1]Park type per country'!E$2:E$162),0)</f>
        <v>0</v>
      </c>
      <c r="F34">
        <f>IFERROR(_xlfn.XLOOKUP(Table2[[#This Row],[underground]],'[1]Park type per country'!$A$2:$A$162,'[1]Park type per country'!F$2:F$162),0)</f>
        <v>0</v>
      </c>
      <c r="G34">
        <f>IFERROR(_xlfn.XLOOKUP(Table2[[#This Row],[lane]],'[1]Park type per country'!$A$2:$A$162,'[1]Park type per country'!G$2:G$162),0)</f>
        <v>0</v>
      </c>
      <c r="H34">
        <f>IFERROR(_xlfn.XLOOKUP(Table2[[#This Row],[rooftop]],'[1]Park type per country'!$A$2:$A$162,'[1]Park type per country'!H$2:H$162),0)</f>
        <v>0</v>
      </c>
      <c r="I34">
        <f>IFERROR(_xlfn.XLOOKUP(Table2[[#This Row],[garage_boxes]],'[1]Park type per country'!$A$2:$A$162,'[1]Park type per country'!I$2:I$162),0)</f>
        <v>0</v>
      </c>
      <c r="J34">
        <f>IFERROR(_xlfn.XLOOKUP(Table2[[#This Row],[carports]],'[1]Park type per country'!$A$2:$A$162,'[1]Park type per country'!J$2:J$162),0)</f>
        <v>0</v>
      </c>
      <c r="K34">
        <f>IFERROR(_xlfn.XLOOKUP(Table2[[#This Row],[garage]],'[1]Park type per country'!$A$2:$A$162,'[1]Park type per country'!K$2:K$162),0)</f>
        <v>0</v>
      </c>
      <c r="L34">
        <f>IFERROR(_xlfn.XLOOKUP(Table2[[#This Row],[depot]],'[1]Park type per country'!$A$2:$A$162,'[1]Park type per country'!L$2:L$162),0)</f>
        <v>0</v>
      </c>
      <c r="M34">
        <f>IFERROR(_xlfn.XLOOKUP(Table2[[#This Row],[sheds]],'[1]Park type per country'!$A$2:$A$162,'[1]Park type per country'!M$2:M$162),0)</f>
        <v>0</v>
      </c>
      <c r="N34">
        <f>IFERROR(_xlfn.XLOOKUP(Table2[[#This Row],[layby]],'[1]Park type per country'!$A$2:$A$162,'[1]Park type per country'!N$2:N$162),0)</f>
        <v>0</v>
      </c>
      <c r="O34">
        <f>IFERROR(_xlfn.XLOOKUP(Table2[[#This Row],[park_and_ride]],'[1]Park type per country'!$A$2:$A$162,'[1]Park type per country'!O$2:O$162),0)</f>
        <v>0</v>
      </c>
      <c r="P34">
        <f>IFERROR(_xlfn.XLOOKUP(Table2[[#This Row],[garages]],'[1]Park type per country'!$A$2:$A$162,'[1]Park type per country'!P$2:P$162),0)</f>
        <v>0</v>
      </c>
      <c r="Q34">
        <f>IFERROR(_xlfn.XLOOKUP(Table2[[#This Row],[Carpool]],'[1]Park type per country'!$A$2:$A$162,'[1]Park type per country'!Q$2:Q$162),0)</f>
        <v>0</v>
      </c>
      <c r="R34">
        <f>IFERROR(_xlfn.XLOOKUP(Table2[[#This Row],[carpool2]],'[1]Park type per country'!$A$2:$A$162,'[1]Park type per country'!R$2:R$162),0)</f>
        <v>0</v>
      </c>
      <c r="S34">
        <f>SUM(B34:R34)</f>
        <v>29.192699265142188</v>
      </c>
      <c r="T34">
        <f>_xlfn.XLOOKUP(A34,Sheet1!$A$2:$A$177,Sheet1!$Q$2:$Q$177)</f>
        <v>1433.0600192351283</v>
      </c>
      <c r="U34" s="4">
        <f>S34/T34</f>
        <v>2.0370883894118615E-2</v>
      </c>
      <c r="V34" s="6">
        <f>_xlfn.XLOOKUP(Table2[[#This Row],[country]],[2]!Table1[country],[2]!Table1[Populated area with no road information (%)])</f>
        <v>8.7560358916723785E-2</v>
      </c>
      <c r="W34" s="6"/>
      <c r="X34" t="s">
        <v>560</v>
      </c>
      <c r="Y34" s="6">
        <f>_xlfn.XLOOKUP(A29,[2]!Table1[country],[2]!Table1[Populated area with no road information (%)])</f>
        <v>0.30328462582839361</v>
      </c>
      <c r="AB34" t="s">
        <v>560</v>
      </c>
      <c r="AC34" s="7">
        <v>3.6941658230450966E-2</v>
      </c>
      <c r="AD34" s="7">
        <v>0.13457723976108332</v>
      </c>
      <c r="AG34" t="s">
        <v>451</v>
      </c>
      <c r="AH34" s="7">
        <v>1.2571740428285797E-2</v>
      </c>
      <c r="AI34" s="7">
        <v>0.38471037101774347</v>
      </c>
    </row>
    <row r="35" spans="1:35" x14ac:dyDescent="0.25">
      <c r="A35" s="5" t="s">
        <v>531</v>
      </c>
      <c r="B35">
        <f>IFERROR(_xlfn.XLOOKUP(Table2[[#This Row],[country]],'[1]Park type per country'!$A$2:$A$162,'[1]Park type per country'!B$2:B$162),0)</f>
        <v>7.4594884190642237</v>
      </c>
      <c r="C35">
        <f>IFERROR(_xlfn.XLOOKUP(Table2[[#This Row],[surface]],'[1]Park type per country'!$A$2:$A$162,'[1]Park type per country'!C$2:C$162),0)</f>
        <v>0</v>
      </c>
      <c r="D35">
        <f>IFERROR(_xlfn.XLOOKUP(Table2[[#This Row],[multi-storey]],'[1]Park type per country'!$A$2:$A$162,'[1]Park type per country'!D$2:D$162),0)</f>
        <v>0</v>
      </c>
      <c r="E35">
        <f>IFERROR(_xlfn.XLOOKUP(Table2[[#This Row],[street_side]],'[1]Park type per country'!$A$2:$A$162,'[1]Park type per country'!E$2:E$162),0)</f>
        <v>0</v>
      </c>
      <c r="F35">
        <f>IFERROR(_xlfn.XLOOKUP(Table2[[#This Row],[underground]],'[1]Park type per country'!$A$2:$A$162,'[1]Park type per country'!F$2:F$162),0)</f>
        <v>0</v>
      </c>
      <c r="G35">
        <f>IFERROR(_xlfn.XLOOKUP(Table2[[#This Row],[lane]],'[1]Park type per country'!$A$2:$A$162,'[1]Park type per country'!G$2:G$162),0)</f>
        <v>0</v>
      </c>
      <c r="H35">
        <f>IFERROR(_xlfn.XLOOKUP(Table2[[#This Row],[rooftop]],'[1]Park type per country'!$A$2:$A$162,'[1]Park type per country'!H$2:H$162),0)</f>
        <v>0</v>
      </c>
      <c r="I35">
        <f>IFERROR(_xlfn.XLOOKUP(Table2[[#This Row],[garage_boxes]],'[1]Park type per country'!$A$2:$A$162,'[1]Park type per country'!I$2:I$162),0)</f>
        <v>0</v>
      </c>
      <c r="J35">
        <f>IFERROR(_xlfn.XLOOKUP(Table2[[#This Row],[carports]],'[1]Park type per country'!$A$2:$A$162,'[1]Park type per country'!J$2:J$162),0)</f>
        <v>0</v>
      </c>
      <c r="K35">
        <f>IFERROR(_xlfn.XLOOKUP(Table2[[#This Row],[garage]],'[1]Park type per country'!$A$2:$A$162,'[1]Park type per country'!K$2:K$162),0)</f>
        <v>0</v>
      </c>
      <c r="L35">
        <f>IFERROR(_xlfn.XLOOKUP(Table2[[#This Row],[depot]],'[1]Park type per country'!$A$2:$A$162,'[1]Park type per country'!L$2:L$162),0)</f>
        <v>0</v>
      </c>
      <c r="M35">
        <f>IFERROR(_xlfn.XLOOKUP(Table2[[#This Row],[sheds]],'[1]Park type per country'!$A$2:$A$162,'[1]Park type per country'!M$2:M$162),0)</f>
        <v>0</v>
      </c>
      <c r="N35">
        <f>IFERROR(_xlfn.XLOOKUP(Table2[[#This Row],[layby]],'[1]Park type per country'!$A$2:$A$162,'[1]Park type per country'!N$2:N$162),0)</f>
        <v>0</v>
      </c>
      <c r="O35">
        <f>IFERROR(_xlfn.XLOOKUP(Table2[[#This Row],[park_and_ride]],'[1]Park type per country'!$A$2:$A$162,'[1]Park type per country'!O$2:O$162),0)</f>
        <v>0</v>
      </c>
      <c r="P35">
        <f>IFERROR(_xlfn.XLOOKUP(Table2[[#This Row],[garages]],'[1]Park type per country'!$A$2:$A$162,'[1]Park type per country'!P$2:P$162),0)</f>
        <v>0</v>
      </c>
      <c r="Q35">
        <f>IFERROR(_xlfn.XLOOKUP(Table2[[#This Row],[Carpool]],'[1]Park type per country'!$A$2:$A$162,'[1]Park type per country'!Q$2:Q$162),0)</f>
        <v>0</v>
      </c>
      <c r="R35">
        <f>IFERROR(_xlfn.XLOOKUP(Table2[[#This Row],[carpool2]],'[1]Park type per country'!$A$2:$A$162,'[1]Park type per country'!R$2:R$162),0)</f>
        <v>0</v>
      </c>
      <c r="S35">
        <f>SUM(B35:R35)</f>
        <v>7.4594884190642237</v>
      </c>
      <c r="T35">
        <f>_xlfn.XLOOKUP(A35,Sheet1!$A$2:$A$177,Sheet1!$Q$2:$Q$177)</f>
        <v>395.49290392780551</v>
      </c>
      <c r="U35" s="4">
        <f>S35/T35</f>
        <v>1.8861244651878512E-2</v>
      </c>
      <c r="V35" s="6">
        <f>_xlfn.XLOOKUP(Table2[[#This Row],[country]],[2]!Table1[country],[2]!Table1[Populated area with no road information (%)])</f>
        <v>4.3409768418305066E-2</v>
      </c>
      <c r="W35" s="6"/>
      <c r="X35" t="s">
        <v>479</v>
      </c>
      <c r="Y35" s="6">
        <f>_xlfn.XLOOKUP(A30,[2]!Table1[country],[2]!Table1[Populated area with no road information (%)])</f>
        <v>1.7960619037209812E-2</v>
      </c>
      <c r="AB35" t="s">
        <v>479</v>
      </c>
      <c r="AC35" s="7">
        <v>3.5317723628667648E-2</v>
      </c>
      <c r="AD35" s="7">
        <v>4.2975703109587343E-2</v>
      </c>
      <c r="AG35" t="s">
        <v>471</v>
      </c>
      <c r="AH35" s="7">
        <v>1.1189147769985724E-2</v>
      </c>
      <c r="AI35" s="7">
        <v>5.4173566611467112E-2</v>
      </c>
    </row>
    <row r="36" spans="1:35" x14ac:dyDescent="0.25">
      <c r="A36" s="5" t="s">
        <v>546</v>
      </c>
      <c r="B36">
        <f>IFERROR(_xlfn.XLOOKUP(Table2[[#This Row],[country]],'[1]Park type per country'!$A$2:$A$162,'[1]Park type per country'!B$2:B$162),0)</f>
        <v>5.8085413467011933E-3</v>
      </c>
      <c r="C36">
        <f>IFERROR(_xlfn.XLOOKUP(Table2[[#This Row],[surface]],'[1]Park type per country'!$A$2:$A$162,'[1]Park type per country'!C$2:C$162),0)</f>
        <v>0</v>
      </c>
      <c r="D36">
        <f>IFERROR(_xlfn.XLOOKUP(Table2[[#This Row],[multi-storey]],'[1]Park type per country'!$A$2:$A$162,'[1]Park type per country'!D$2:D$162),0)</f>
        <v>0</v>
      </c>
      <c r="E36">
        <f>IFERROR(_xlfn.XLOOKUP(Table2[[#This Row],[street_side]],'[1]Park type per country'!$A$2:$A$162,'[1]Park type per country'!E$2:E$162),0)</f>
        <v>0</v>
      </c>
      <c r="F36">
        <f>IFERROR(_xlfn.XLOOKUP(Table2[[#This Row],[underground]],'[1]Park type per country'!$A$2:$A$162,'[1]Park type per country'!F$2:F$162),0)</f>
        <v>0</v>
      </c>
      <c r="G36">
        <f>IFERROR(_xlfn.XLOOKUP(Table2[[#This Row],[lane]],'[1]Park type per country'!$A$2:$A$162,'[1]Park type per country'!G$2:G$162),0)</f>
        <v>0</v>
      </c>
      <c r="H36">
        <f>IFERROR(_xlfn.XLOOKUP(Table2[[#This Row],[rooftop]],'[1]Park type per country'!$A$2:$A$162,'[1]Park type per country'!H$2:H$162),0)</f>
        <v>0</v>
      </c>
      <c r="I36">
        <f>IFERROR(_xlfn.XLOOKUP(Table2[[#This Row],[garage_boxes]],'[1]Park type per country'!$A$2:$A$162,'[1]Park type per country'!I$2:I$162),0)</f>
        <v>0</v>
      </c>
      <c r="J36">
        <f>IFERROR(_xlfn.XLOOKUP(Table2[[#This Row],[carports]],'[1]Park type per country'!$A$2:$A$162,'[1]Park type per country'!J$2:J$162),0)</f>
        <v>0</v>
      </c>
      <c r="K36">
        <f>IFERROR(_xlfn.XLOOKUP(Table2[[#This Row],[garage]],'[1]Park type per country'!$A$2:$A$162,'[1]Park type per country'!K$2:K$162),0)</f>
        <v>0</v>
      </c>
      <c r="L36">
        <f>IFERROR(_xlfn.XLOOKUP(Table2[[#This Row],[depot]],'[1]Park type per country'!$A$2:$A$162,'[1]Park type per country'!L$2:L$162),0)</f>
        <v>0</v>
      </c>
      <c r="M36">
        <f>IFERROR(_xlfn.XLOOKUP(Table2[[#This Row],[sheds]],'[1]Park type per country'!$A$2:$A$162,'[1]Park type per country'!M$2:M$162),0)</f>
        <v>0</v>
      </c>
      <c r="N36">
        <f>IFERROR(_xlfn.XLOOKUP(Table2[[#This Row],[layby]],'[1]Park type per country'!$A$2:$A$162,'[1]Park type per country'!N$2:N$162),0)</f>
        <v>0</v>
      </c>
      <c r="O36">
        <f>IFERROR(_xlfn.XLOOKUP(Table2[[#This Row],[park_and_ride]],'[1]Park type per country'!$A$2:$A$162,'[1]Park type per country'!O$2:O$162),0)</f>
        <v>0</v>
      </c>
      <c r="P36">
        <f>IFERROR(_xlfn.XLOOKUP(Table2[[#This Row],[garages]],'[1]Park type per country'!$A$2:$A$162,'[1]Park type per country'!P$2:P$162),0)</f>
        <v>0</v>
      </c>
      <c r="Q36">
        <f>IFERROR(_xlfn.XLOOKUP(Table2[[#This Row],[Carpool]],'[1]Park type per country'!$A$2:$A$162,'[1]Park type per country'!Q$2:Q$162),0)</f>
        <v>0</v>
      </c>
      <c r="R36">
        <f>IFERROR(_xlfn.XLOOKUP(Table2[[#This Row],[carpool2]],'[1]Park type per country'!$A$2:$A$162,'[1]Park type per country'!R$2:R$162),0)</f>
        <v>0</v>
      </c>
      <c r="S36">
        <f>SUM(B36:R36)</f>
        <v>5.8085413467011933E-3</v>
      </c>
      <c r="T36">
        <f>_xlfn.XLOOKUP(A36,Sheet1!$A$2:$A$177,Sheet1!$Q$2:$Q$177)</f>
        <v>0.35114525105998179</v>
      </c>
      <c r="U36" s="4">
        <f>S36/T36</f>
        <v>1.6541705545404035E-2</v>
      </c>
      <c r="V36" s="6">
        <f>_xlfn.XLOOKUP(Table2[[#This Row],[country]],[2]!Table1[country],[2]!Table1[Populated area with no road information (%)])</f>
        <v>0</v>
      </c>
      <c r="W36" s="6"/>
      <c r="X36" t="s">
        <v>542</v>
      </c>
      <c r="Y36" s="6">
        <f>_xlfn.XLOOKUP(A31,[2]!Table1[country],[2]!Table1[Populated area with no road information (%)])</f>
        <v>1.6199984797517098E-2</v>
      </c>
      <c r="AB36" t="s">
        <v>542</v>
      </c>
      <c r="AC36" s="7">
        <v>3.511810912502749E-2</v>
      </c>
      <c r="AD36" s="7">
        <v>5.7894643248786327E-2</v>
      </c>
    </row>
    <row r="37" spans="1:35" x14ac:dyDescent="0.25">
      <c r="A37" s="5" t="s">
        <v>519</v>
      </c>
      <c r="B37">
        <f>IFERROR(_xlfn.XLOOKUP(Table2[[#This Row],[country]],'[1]Park type per country'!$A$2:$A$162,'[1]Park type per country'!B$2:B$162),0)</f>
        <v>112.1226204856406</v>
      </c>
      <c r="C37">
        <f>IFERROR(_xlfn.XLOOKUP(Table2[[#This Row],[surface]],'[1]Park type per country'!$A$2:$A$162,'[1]Park type per country'!C$2:C$162),0)</f>
        <v>0</v>
      </c>
      <c r="D37">
        <f>IFERROR(_xlfn.XLOOKUP(Table2[[#This Row],[multi-storey]],'[1]Park type per country'!$A$2:$A$162,'[1]Park type per country'!D$2:D$162),0)</f>
        <v>0</v>
      </c>
      <c r="E37">
        <f>IFERROR(_xlfn.XLOOKUP(Table2[[#This Row],[street_side]],'[1]Park type per country'!$A$2:$A$162,'[1]Park type per country'!E$2:E$162),0)</f>
        <v>0</v>
      </c>
      <c r="F37">
        <f>IFERROR(_xlfn.XLOOKUP(Table2[[#This Row],[underground]],'[1]Park type per country'!$A$2:$A$162,'[1]Park type per country'!F$2:F$162),0)</f>
        <v>0</v>
      </c>
      <c r="G37">
        <f>IFERROR(_xlfn.XLOOKUP(Table2[[#This Row],[lane]],'[1]Park type per country'!$A$2:$A$162,'[1]Park type per country'!G$2:G$162),0)</f>
        <v>0</v>
      </c>
      <c r="H37">
        <f>IFERROR(_xlfn.XLOOKUP(Table2[[#This Row],[rooftop]],'[1]Park type per country'!$A$2:$A$162,'[1]Park type per country'!H$2:H$162),0)</f>
        <v>0</v>
      </c>
      <c r="I37">
        <f>IFERROR(_xlfn.XLOOKUP(Table2[[#This Row],[garage_boxes]],'[1]Park type per country'!$A$2:$A$162,'[1]Park type per country'!I$2:I$162),0)</f>
        <v>0</v>
      </c>
      <c r="J37">
        <f>IFERROR(_xlfn.XLOOKUP(Table2[[#This Row],[carports]],'[1]Park type per country'!$A$2:$A$162,'[1]Park type per country'!J$2:J$162),0)</f>
        <v>0</v>
      </c>
      <c r="K37">
        <f>IFERROR(_xlfn.XLOOKUP(Table2[[#This Row],[garage]],'[1]Park type per country'!$A$2:$A$162,'[1]Park type per country'!K$2:K$162),0)</f>
        <v>0</v>
      </c>
      <c r="L37">
        <f>IFERROR(_xlfn.XLOOKUP(Table2[[#This Row],[depot]],'[1]Park type per country'!$A$2:$A$162,'[1]Park type per country'!L$2:L$162),0)</f>
        <v>0</v>
      </c>
      <c r="M37">
        <f>IFERROR(_xlfn.XLOOKUP(Table2[[#This Row],[sheds]],'[1]Park type per country'!$A$2:$A$162,'[1]Park type per country'!M$2:M$162),0)</f>
        <v>0</v>
      </c>
      <c r="N37">
        <f>IFERROR(_xlfn.XLOOKUP(Table2[[#This Row],[layby]],'[1]Park type per country'!$A$2:$A$162,'[1]Park type per country'!N$2:N$162),0)</f>
        <v>0</v>
      </c>
      <c r="O37">
        <f>IFERROR(_xlfn.XLOOKUP(Table2[[#This Row],[park_and_ride]],'[1]Park type per country'!$A$2:$A$162,'[1]Park type per country'!O$2:O$162),0)</f>
        <v>0</v>
      </c>
      <c r="P37">
        <f>IFERROR(_xlfn.XLOOKUP(Table2[[#This Row],[garages]],'[1]Park type per country'!$A$2:$A$162,'[1]Park type per country'!P$2:P$162),0)</f>
        <v>0</v>
      </c>
      <c r="Q37">
        <f>IFERROR(_xlfn.XLOOKUP(Table2[[#This Row],[Carpool]],'[1]Park type per country'!$A$2:$A$162,'[1]Park type per country'!Q$2:Q$162),0)</f>
        <v>0</v>
      </c>
      <c r="R37">
        <f>IFERROR(_xlfn.XLOOKUP(Table2[[#This Row],[carpool2]],'[1]Park type per country'!$A$2:$A$162,'[1]Park type per country'!R$2:R$162),0)</f>
        <v>0</v>
      </c>
      <c r="S37">
        <f>SUM(B37:R37)</f>
        <v>112.1226204856406</v>
      </c>
      <c r="T37">
        <f>_xlfn.XLOOKUP(A37,Sheet1!$A$2:$A$177,Sheet1!$Q$2:$Q$177)</f>
        <v>6916.4342003277543</v>
      </c>
      <c r="U37" s="4">
        <f>S37/T37</f>
        <v>1.6211044193889294E-2</v>
      </c>
      <c r="V37" s="6">
        <f>_xlfn.XLOOKUP(Table2[[#This Row],[country]],[2]!Table1[country],[2]!Table1[Populated area with no road information (%)])</f>
        <v>4.6647356514109952E-3</v>
      </c>
      <c r="W37" s="6"/>
      <c r="X37" t="s">
        <v>531</v>
      </c>
      <c r="Y37" s="6">
        <f>_xlfn.XLOOKUP(A32,[2]!Table1[country],[2]!Table1[Populated area with no road information (%)])</f>
        <v>4.2975703109587343E-2</v>
      </c>
    </row>
    <row r="38" spans="1:35" x14ac:dyDescent="0.25">
      <c r="A38" s="5" t="s">
        <v>454</v>
      </c>
      <c r="B38">
        <f>IFERROR(_xlfn.XLOOKUP(Table2[[#This Row],[country]],'[1]Park type per country'!$A$2:$A$162,'[1]Park type per country'!B$2:B$162),0)</f>
        <v>0.5486996268815546</v>
      </c>
      <c r="C38">
        <f>IFERROR(_xlfn.XLOOKUP(Table2[[#This Row],[surface]],'[1]Park type per country'!$A$2:$A$162,'[1]Park type per country'!C$2:C$162),0)</f>
        <v>0</v>
      </c>
      <c r="D38">
        <f>IFERROR(_xlfn.XLOOKUP(Table2[[#This Row],[multi-storey]],'[1]Park type per country'!$A$2:$A$162,'[1]Park type per country'!D$2:D$162),0)</f>
        <v>0</v>
      </c>
      <c r="E38">
        <f>IFERROR(_xlfn.XLOOKUP(Table2[[#This Row],[street_side]],'[1]Park type per country'!$A$2:$A$162,'[1]Park type per country'!E$2:E$162),0)</f>
        <v>0</v>
      </c>
      <c r="F38">
        <f>IFERROR(_xlfn.XLOOKUP(Table2[[#This Row],[underground]],'[1]Park type per country'!$A$2:$A$162,'[1]Park type per country'!F$2:F$162),0)</f>
        <v>0</v>
      </c>
      <c r="G38">
        <f>IFERROR(_xlfn.XLOOKUP(Table2[[#This Row],[lane]],'[1]Park type per country'!$A$2:$A$162,'[1]Park type per country'!G$2:G$162),0)</f>
        <v>0</v>
      </c>
      <c r="H38">
        <f>IFERROR(_xlfn.XLOOKUP(Table2[[#This Row],[rooftop]],'[1]Park type per country'!$A$2:$A$162,'[1]Park type per country'!H$2:H$162),0)</f>
        <v>0</v>
      </c>
      <c r="I38">
        <f>IFERROR(_xlfn.XLOOKUP(Table2[[#This Row],[garage_boxes]],'[1]Park type per country'!$A$2:$A$162,'[1]Park type per country'!I$2:I$162),0)</f>
        <v>0</v>
      </c>
      <c r="J38">
        <f>IFERROR(_xlfn.XLOOKUP(Table2[[#This Row],[carports]],'[1]Park type per country'!$A$2:$A$162,'[1]Park type per country'!J$2:J$162),0)</f>
        <v>0</v>
      </c>
      <c r="K38">
        <f>IFERROR(_xlfn.XLOOKUP(Table2[[#This Row],[garage]],'[1]Park type per country'!$A$2:$A$162,'[1]Park type per country'!K$2:K$162),0)</f>
        <v>0</v>
      </c>
      <c r="L38">
        <f>IFERROR(_xlfn.XLOOKUP(Table2[[#This Row],[depot]],'[1]Park type per country'!$A$2:$A$162,'[1]Park type per country'!L$2:L$162),0)</f>
        <v>0</v>
      </c>
      <c r="M38">
        <f>IFERROR(_xlfn.XLOOKUP(Table2[[#This Row],[sheds]],'[1]Park type per country'!$A$2:$A$162,'[1]Park type per country'!M$2:M$162),0)</f>
        <v>0</v>
      </c>
      <c r="N38">
        <f>IFERROR(_xlfn.XLOOKUP(Table2[[#This Row],[layby]],'[1]Park type per country'!$A$2:$A$162,'[1]Park type per country'!N$2:N$162),0)</f>
        <v>0</v>
      </c>
      <c r="O38">
        <f>IFERROR(_xlfn.XLOOKUP(Table2[[#This Row],[park_and_ride]],'[1]Park type per country'!$A$2:$A$162,'[1]Park type per country'!O$2:O$162),0)</f>
        <v>0</v>
      </c>
      <c r="P38">
        <f>IFERROR(_xlfn.XLOOKUP(Table2[[#This Row],[garages]],'[1]Park type per country'!$A$2:$A$162,'[1]Park type per country'!P$2:P$162),0)</f>
        <v>0</v>
      </c>
      <c r="Q38">
        <f>IFERROR(_xlfn.XLOOKUP(Table2[[#This Row],[Carpool]],'[1]Park type per country'!$A$2:$A$162,'[1]Park type per country'!Q$2:Q$162),0)</f>
        <v>0</v>
      </c>
      <c r="R38">
        <f>IFERROR(_xlfn.XLOOKUP(Table2[[#This Row],[carpool2]],'[1]Park type per country'!$A$2:$A$162,'[1]Park type per country'!R$2:R$162),0)</f>
        <v>0</v>
      </c>
      <c r="S38">
        <f>SUM(B38:R38)</f>
        <v>0.5486996268815546</v>
      </c>
      <c r="T38">
        <f>_xlfn.XLOOKUP(A38,Sheet1!$A$2:$A$177,Sheet1!$Q$2:$Q$177)</f>
        <v>34.401116323117833</v>
      </c>
      <c r="U38" s="4">
        <f>S38/T38</f>
        <v>1.5950052949671983E-2</v>
      </c>
      <c r="V38" s="6">
        <f>_xlfn.XLOOKUP(Table2[[#This Row],[country]],[2]!Table1[country],[2]!Table1[Populated area with no road information (%)])</f>
        <v>7.6684445411995206E-2</v>
      </c>
      <c r="W38" s="6"/>
      <c r="X38" t="s">
        <v>585</v>
      </c>
      <c r="Y38" s="6">
        <f>_xlfn.XLOOKUP(A33,[2]!Table1[country],[2]!Table1[Populated area with no road information (%)])</f>
        <v>7.4151149579134587E-2</v>
      </c>
      <c r="AC38" t="s">
        <v>644</v>
      </c>
      <c r="AD38" t="s">
        <v>645</v>
      </c>
    </row>
    <row r="39" spans="1:35" x14ac:dyDescent="0.25">
      <c r="A39" s="5" t="s">
        <v>590</v>
      </c>
      <c r="B39">
        <f>IFERROR(_xlfn.XLOOKUP(Table2[[#This Row],[country]],'[1]Park type per country'!$A$2:$A$162,'[1]Park type per country'!B$2:B$162),0)</f>
        <v>31.89684775948103</v>
      </c>
      <c r="C39">
        <f>IFERROR(_xlfn.XLOOKUP(Table2[[#This Row],[surface]],'[1]Park type per country'!$A$2:$A$162,'[1]Park type per country'!C$2:C$162),0)</f>
        <v>0</v>
      </c>
      <c r="D39">
        <f>IFERROR(_xlfn.XLOOKUP(Table2[[#This Row],[multi-storey]],'[1]Park type per country'!$A$2:$A$162,'[1]Park type per country'!D$2:D$162),0)</f>
        <v>0</v>
      </c>
      <c r="E39">
        <f>IFERROR(_xlfn.XLOOKUP(Table2[[#This Row],[street_side]],'[1]Park type per country'!$A$2:$A$162,'[1]Park type per country'!E$2:E$162),0)</f>
        <v>0</v>
      </c>
      <c r="F39">
        <f>IFERROR(_xlfn.XLOOKUP(Table2[[#This Row],[underground]],'[1]Park type per country'!$A$2:$A$162,'[1]Park type per country'!F$2:F$162),0)</f>
        <v>0</v>
      </c>
      <c r="G39">
        <f>IFERROR(_xlfn.XLOOKUP(Table2[[#This Row],[lane]],'[1]Park type per country'!$A$2:$A$162,'[1]Park type per country'!G$2:G$162),0)</f>
        <v>0</v>
      </c>
      <c r="H39">
        <f>IFERROR(_xlfn.XLOOKUP(Table2[[#This Row],[rooftop]],'[1]Park type per country'!$A$2:$A$162,'[1]Park type per country'!H$2:H$162),0)</f>
        <v>0</v>
      </c>
      <c r="I39">
        <f>IFERROR(_xlfn.XLOOKUP(Table2[[#This Row],[garage_boxes]],'[1]Park type per country'!$A$2:$A$162,'[1]Park type per country'!I$2:I$162),0)</f>
        <v>0</v>
      </c>
      <c r="J39">
        <f>IFERROR(_xlfn.XLOOKUP(Table2[[#This Row],[carports]],'[1]Park type per country'!$A$2:$A$162,'[1]Park type per country'!J$2:J$162),0)</f>
        <v>0</v>
      </c>
      <c r="K39">
        <f>IFERROR(_xlfn.XLOOKUP(Table2[[#This Row],[garage]],'[1]Park type per country'!$A$2:$A$162,'[1]Park type per country'!K$2:K$162),0)</f>
        <v>0</v>
      </c>
      <c r="L39">
        <f>IFERROR(_xlfn.XLOOKUP(Table2[[#This Row],[depot]],'[1]Park type per country'!$A$2:$A$162,'[1]Park type per country'!L$2:L$162),0)</f>
        <v>0</v>
      </c>
      <c r="M39">
        <f>IFERROR(_xlfn.XLOOKUP(Table2[[#This Row],[sheds]],'[1]Park type per country'!$A$2:$A$162,'[1]Park type per country'!M$2:M$162),0)</f>
        <v>0</v>
      </c>
      <c r="N39">
        <f>IFERROR(_xlfn.XLOOKUP(Table2[[#This Row],[layby]],'[1]Park type per country'!$A$2:$A$162,'[1]Park type per country'!N$2:N$162),0)</f>
        <v>0</v>
      </c>
      <c r="O39">
        <f>IFERROR(_xlfn.XLOOKUP(Table2[[#This Row],[park_and_ride]],'[1]Park type per country'!$A$2:$A$162,'[1]Park type per country'!O$2:O$162),0)</f>
        <v>0</v>
      </c>
      <c r="P39">
        <f>IFERROR(_xlfn.XLOOKUP(Table2[[#This Row],[garages]],'[1]Park type per country'!$A$2:$A$162,'[1]Park type per country'!P$2:P$162),0)</f>
        <v>0</v>
      </c>
      <c r="Q39">
        <f>IFERROR(_xlfn.XLOOKUP(Table2[[#This Row],[Carpool]],'[1]Park type per country'!$A$2:$A$162,'[1]Park type per country'!Q$2:Q$162),0)</f>
        <v>0</v>
      </c>
      <c r="R39">
        <f>IFERROR(_xlfn.XLOOKUP(Table2[[#This Row],[carpool2]],'[1]Park type per country'!$A$2:$A$162,'[1]Park type per country'!R$2:R$162),0)</f>
        <v>0</v>
      </c>
      <c r="S39">
        <f>SUM(B39:R39)</f>
        <v>31.89684775948103</v>
      </c>
      <c r="T39">
        <f>_xlfn.XLOOKUP(A39,Sheet1!$A$2:$A$177,Sheet1!$Q$2:$Q$177)</f>
        <v>2041.6730111230193</v>
      </c>
      <c r="U39" s="4">
        <f>S39/T39</f>
        <v>1.5622897293399699E-2</v>
      </c>
      <c r="V39" s="6">
        <f>_xlfn.XLOOKUP(Table2[[#This Row],[country]],[2]!Table1[country],[2]!Table1[Populated area with no road information (%)])</f>
        <v>7.9496747606363008E-2</v>
      </c>
      <c r="W39" s="6"/>
      <c r="X39" t="s">
        <v>590</v>
      </c>
      <c r="Y39" s="6">
        <f>_xlfn.XLOOKUP(A34,[2]!Table1[country],[2]!Table1[Populated area with no road information (%)])</f>
        <v>8.7560358916723785E-2</v>
      </c>
      <c r="AB39" t="s">
        <v>530</v>
      </c>
      <c r="AC39" s="7">
        <v>0.22326087597205824</v>
      </c>
      <c r="AD39" s="7">
        <v>4.8849989822918787E-3</v>
      </c>
      <c r="AG39" t="s">
        <v>554</v>
      </c>
      <c r="AH39" s="7">
        <v>9.6362572068722882E-2</v>
      </c>
      <c r="AI39" s="7">
        <v>1.1104907522314269E-2</v>
      </c>
    </row>
    <row r="40" spans="1:35" x14ac:dyDescent="0.25">
      <c r="A40" s="5" t="s">
        <v>560</v>
      </c>
      <c r="B40">
        <f>IFERROR(_xlfn.XLOOKUP(Table2[[#This Row],[country]],'[1]Park type per country'!$A$2:$A$162,'[1]Park type per country'!B$2:B$162),0)</f>
        <v>14.85230691465317</v>
      </c>
      <c r="C40">
        <f>IFERROR(_xlfn.XLOOKUP(Table2[[#This Row],[surface]],'[1]Park type per country'!$A$2:$A$162,'[1]Park type per country'!C$2:C$162),0)</f>
        <v>0</v>
      </c>
      <c r="D40">
        <f>IFERROR(_xlfn.XLOOKUP(Table2[[#This Row],[multi-storey]],'[1]Park type per country'!$A$2:$A$162,'[1]Park type per country'!D$2:D$162),0)</f>
        <v>0</v>
      </c>
      <c r="E40">
        <f>IFERROR(_xlfn.XLOOKUP(Table2[[#This Row],[street_side]],'[1]Park type per country'!$A$2:$A$162,'[1]Park type per country'!E$2:E$162),0)</f>
        <v>0</v>
      </c>
      <c r="F40">
        <f>IFERROR(_xlfn.XLOOKUP(Table2[[#This Row],[underground]],'[1]Park type per country'!$A$2:$A$162,'[1]Park type per country'!F$2:F$162),0)</f>
        <v>0</v>
      </c>
      <c r="G40">
        <f>IFERROR(_xlfn.XLOOKUP(Table2[[#This Row],[lane]],'[1]Park type per country'!$A$2:$A$162,'[1]Park type per country'!G$2:G$162),0)</f>
        <v>0</v>
      </c>
      <c r="H40">
        <f>IFERROR(_xlfn.XLOOKUP(Table2[[#This Row],[rooftop]],'[1]Park type per country'!$A$2:$A$162,'[1]Park type per country'!H$2:H$162),0)</f>
        <v>0</v>
      </c>
      <c r="I40">
        <f>IFERROR(_xlfn.XLOOKUP(Table2[[#This Row],[garage_boxes]],'[1]Park type per country'!$A$2:$A$162,'[1]Park type per country'!I$2:I$162),0)</f>
        <v>0</v>
      </c>
      <c r="J40">
        <f>IFERROR(_xlfn.XLOOKUP(Table2[[#This Row],[carports]],'[1]Park type per country'!$A$2:$A$162,'[1]Park type per country'!J$2:J$162),0)</f>
        <v>0</v>
      </c>
      <c r="K40">
        <f>IFERROR(_xlfn.XLOOKUP(Table2[[#This Row],[garage]],'[1]Park type per country'!$A$2:$A$162,'[1]Park type per country'!K$2:K$162),0)</f>
        <v>0</v>
      </c>
      <c r="L40">
        <f>IFERROR(_xlfn.XLOOKUP(Table2[[#This Row],[depot]],'[1]Park type per country'!$A$2:$A$162,'[1]Park type per country'!L$2:L$162),0)</f>
        <v>0</v>
      </c>
      <c r="M40">
        <f>IFERROR(_xlfn.XLOOKUP(Table2[[#This Row],[sheds]],'[1]Park type per country'!$A$2:$A$162,'[1]Park type per country'!M$2:M$162),0)</f>
        <v>0</v>
      </c>
      <c r="N40">
        <f>IFERROR(_xlfn.XLOOKUP(Table2[[#This Row],[layby]],'[1]Park type per country'!$A$2:$A$162,'[1]Park type per country'!N$2:N$162),0)</f>
        <v>0</v>
      </c>
      <c r="O40">
        <f>IFERROR(_xlfn.XLOOKUP(Table2[[#This Row],[park_and_ride]],'[1]Park type per country'!$A$2:$A$162,'[1]Park type per country'!O$2:O$162),0)</f>
        <v>0</v>
      </c>
      <c r="P40">
        <f>IFERROR(_xlfn.XLOOKUP(Table2[[#This Row],[garages]],'[1]Park type per country'!$A$2:$A$162,'[1]Park type per country'!P$2:P$162),0)</f>
        <v>0</v>
      </c>
      <c r="Q40">
        <f>IFERROR(_xlfn.XLOOKUP(Table2[[#This Row],[Carpool]],'[1]Park type per country'!$A$2:$A$162,'[1]Park type per country'!Q$2:Q$162),0)</f>
        <v>0</v>
      </c>
      <c r="R40">
        <f>IFERROR(_xlfn.XLOOKUP(Table2[[#This Row],[carpool2]],'[1]Park type per country'!$A$2:$A$162,'[1]Park type per country'!R$2:R$162),0)</f>
        <v>0</v>
      </c>
      <c r="S40">
        <f>SUM(B40:R40)</f>
        <v>14.85230691465317</v>
      </c>
      <c r="T40">
        <f>_xlfn.XLOOKUP(A40,Sheet1!$A$2:$A$177,Sheet1!$Q$2:$Q$177)</f>
        <v>967.28848942268553</v>
      </c>
      <c r="U40" s="4">
        <f>S40/T40</f>
        <v>1.5354578367326163E-2</v>
      </c>
      <c r="V40" s="6">
        <f>_xlfn.XLOOKUP(Table2[[#This Row],[country]],[2]!Table1[country],[2]!Table1[Populated area with no road information (%)])</f>
        <v>0.13457723976108332</v>
      </c>
      <c r="W40" s="6"/>
      <c r="X40" t="s">
        <v>470</v>
      </c>
      <c r="Y40" s="6">
        <f>_xlfn.XLOOKUP(A35,[2]!Table1[country],[2]!Table1[Populated area with no road information (%)])</f>
        <v>4.3409768418305066E-2</v>
      </c>
      <c r="AB40" t="s">
        <v>499</v>
      </c>
      <c r="AC40" s="7">
        <v>0.1438095947060522</v>
      </c>
      <c r="AD40" s="7">
        <v>2.0400668702842649E-3</v>
      </c>
      <c r="AG40" t="s">
        <v>591</v>
      </c>
      <c r="AH40" s="7">
        <v>8.6662055436639435E-2</v>
      </c>
      <c r="AI40" s="7">
        <v>1.2363190672908588E-2</v>
      </c>
    </row>
    <row r="41" spans="1:35" x14ac:dyDescent="0.25">
      <c r="A41" s="5" t="s">
        <v>471</v>
      </c>
      <c r="B41">
        <f>IFERROR(_xlfn.XLOOKUP(Table2[[#This Row],[country]],'[1]Park type per country'!$A$2:$A$162,'[1]Park type per country'!B$2:B$162),0)</f>
        <v>0.22112283475301681</v>
      </c>
      <c r="C41">
        <f>IFERROR(_xlfn.XLOOKUP(Table2[[#This Row],[surface]],'[1]Park type per country'!$A$2:$A$162,'[1]Park type per country'!C$2:C$162),0)</f>
        <v>0</v>
      </c>
      <c r="D41">
        <f>IFERROR(_xlfn.XLOOKUP(Table2[[#This Row],[multi-storey]],'[1]Park type per country'!$A$2:$A$162,'[1]Park type per country'!D$2:D$162),0)</f>
        <v>0</v>
      </c>
      <c r="E41">
        <f>IFERROR(_xlfn.XLOOKUP(Table2[[#This Row],[street_side]],'[1]Park type per country'!$A$2:$A$162,'[1]Park type per country'!E$2:E$162),0)</f>
        <v>0</v>
      </c>
      <c r="F41">
        <f>IFERROR(_xlfn.XLOOKUP(Table2[[#This Row],[underground]],'[1]Park type per country'!$A$2:$A$162,'[1]Park type per country'!F$2:F$162),0)</f>
        <v>0</v>
      </c>
      <c r="G41">
        <f>IFERROR(_xlfn.XLOOKUP(Table2[[#This Row],[lane]],'[1]Park type per country'!$A$2:$A$162,'[1]Park type per country'!G$2:G$162),0)</f>
        <v>0</v>
      </c>
      <c r="H41">
        <f>IFERROR(_xlfn.XLOOKUP(Table2[[#This Row],[rooftop]],'[1]Park type per country'!$A$2:$A$162,'[1]Park type per country'!H$2:H$162),0)</f>
        <v>0</v>
      </c>
      <c r="I41">
        <f>IFERROR(_xlfn.XLOOKUP(Table2[[#This Row],[garage_boxes]],'[1]Park type per country'!$A$2:$A$162,'[1]Park type per country'!I$2:I$162),0)</f>
        <v>0</v>
      </c>
      <c r="J41">
        <f>IFERROR(_xlfn.XLOOKUP(Table2[[#This Row],[carports]],'[1]Park type per country'!$A$2:$A$162,'[1]Park type per country'!J$2:J$162),0)</f>
        <v>0</v>
      </c>
      <c r="K41">
        <f>IFERROR(_xlfn.XLOOKUP(Table2[[#This Row],[garage]],'[1]Park type per country'!$A$2:$A$162,'[1]Park type per country'!K$2:K$162),0)</f>
        <v>0</v>
      </c>
      <c r="L41">
        <f>IFERROR(_xlfn.XLOOKUP(Table2[[#This Row],[depot]],'[1]Park type per country'!$A$2:$A$162,'[1]Park type per country'!L$2:L$162),0)</f>
        <v>0</v>
      </c>
      <c r="M41">
        <f>IFERROR(_xlfn.XLOOKUP(Table2[[#This Row],[sheds]],'[1]Park type per country'!$A$2:$A$162,'[1]Park type per country'!M$2:M$162),0)</f>
        <v>0</v>
      </c>
      <c r="N41">
        <f>IFERROR(_xlfn.XLOOKUP(Table2[[#This Row],[layby]],'[1]Park type per country'!$A$2:$A$162,'[1]Park type per country'!N$2:N$162),0)</f>
        <v>0</v>
      </c>
      <c r="O41">
        <f>IFERROR(_xlfn.XLOOKUP(Table2[[#This Row],[park_and_ride]],'[1]Park type per country'!$A$2:$A$162,'[1]Park type per country'!O$2:O$162),0)</f>
        <v>0</v>
      </c>
      <c r="P41">
        <f>IFERROR(_xlfn.XLOOKUP(Table2[[#This Row],[garages]],'[1]Park type per country'!$A$2:$A$162,'[1]Park type per country'!P$2:P$162),0)</f>
        <v>0</v>
      </c>
      <c r="Q41">
        <f>IFERROR(_xlfn.XLOOKUP(Table2[[#This Row],[Carpool]],'[1]Park type per country'!$A$2:$A$162,'[1]Park type per country'!Q$2:Q$162),0)</f>
        <v>0</v>
      </c>
      <c r="R41">
        <f>IFERROR(_xlfn.XLOOKUP(Table2[[#This Row],[carpool2]],'[1]Park type per country'!$A$2:$A$162,'[1]Park type per country'!R$2:R$162),0)</f>
        <v>0</v>
      </c>
      <c r="S41">
        <f>SUM(B41:R41)</f>
        <v>0.22112283475301681</v>
      </c>
      <c r="T41">
        <f>_xlfn.XLOOKUP(A41,Sheet1!$A$2:$A$177,Sheet1!$Q$2:$Q$177)</f>
        <v>14.547209630875678</v>
      </c>
      <c r="U41" s="4">
        <f>S41/T41</f>
        <v>1.5200360781472164E-2</v>
      </c>
      <c r="V41" s="6">
        <f>_xlfn.XLOOKUP(Table2[[#This Row],[country]],[2]!Table1[country],[2]!Table1[Populated area with no road information (%)])</f>
        <v>5.4173566611467112E-2</v>
      </c>
      <c r="W41" s="6"/>
      <c r="X41" t="s">
        <v>481</v>
      </c>
      <c r="Y41" s="6">
        <f>_xlfn.XLOOKUP(A36,[2]!Table1[country],[2]!Table1[Populated area with no road information (%)])</f>
        <v>0</v>
      </c>
      <c r="AB41" t="s">
        <v>447</v>
      </c>
      <c r="AC41" s="7">
        <v>0.13886702089854969</v>
      </c>
      <c r="AD41" s="7">
        <v>2.9233660471914805E-3</v>
      </c>
      <c r="AG41" t="s">
        <v>483</v>
      </c>
      <c r="AH41" s="7">
        <v>8.217733867580064E-2</v>
      </c>
      <c r="AI41" s="7">
        <v>1.0697901263496878E-2</v>
      </c>
    </row>
    <row r="42" spans="1:35" x14ac:dyDescent="0.25">
      <c r="A42" s="5" t="s">
        <v>568</v>
      </c>
      <c r="B42">
        <f>IFERROR(_xlfn.XLOOKUP(Table2[[#This Row],[country]],'[1]Park type per country'!$A$2:$A$162,'[1]Park type per country'!B$2:B$162),0)</f>
        <v>13.83519693597556</v>
      </c>
      <c r="C42">
        <f>IFERROR(_xlfn.XLOOKUP(Table2[[#This Row],[surface]],'[1]Park type per country'!$A$2:$A$162,'[1]Park type per country'!C$2:C$162),0)</f>
        <v>0</v>
      </c>
      <c r="D42">
        <f>IFERROR(_xlfn.XLOOKUP(Table2[[#This Row],[multi-storey]],'[1]Park type per country'!$A$2:$A$162,'[1]Park type per country'!D$2:D$162),0)</f>
        <v>0</v>
      </c>
      <c r="E42">
        <f>IFERROR(_xlfn.XLOOKUP(Table2[[#This Row],[street_side]],'[1]Park type per country'!$A$2:$A$162,'[1]Park type per country'!E$2:E$162),0)</f>
        <v>0</v>
      </c>
      <c r="F42">
        <f>IFERROR(_xlfn.XLOOKUP(Table2[[#This Row],[underground]],'[1]Park type per country'!$A$2:$A$162,'[1]Park type per country'!F$2:F$162),0)</f>
        <v>0</v>
      </c>
      <c r="G42">
        <f>IFERROR(_xlfn.XLOOKUP(Table2[[#This Row],[lane]],'[1]Park type per country'!$A$2:$A$162,'[1]Park type per country'!G$2:G$162),0)</f>
        <v>0</v>
      </c>
      <c r="H42">
        <f>IFERROR(_xlfn.XLOOKUP(Table2[[#This Row],[rooftop]],'[1]Park type per country'!$A$2:$A$162,'[1]Park type per country'!H$2:H$162),0)</f>
        <v>0</v>
      </c>
      <c r="I42">
        <f>IFERROR(_xlfn.XLOOKUP(Table2[[#This Row],[garage_boxes]],'[1]Park type per country'!$A$2:$A$162,'[1]Park type per country'!I$2:I$162),0)</f>
        <v>0</v>
      </c>
      <c r="J42">
        <f>IFERROR(_xlfn.XLOOKUP(Table2[[#This Row],[carports]],'[1]Park type per country'!$A$2:$A$162,'[1]Park type per country'!J$2:J$162),0)</f>
        <v>0</v>
      </c>
      <c r="K42">
        <f>IFERROR(_xlfn.XLOOKUP(Table2[[#This Row],[garage]],'[1]Park type per country'!$A$2:$A$162,'[1]Park type per country'!K$2:K$162),0)</f>
        <v>0</v>
      </c>
      <c r="L42">
        <f>IFERROR(_xlfn.XLOOKUP(Table2[[#This Row],[depot]],'[1]Park type per country'!$A$2:$A$162,'[1]Park type per country'!L$2:L$162),0)</f>
        <v>0</v>
      </c>
      <c r="M42">
        <f>IFERROR(_xlfn.XLOOKUP(Table2[[#This Row],[sheds]],'[1]Park type per country'!$A$2:$A$162,'[1]Park type per country'!M$2:M$162),0)</f>
        <v>0</v>
      </c>
      <c r="N42">
        <f>IFERROR(_xlfn.XLOOKUP(Table2[[#This Row],[layby]],'[1]Park type per country'!$A$2:$A$162,'[1]Park type per country'!N$2:N$162),0)</f>
        <v>0</v>
      </c>
      <c r="O42">
        <f>IFERROR(_xlfn.XLOOKUP(Table2[[#This Row],[park_and_ride]],'[1]Park type per country'!$A$2:$A$162,'[1]Park type per country'!O$2:O$162),0)</f>
        <v>0</v>
      </c>
      <c r="P42">
        <f>IFERROR(_xlfn.XLOOKUP(Table2[[#This Row],[garages]],'[1]Park type per country'!$A$2:$A$162,'[1]Park type per country'!P$2:P$162),0)</f>
        <v>0</v>
      </c>
      <c r="Q42">
        <f>IFERROR(_xlfn.XLOOKUP(Table2[[#This Row],[Carpool]],'[1]Park type per country'!$A$2:$A$162,'[1]Park type per country'!Q$2:Q$162),0)</f>
        <v>0</v>
      </c>
      <c r="R42">
        <f>IFERROR(_xlfn.XLOOKUP(Table2[[#This Row],[carpool2]],'[1]Park type per country'!$A$2:$A$162,'[1]Park type per country'!R$2:R$162),0)</f>
        <v>0</v>
      </c>
      <c r="S42">
        <f>SUM(B42:R42)</f>
        <v>13.83519693597556</v>
      </c>
      <c r="T42">
        <f>_xlfn.XLOOKUP(A42,Sheet1!$A$2:$A$177,Sheet1!$Q$2:$Q$177)</f>
        <v>990.52062481934888</v>
      </c>
      <c r="U42" s="4">
        <f>S42/T42</f>
        <v>1.3967601066862009E-2</v>
      </c>
      <c r="V42" s="6">
        <f>_xlfn.XLOOKUP(Table2[[#This Row],[country]],[2]!Table1[country],[2]!Table1[Populated area with no road information (%)])</f>
        <v>4.2161268068456048E-2</v>
      </c>
      <c r="W42" s="6"/>
      <c r="X42" t="s">
        <v>490</v>
      </c>
      <c r="Y42" s="6">
        <f>_xlfn.XLOOKUP(A37,[2]!Table1[country],[2]!Table1[Populated area with no road information (%)])</f>
        <v>4.6647356514109952E-3</v>
      </c>
      <c r="AB42" t="s">
        <v>532</v>
      </c>
      <c r="AC42" s="7">
        <v>0.11767959462440972</v>
      </c>
      <c r="AD42" s="7">
        <v>0</v>
      </c>
      <c r="AG42" t="s">
        <v>579</v>
      </c>
      <c r="AH42" s="7">
        <v>7.386497669514204E-2</v>
      </c>
      <c r="AI42" s="7">
        <v>1.7552433223724219E-2</v>
      </c>
    </row>
    <row r="43" spans="1:35" x14ac:dyDescent="0.25">
      <c r="A43" s="5" t="s">
        <v>593</v>
      </c>
      <c r="B43">
        <f>IFERROR(_xlfn.XLOOKUP(Table2[[#This Row],[country]],'[1]Park type per country'!$A$2:$A$162,'[1]Park type per country'!B$2:B$162),0)</f>
        <v>12.92086667101859</v>
      </c>
      <c r="C43">
        <f>IFERROR(_xlfn.XLOOKUP(Table2[[#This Row],[surface]],'[1]Park type per country'!$A$2:$A$162,'[1]Park type per country'!C$2:C$162),0)</f>
        <v>0</v>
      </c>
      <c r="D43">
        <f>IFERROR(_xlfn.XLOOKUP(Table2[[#This Row],[multi-storey]],'[1]Park type per country'!$A$2:$A$162,'[1]Park type per country'!D$2:D$162),0)</f>
        <v>0</v>
      </c>
      <c r="E43">
        <f>IFERROR(_xlfn.XLOOKUP(Table2[[#This Row],[street_side]],'[1]Park type per country'!$A$2:$A$162,'[1]Park type per country'!E$2:E$162),0)</f>
        <v>0</v>
      </c>
      <c r="F43">
        <f>IFERROR(_xlfn.XLOOKUP(Table2[[#This Row],[underground]],'[1]Park type per country'!$A$2:$A$162,'[1]Park type per country'!F$2:F$162),0)</f>
        <v>0</v>
      </c>
      <c r="G43">
        <f>IFERROR(_xlfn.XLOOKUP(Table2[[#This Row],[lane]],'[1]Park type per country'!$A$2:$A$162,'[1]Park type per country'!G$2:G$162),0)</f>
        <v>0</v>
      </c>
      <c r="H43">
        <f>IFERROR(_xlfn.XLOOKUP(Table2[[#This Row],[rooftop]],'[1]Park type per country'!$A$2:$A$162,'[1]Park type per country'!H$2:H$162),0)</f>
        <v>0</v>
      </c>
      <c r="I43">
        <f>IFERROR(_xlfn.XLOOKUP(Table2[[#This Row],[garage_boxes]],'[1]Park type per country'!$A$2:$A$162,'[1]Park type per country'!I$2:I$162),0)</f>
        <v>0</v>
      </c>
      <c r="J43">
        <f>IFERROR(_xlfn.XLOOKUP(Table2[[#This Row],[carports]],'[1]Park type per country'!$A$2:$A$162,'[1]Park type per country'!J$2:J$162),0)</f>
        <v>0</v>
      </c>
      <c r="K43">
        <f>IFERROR(_xlfn.XLOOKUP(Table2[[#This Row],[garage]],'[1]Park type per country'!$A$2:$A$162,'[1]Park type per country'!K$2:K$162),0)</f>
        <v>0</v>
      </c>
      <c r="L43">
        <f>IFERROR(_xlfn.XLOOKUP(Table2[[#This Row],[depot]],'[1]Park type per country'!$A$2:$A$162,'[1]Park type per country'!L$2:L$162),0)</f>
        <v>0</v>
      </c>
      <c r="M43">
        <f>IFERROR(_xlfn.XLOOKUP(Table2[[#This Row],[sheds]],'[1]Park type per country'!$A$2:$A$162,'[1]Park type per country'!M$2:M$162),0)</f>
        <v>0</v>
      </c>
      <c r="N43">
        <f>IFERROR(_xlfn.XLOOKUP(Table2[[#This Row],[layby]],'[1]Park type per country'!$A$2:$A$162,'[1]Park type per country'!N$2:N$162),0)</f>
        <v>0</v>
      </c>
      <c r="O43">
        <f>IFERROR(_xlfn.XLOOKUP(Table2[[#This Row],[park_and_ride]],'[1]Park type per country'!$A$2:$A$162,'[1]Park type per country'!O$2:O$162),0)</f>
        <v>0</v>
      </c>
      <c r="P43">
        <f>IFERROR(_xlfn.XLOOKUP(Table2[[#This Row],[garages]],'[1]Park type per country'!$A$2:$A$162,'[1]Park type per country'!P$2:P$162),0)</f>
        <v>0</v>
      </c>
      <c r="Q43">
        <f>IFERROR(_xlfn.XLOOKUP(Table2[[#This Row],[Carpool]],'[1]Park type per country'!$A$2:$A$162,'[1]Park type per country'!Q$2:Q$162),0)</f>
        <v>0</v>
      </c>
      <c r="R43">
        <f>IFERROR(_xlfn.XLOOKUP(Table2[[#This Row],[carpool2]],'[1]Park type per country'!$A$2:$A$162,'[1]Park type per country'!R$2:R$162),0)</f>
        <v>0</v>
      </c>
      <c r="S43">
        <f>SUM(B43:R43)</f>
        <v>12.92086667101859</v>
      </c>
      <c r="T43">
        <f>_xlfn.XLOOKUP(A43,Sheet1!$A$2:$A$177,Sheet1!$Q$2:$Q$177)</f>
        <v>978.45704007342306</v>
      </c>
      <c r="U43" s="4">
        <f>S43/T43</f>
        <v>1.3205348974799152E-2</v>
      </c>
      <c r="V43" s="6">
        <f>_xlfn.XLOOKUP(Table2[[#This Row],[country]],[2]!Table1[country],[2]!Table1[Populated area with no road information (%)])</f>
        <v>4.5101872407010439E-3</v>
      </c>
      <c r="W43" s="6"/>
      <c r="X43" t="s">
        <v>546</v>
      </c>
      <c r="Y43" s="6">
        <f>_xlfn.XLOOKUP(A38,[2]!Table1[country],[2]!Table1[Populated area with no road information (%)])</f>
        <v>7.6684445411995206E-2</v>
      </c>
      <c r="AB43" t="s">
        <v>501</v>
      </c>
      <c r="AC43" s="7">
        <v>9.7133203738004936E-2</v>
      </c>
      <c r="AD43" s="7">
        <v>4.6786643628946543E-3</v>
      </c>
      <c r="AG43" t="s">
        <v>539</v>
      </c>
      <c r="AH43" s="7">
        <v>5.2398969330937656E-2</v>
      </c>
      <c r="AI43" s="7">
        <v>1.1203143251566315E-2</v>
      </c>
    </row>
    <row r="44" spans="1:35" x14ac:dyDescent="0.25">
      <c r="A44" s="5" t="s">
        <v>490</v>
      </c>
      <c r="B44">
        <f>IFERROR(_xlfn.XLOOKUP(Table2[[#This Row],[country]],'[1]Park type per country'!$A$2:$A$162,'[1]Park type per country'!B$2:B$162),0)</f>
        <v>4.017812394231802</v>
      </c>
      <c r="C44">
        <f>IFERROR(_xlfn.XLOOKUP(Table2[[#This Row],[surface]],'[1]Park type per country'!$A$2:$A$162,'[1]Park type per country'!C$2:C$162),0)</f>
        <v>0</v>
      </c>
      <c r="D44">
        <f>IFERROR(_xlfn.XLOOKUP(Table2[[#This Row],[multi-storey]],'[1]Park type per country'!$A$2:$A$162,'[1]Park type per country'!D$2:D$162),0)</f>
        <v>0</v>
      </c>
      <c r="E44">
        <f>IFERROR(_xlfn.XLOOKUP(Table2[[#This Row],[street_side]],'[1]Park type per country'!$A$2:$A$162,'[1]Park type per country'!E$2:E$162),0)</f>
        <v>0</v>
      </c>
      <c r="F44">
        <f>IFERROR(_xlfn.XLOOKUP(Table2[[#This Row],[underground]],'[1]Park type per country'!$A$2:$A$162,'[1]Park type per country'!F$2:F$162),0)</f>
        <v>0</v>
      </c>
      <c r="G44">
        <f>IFERROR(_xlfn.XLOOKUP(Table2[[#This Row],[lane]],'[1]Park type per country'!$A$2:$A$162,'[1]Park type per country'!G$2:G$162),0)</f>
        <v>0</v>
      </c>
      <c r="H44">
        <f>IFERROR(_xlfn.XLOOKUP(Table2[[#This Row],[rooftop]],'[1]Park type per country'!$A$2:$A$162,'[1]Park type per country'!H$2:H$162),0)</f>
        <v>0</v>
      </c>
      <c r="I44">
        <f>IFERROR(_xlfn.XLOOKUP(Table2[[#This Row],[garage_boxes]],'[1]Park type per country'!$A$2:$A$162,'[1]Park type per country'!I$2:I$162),0)</f>
        <v>0</v>
      </c>
      <c r="J44">
        <f>IFERROR(_xlfn.XLOOKUP(Table2[[#This Row],[carports]],'[1]Park type per country'!$A$2:$A$162,'[1]Park type per country'!J$2:J$162),0)</f>
        <v>0</v>
      </c>
      <c r="K44">
        <f>IFERROR(_xlfn.XLOOKUP(Table2[[#This Row],[garage]],'[1]Park type per country'!$A$2:$A$162,'[1]Park type per country'!K$2:K$162),0)</f>
        <v>0</v>
      </c>
      <c r="L44">
        <f>IFERROR(_xlfn.XLOOKUP(Table2[[#This Row],[depot]],'[1]Park type per country'!$A$2:$A$162,'[1]Park type per country'!L$2:L$162),0)</f>
        <v>0</v>
      </c>
      <c r="M44">
        <f>IFERROR(_xlfn.XLOOKUP(Table2[[#This Row],[sheds]],'[1]Park type per country'!$A$2:$A$162,'[1]Park type per country'!M$2:M$162),0)</f>
        <v>0</v>
      </c>
      <c r="N44">
        <f>IFERROR(_xlfn.XLOOKUP(Table2[[#This Row],[layby]],'[1]Park type per country'!$A$2:$A$162,'[1]Park type per country'!N$2:N$162),0)</f>
        <v>0</v>
      </c>
      <c r="O44">
        <f>IFERROR(_xlfn.XLOOKUP(Table2[[#This Row],[park_and_ride]],'[1]Park type per country'!$A$2:$A$162,'[1]Park type per country'!O$2:O$162),0)</f>
        <v>0</v>
      </c>
      <c r="P44">
        <f>IFERROR(_xlfn.XLOOKUP(Table2[[#This Row],[garages]],'[1]Park type per country'!$A$2:$A$162,'[1]Park type per country'!P$2:P$162),0)</f>
        <v>0</v>
      </c>
      <c r="Q44">
        <f>IFERROR(_xlfn.XLOOKUP(Table2[[#This Row],[Carpool]],'[1]Park type per country'!$A$2:$A$162,'[1]Park type per country'!Q$2:Q$162),0)</f>
        <v>0</v>
      </c>
      <c r="R44">
        <f>IFERROR(_xlfn.XLOOKUP(Table2[[#This Row],[carpool2]],'[1]Park type per country'!$A$2:$A$162,'[1]Park type per country'!R$2:R$162),0)</f>
        <v>0</v>
      </c>
      <c r="S44">
        <f>SUM(B44:R44)</f>
        <v>4.017812394231802</v>
      </c>
      <c r="T44">
        <f>_xlfn.XLOOKUP(A44,Sheet1!$A$2:$A$177,Sheet1!$Q$2:$Q$177)</f>
        <v>316.39234179574538</v>
      </c>
      <c r="U44" s="4">
        <f>S44/T44</f>
        <v>1.269882947048572E-2</v>
      </c>
      <c r="V44" s="6">
        <f>_xlfn.XLOOKUP(Table2[[#This Row],[country]],[2]!Table1[country],[2]!Table1[Populated area with no road information (%)])</f>
        <v>5.1534264662241189E-2</v>
      </c>
      <c r="W44" s="6"/>
      <c r="X44" t="s">
        <v>503</v>
      </c>
      <c r="Y44" s="6">
        <f>_xlfn.XLOOKUP(A39,[2]!Table1[country],[2]!Table1[Populated area with no road information (%)])</f>
        <v>7.9496747606363008E-2</v>
      </c>
      <c r="AB44" t="s">
        <v>452</v>
      </c>
      <c r="AC44" s="7">
        <v>9.2324190122761302E-2</v>
      </c>
      <c r="AD44" s="7">
        <v>7.7084737998024287E-3</v>
      </c>
      <c r="AG44" t="s">
        <v>516</v>
      </c>
      <c r="AH44" s="7">
        <v>4.8820861141631193E-2</v>
      </c>
      <c r="AI44" s="7">
        <v>1.7960619037209812E-2</v>
      </c>
    </row>
    <row r="45" spans="1:35" x14ac:dyDescent="0.25">
      <c r="A45" s="5" t="s">
        <v>605</v>
      </c>
      <c r="B45">
        <f>IFERROR(_xlfn.XLOOKUP(Table2[[#This Row],[country]],'[1]Park type per country'!$A$2:$A$162,'[1]Park type per country'!B$2:B$162),0)</f>
        <v>1550.920930707231</v>
      </c>
      <c r="C45">
        <f>IFERROR(_xlfn.XLOOKUP(Table2[[#This Row],[surface]],'[1]Park type per country'!$A$2:$A$162,'[1]Park type per country'!C$2:C$162),0)</f>
        <v>0</v>
      </c>
      <c r="D45">
        <f>IFERROR(_xlfn.XLOOKUP(Table2[[#This Row],[multi-storey]],'[1]Park type per country'!$A$2:$A$162,'[1]Park type per country'!D$2:D$162),0)</f>
        <v>0</v>
      </c>
      <c r="E45">
        <f>IFERROR(_xlfn.XLOOKUP(Table2[[#This Row],[street_side]],'[1]Park type per country'!$A$2:$A$162,'[1]Park type per country'!E$2:E$162),0)</f>
        <v>0</v>
      </c>
      <c r="F45">
        <f>IFERROR(_xlfn.XLOOKUP(Table2[[#This Row],[underground]],'[1]Park type per country'!$A$2:$A$162,'[1]Park type per country'!F$2:F$162),0)</f>
        <v>0</v>
      </c>
      <c r="G45">
        <f>IFERROR(_xlfn.XLOOKUP(Table2[[#This Row],[lane]],'[1]Park type per country'!$A$2:$A$162,'[1]Park type per country'!G$2:G$162),0)</f>
        <v>0</v>
      </c>
      <c r="H45">
        <f>IFERROR(_xlfn.XLOOKUP(Table2[[#This Row],[rooftop]],'[1]Park type per country'!$A$2:$A$162,'[1]Park type per country'!H$2:H$162),0)</f>
        <v>0</v>
      </c>
      <c r="I45">
        <f>IFERROR(_xlfn.XLOOKUP(Table2[[#This Row],[garage_boxes]],'[1]Park type per country'!$A$2:$A$162,'[1]Park type per country'!I$2:I$162),0)</f>
        <v>0</v>
      </c>
      <c r="J45">
        <f>IFERROR(_xlfn.XLOOKUP(Table2[[#This Row],[carports]],'[1]Park type per country'!$A$2:$A$162,'[1]Park type per country'!J$2:J$162),0)</f>
        <v>0</v>
      </c>
      <c r="K45">
        <f>IFERROR(_xlfn.XLOOKUP(Table2[[#This Row],[garage]],'[1]Park type per country'!$A$2:$A$162,'[1]Park type per country'!K$2:K$162),0)</f>
        <v>0</v>
      </c>
      <c r="L45">
        <f>IFERROR(_xlfn.XLOOKUP(Table2[[#This Row],[depot]],'[1]Park type per country'!$A$2:$A$162,'[1]Park type per country'!L$2:L$162),0)</f>
        <v>0</v>
      </c>
      <c r="M45">
        <f>IFERROR(_xlfn.XLOOKUP(Table2[[#This Row],[sheds]],'[1]Park type per country'!$A$2:$A$162,'[1]Park type per country'!M$2:M$162),0)</f>
        <v>0</v>
      </c>
      <c r="N45">
        <f>IFERROR(_xlfn.XLOOKUP(Table2[[#This Row],[layby]],'[1]Park type per country'!$A$2:$A$162,'[1]Park type per country'!N$2:N$162),0)</f>
        <v>0</v>
      </c>
      <c r="O45">
        <f>IFERROR(_xlfn.XLOOKUP(Table2[[#This Row],[park_and_ride]],'[1]Park type per country'!$A$2:$A$162,'[1]Park type per country'!O$2:O$162),0)</f>
        <v>0</v>
      </c>
      <c r="P45">
        <f>IFERROR(_xlfn.XLOOKUP(Table2[[#This Row],[garages]],'[1]Park type per country'!$A$2:$A$162,'[1]Park type per country'!P$2:P$162),0)</f>
        <v>0</v>
      </c>
      <c r="Q45">
        <f>IFERROR(_xlfn.XLOOKUP(Table2[[#This Row],[Carpool]],'[1]Park type per country'!$A$2:$A$162,'[1]Park type per country'!Q$2:Q$162),0)</f>
        <v>0</v>
      </c>
      <c r="R45">
        <f>IFERROR(_xlfn.XLOOKUP(Table2[[#This Row],[carpool2]],'[1]Park type per country'!$A$2:$A$162,'[1]Park type per country'!R$2:R$162),0)</f>
        <v>0</v>
      </c>
      <c r="S45">
        <f>SUM(B45:R45)</f>
        <v>1550.920930707231</v>
      </c>
      <c r="T45">
        <f>_xlfn.XLOOKUP(A45,Sheet1!$A$2:$A$177,Sheet1!$Q$2:$Q$177)</f>
        <v>124751.80041169193</v>
      </c>
      <c r="U45" s="4">
        <f>S45/T45</f>
        <v>1.2432052488132879E-2</v>
      </c>
      <c r="V45" s="6">
        <f>_xlfn.XLOOKUP(Table2[[#This Row],[country]],[2]!Table1[country],[2]!Table1[Populated area with no road information (%)])</f>
        <v>7.235935388864824E-2</v>
      </c>
      <c r="W45" s="6"/>
      <c r="X45" t="s">
        <v>456</v>
      </c>
      <c r="Y45" s="6">
        <f>_xlfn.XLOOKUP(A40,[2]!Table1[country],[2]!Table1[Populated area with no road information (%)])</f>
        <v>0.13457723976108332</v>
      </c>
      <c r="AB45" t="s">
        <v>457</v>
      </c>
      <c r="AC45" s="7">
        <v>9.2172977518308413E-2</v>
      </c>
      <c r="AD45" s="7">
        <v>5.0874476572570495E-4</v>
      </c>
      <c r="AG45" t="s">
        <v>514</v>
      </c>
      <c r="AH45" s="7">
        <v>4.457769922057795E-2</v>
      </c>
      <c r="AI45" s="7">
        <v>2.7649577106977845E-2</v>
      </c>
    </row>
    <row r="46" spans="1:35" x14ac:dyDescent="0.25">
      <c r="A46" s="5" t="s">
        <v>456</v>
      </c>
      <c r="B46">
        <f>IFERROR(_xlfn.XLOOKUP(Table2[[#This Row],[country]],'[1]Park type per country'!$A$2:$A$162,'[1]Park type per country'!B$2:B$162),0)</f>
        <v>11.67021848320273</v>
      </c>
      <c r="C46">
        <f>IFERROR(_xlfn.XLOOKUP(Table2[[#This Row],[surface]],'[1]Park type per country'!$A$2:$A$162,'[1]Park type per country'!C$2:C$162),0)</f>
        <v>0</v>
      </c>
      <c r="D46">
        <f>IFERROR(_xlfn.XLOOKUP(Table2[[#This Row],[multi-storey]],'[1]Park type per country'!$A$2:$A$162,'[1]Park type per country'!D$2:D$162),0)</f>
        <v>0</v>
      </c>
      <c r="E46">
        <f>IFERROR(_xlfn.XLOOKUP(Table2[[#This Row],[street_side]],'[1]Park type per country'!$A$2:$A$162,'[1]Park type per country'!E$2:E$162),0)</f>
        <v>0</v>
      </c>
      <c r="F46">
        <f>IFERROR(_xlfn.XLOOKUP(Table2[[#This Row],[underground]],'[1]Park type per country'!$A$2:$A$162,'[1]Park type per country'!F$2:F$162),0)</f>
        <v>0</v>
      </c>
      <c r="G46">
        <f>IFERROR(_xlfn.XLOOKUP(Table2[[#This Row],[lane]],'[1]Park type per country'!$A$2:$A$162,'[1]Park type per country'!G$2:G$162),0)</f>
        <v>0</v>
      </c>
      <c r="H46">
        <f>IFERROR(_xlfn.XLOOKUP(Table2[[#This Row],[rooftop]],'[1]Park type per country'!$A$2:$A$162,'[1]Park type per country'!H$2:H$162),0)</f>
        <v>0</v>
      </c>
      <c r="I46">
        <f>IFERROR(_xlfn.XLOOKUP(Table2[[#This Row],[garage_boxes]],'[1]Park type per country'!$A$2:$A$162,'[1]Park type per country'!I$2:I$162),0)</f>
        <v>0</v>
      </c>
      <c r="J46">
        <f>IFERROR(_xlfn.XLOOKUP(Table2[[#This Row],[carports]],'[1]Park type per country'!$A$2:$A$162,'[1]Park type per country'!J$2:J$162),0)</f>
        <v>0</v>
      </c>
      <c r="K46">
        <f>IFERROR(_xlfn.XLOOKUP(Table2[[#This Row],[garage]],'[1]Park type per country'!$A$2:$A$162,'[1]Park type per country'!K$2:K$162),0)</f>
        <v>0</v>
      </c>
      <c r="L46">
        <f>IFERROR(_xlfn.XLOOKUP(Table2[[#This Row],[depot]],'[1]Park type per country'!$A$2:$A$162,'[1]Park type per country'!L$2:L$162),0)</f>
        <v>0</v>
      </c>
      <c r="M46">
        <f>IFERROR(_xlfn.XLOOKUP(Table2[[#This Row],[sheds]],'[1]Park type per country'!$A$2:$A$162,'[1]Park type per country'!M$2:M$162),0)</f>
        <v>0</v>
      </c>
      <c r="N46">
        <f>IFERROR(_xlfn.XLOOKUP(Table2[[#This Row],[layby]],'[1]Park type per country'!$A$2:$A$162,'[1]Park type per country'!N$2:N$162),0)</f>
        <v>0</v>
      </c>
      <c r="O46">
        <f>IFERROR(_xlfn.XLOOKUP(Table2[[#This Row],[park_and_ride]],'[1]Park type per country'!$A$2:$A$162,'[1]Park type per country'!O$2:O$162),0)</f>
        <v>0</v>
      </c>
      <c r="P46">
        <f>IFERROR(_xlfn.XLOOKUP(Table2[[#This Row],[garages]],'[1]Park type per country'!$A$2:$A$162,'[1]Park type per country'!P$2:P$162),0)</f>
        <v>0</v>
      </c>
      <c r="Q46">
        <f>IFERROR(_xlfn.XLOOKUP(Table2[[#This Row],[Carpool]],'[1]Park type per country'!$A$2:$A$162,'[1]Park type per country'!Q$2:Q$162),0)</f>
        <v>0</v>
      </c>
      <c r="R46">
        <f>IFERROR(_xlfn.XLOOKUP(Table2[[#This Row],[carpool2]],'[1]Park type per country'!$A$2:$A$162,'[1]Park type per country'!R$2:R$162),0)</f>
        <v>0</v>
      </c>
      <c r="S46">
        <f>SUM(B46:R46)</f>
        <v>11.67021848320273</v>
      </c>
      <c r="T46">
        <f>_xlfn.XLOOKUP(A46,Sheet1!$A$2:$A$177,Sheet1!$Q$2:$Q$177)</f>
        <v>977.94677380136739</v>
      </c>
      <c r="U46" s="4">
        <f>S46/T46</f>
        <v>1.1933388192324146E-2</v>
      </c>
      <c r="V46" s="6">
        <f>_xlfn.XLOOKUP(Table2[[#This Row],[country]],[2]!Table1[country],[2]!Table1[Populated area with no road information (%)])</f>
        <v>6.6743792436552346E-2</v>
      </c>
      <c r="W46" s="6"/>
      <c r="X46" t="s">
        <v>519</v>
      </c>
      <c r="Y46" s="6">
        <f>_xlfn.XLOOKUP(A41,[2]!Table1[country],[2]!Table1[Populated area with no road information (%)])</f>
        <v>5.4173566611467112E-2</v>
      </c>
      <c r="AB46" t="s">
        <v>495</v>
      </c>
      <c r="AC46" s="7">
        <v>6.1347593358672819E-2</v>
      </c>
      <c r="AD46" s="7">
        <v>8.102654047103473E-3</v>
      </c>
      <c r="AG46" t="s">
        <v>567</v>
      </c>
      <c r="AH46" s="7">
        <v>4.2952649628577894E-2</v>
      </c>
      <c r="AI46" s="7">
        <v>1.6199984797517098E-2</v>
      </c>
    </row>
    <row r="47" spans="1:35" x14ac:dyDescent="0.25">
      <c r="A47" s="5" t="s">
        <v>555</v>
      </c>
      <c r="B47">
        <f>IFERROR(_xlfn.XLOOKUP(Table2[[#This Row],[country]],'[1]Park type per country'!$A$2:$A$162,'[1]Park type per country'!B$2:B$162),0)</f>
        <v>9.6567543714431796</v>
      </c>
      <c r="C47">
        <f>IFERROR(_xlfn.XLOOKUP(Table2[[#This Row],[surface]],'[1]Park type per country'!$A$2:$A$162,'[1]Park type per country'!C$2:C$162),0)</f>
        <v>0</v>
      </c>
      <c r="D47">
        <f>IFERROR(_xlfn.XLOOKUP(Table2[[#This Row],[multi-storey]],'[1]Park type per country'!$A$2:$A$162,'[1]Park type per country'!D$2:D$162),0)</f>
        <v>0</v>
      </c>
      <c r="E47">
        <f>IFERROR(_xlfn.XLOOKUP(Table2[[#This Row],[street_side]],'[1]Park type per country'!$A$2:$A$162,'[1]Park type per country'!E$2:E$162),0)</f>
        <v>0</v>
      </c>
      <c r="F47">
        <f>IFERROR(_xlfn.XLOOKUP(Table2[[#This Row],[underground]],'[1]Park type per country'!$A$2:$A$162,'[1]Park type per country'!F$2:F$162),0)</f>
        <v>0</v>
      </c>
      <c r="G47">
        <f>IFERROR(_xlfn.XLOOKUP(Table2[[#This Row],[lane]],'[1]Park type per country'!$A$2:$A$162,'[1]Park type per country'!G$2:G$162),0)</f>
        <v>0</v>
      </c>
      <c r="H47">
        <f>IFERROR(_xlfn.XLOOKUP(Table2[[#This Row],[rooftop]],'[1]Park type per country'!$A$2:$A$162,'[1]Park type per country'!H$2:H$162),0)</f>
        <v>0</v>
      </c>
      <c r="I47">
        <f>IFERROR(_xlfn.XLOOKUP(Table2[[#This Row],[garage_boxes]],'[1]Park type per country'!$A$2:$A$162,'[1]Park type per country'!I$2:I$162),0)</f>
        <v>0</v>
      </c>
      <c r="J47">
        <f>IFERROR(_xlfn.XLOOKUP(Table2[[#This Row],[carports]],'[1]Park type per country'!$A$2:$A$162,'[1]Park type per country'!J$2:J$162),0)</f>
        <v>0</v>
      </c>
      <c r="K47">
        <f>IFERROR(_xlfn.XLOOKUP(Table2[[#This Row],[garage]],'[1]Park type per country'!$A$2:$A$162,'[1]Park type per country'!K$2:K$162),0)</f>
        <v>0</v>
      </c>
      <c r="L47">
        <f>IFERROR(_xlfn.XLOOKUP(Table2[[#This Row],[depot]],'[1]Park type per country'!$A$2:$A$162,'[1]Park type per country'!L$2:L$162),0)</f>
        <v>0</v>
      </c>
      <c r="M47">
        <f>IFERROR(_xlfn.XLOOKUP(Table2[[#This Row],[sheds]],'[1]Park type per country'!$A$2:$A$162,'[1]Park type per country'!M$2:M$162),0)</f>
        <v>0</v>
      </c>
      <c r="N47">
        <f>IFERROR(_xlfn.XLOOKUP(Table2[[#This Row],[layby]],'[1]Park type per country'!$A$2:$A$162,'[1]Park type per country'!N$2:N$162),0)</f>
        <v>0</v>
      </c>
      <c r="O47">
        <f>IFERROR(_xlfn.XLOOKUP(Table2[[#This Row],[park_and_ride]],'[1]Park type per country'!$A$2:$A$162,'[1]Park type per country'!O$2:O$162),0)</f>
        <v>0</v>
      </c>
      <c r="P47">
        <f>IFERROR(_xlfn.XLOOKUP(Table2[[#This Row],[garages]],'[1]Park type per country'!$A$2:$A$162,'[1]Park type per country'!P$2:P$162),0)</f>
        <v>0</v>
      </c>
      <c r="Q47">
        <f>IFERROR(_xlfn.XLOOKUP(Table2[[#This Row],[Carpool]],'[1]Park type per country'!$A$2:$A$162,'[1]Park type per country'!Q$2:Q$162),0)</f>
        <v>0</v>
      </c>
      <c r="R47">
        <f>IFERROR(_xlfn.XLOOKUP(Table2[[#This Row],[carpool2]],'[1]Park type per country'!$A$2:$A$162,'[1]Park type per country'!R$2:R$162),0)</f>
        <v>0</v>
      </c>
      <c r="S47">
        <f>SUM(B47:R47)</f>
        <v>9.6567543714431796</v>
      </c>
      <c r="T47">
        <f>_xlfn.XLOOKUP(A47,Sheet1!$A$2:$A$177,Sheet1!$Q$2:$Q$177)</f>
        <v>838.3075176820671</v>
      </c>
      <c r="U47" s="4">
        <f>S47/T47</f>
        <v>1.1519346024886251E-2</v>
      </c>
      <c r="V47" s="6">
        <f>_xlfn.XLOOKUP(Table2[[#This Row],[country]],[2]!Table1[country],[2]!Table1[Populated area with no road information (%)])</f>
        <v>0.23906251819194393</v>
      </c>
      <c r="W47" s="6"/>
      <c r="X47" t="s">
        <v>568</v>
      </c>
      <c r="Y47" s="6">
        <f>_xlfn.XLOOKUP(A42,[2]!Table1[country],[2]!Table1[Populated area with no road information (%)])</f>
        <v>4.2161268068456048E-2</v>
      </c>
      <c r="AB47" t="s">
        <v>482</v>
      </c>
      <c r="AC47" s="7">
        <v>5.7500692499631856E-2</v>
      </c>
      <c r="AD47" s="7">
        <v>7.9292892636304568E-3</v>
      </c>
      <c r="AG47" t="s">
        <v>509</v>
      </c>
      <c r="AH47" s="7">
        <v>4.28179290787154E-2</v>
      </c>
      <c r="AI47" s="7">
        <v>1.5211450415845025E-2</v>
      </c>
    </row>
    <row r="48" spans="1:35" x14ac:dyDescent="0.25">
      <c r="A48" s="5" t="s">
        <v>451</v>
      </c>
      <c r="B48">
        <f>IFERROR(_xlfn.XLOOKUP(Table2[[#This Row],[country]],'[1]Park type per country'!$A$2:$A$162,'[1]Park type per country'!B$2:B$162),0)</f>
        <v>65.552774272984848</v>
      </c>
      <c r="C48">
        <f>IFERROR(_xlfn.XLOOKUP(Table2[[#This Row],[surface]],'[1]Park type per country'!$A$2:$A$162,'[1]Park type per country'!C$2:C$162),0)</f>
        <v>0</v>
      </c>
      <c r="D48">
        <f>IFERROR(_xlfn.XLOOKUP(Table2[[#This Row],[multi-storey]],'[1]Park type per country'!$A$2:$A$162,'[1]Park type per country'!D$2:D$162),0)</f>
        <v>0</v>
      </c>
      <c r="E48">
        <f>IFERROR(_xlfn.XLOOKUP(Table2[[#This Row],[street_side]],'[1]Park type per country'!$A$2:$A$162,'[1]Park type per country'!E$2:E$162),0)</f>
        <v>0</v>
      </c>
      <c r="F48">
        <f>IFERROR(_xlfn.XLOOKUP(Table2[[#This Row],[underground]],'[1]Park type per country'!$A$2:$A$162,'[1]Park type per country'!F$2:F$162),0)</f>
        <v>0</v>
      </c>
      <c r="G48">
        <f>IFERROR(_xlfn.XLOOKUP(Table2[[#This Row],[lane]],'[1]Park type per country'!$A$2:$A$162,'[1]Park type per country'!G$2:G$162),0)</f>
        <v>0</v>
      </c>
      <c r="H48">
        <f>IFERROR(_xlfn.XLOOKUP(Table2[[#This Row],[rooftop]],'[1]Park type per country'!$A$2:$A$162,'[1]Park type per country'!H$2:H$162),0)</f>
        <v>0</v>
      </c>
      <c r="I48">
        <f>IFERROR(_xlfn.XLOOKUP(Table2[[#This Row],[garage_boxes]],'[1]Park type per country'!$A$2:$A$162,'[1]Park type per country'!I$2:I$162),0)</f>
        <v>0</v>
      </c>
      <c r="J48">
        <f>IFERROR(_xlfn.XLOOKUP(Table2[[#This Row],[carports]],'[1]Park type per country'!$A$2:$A$162,'[1]Park type per country'!J$2:J$162),0)</f>
        <v>0</v>
      </c>
      <c r="K48">
        <f>IFERROR(_xlfn.XLOOKUP(Table2[[#This Row],[garage]],'[1]Park type per country'!$A$2:$A$162,'[1]Park type per country'!K$2:K$162),0)</f>
        <v>0</v>
      </c>
      <c r="L48">
        <f>IFERROR(_xlfn.XLOOKUP(Table2[[#This Row],[depot]],'[1]Park type per country'!$A$2:$A$162,'[1]Park type per country'!L$2:L$162),0)</f>
        <v>0</v>
      </c>
      <c r="M48">
        <f>IFERROR(_xlfn.XLOOKUP(Table2[[#This Row],[sheds]],'[1]Park type per country'!$A$2:$A$162,'[1]Park type per country'!M$2:M$162),0)</f>
        <v>0</v>
      </c>
      <c r="N48">
        <f>IFERROR(_xlfn.XLOOKUP(Table2[[#This Row],[layby]],'[1]Park type per country'!$A$2:$A$162,'[1]Park type per country'!N$2:N$162),0)</f>
        <v>0</v>
      </c>
      <c r="O48">
        <f>IFERROR(_xlfn.XLOOKUP(Table2[[#This Row],[park_and_ride]],'[1]Park type per country'!$A$2:$A$162,'[1]Park type per country'!O$2:O$162),0)</f>
        <v>0</v>
      </c>
      <c r="P48">
        <f>IFERROR(_xlfn.XLOOKUP(Table2[[#This Row],[garages]],'[1]Park type per country'!$A$2:$A$162,'[1]Park type per country'!P$2:P$162),0)</f>
        <v>0</v>
      </c>
      <c r="Q48">
        <f>IFERROR(_xlfn.XLOOKUP(Table2[[#This Row],[Carpool]],'[1]Park type per country'!$A$2:$A$162,'[1]Park type per country'!Q$2:Q$162),0)</f>
        <v>0</v>
      </c>
      <c r="R48">
        <f>IFERROR(_xlfn.XLOOKUP(Table2[[#This Row],[carpool2]],'[1]Park type per country'!$A$2:$A$162,'[1]Park type per country'!R$2:R$162),0)</f>
        <v>0</v>
      </c>
      <c r="S48">
        <f>SUM(B48:R48)</f>
        <v>65.552774272984848</v>
      </c>
      <c r="T48">
        <f>_xlfn.XLOOKUP(A48,Sheet1!$A$2:$A$177,Sheet1!$Q$2:$Q$177)</f>
        <v>5757.5780592072815</v>
      </c>
      <c r="U48" s="4">
        <f>S48/T48</f>
        <v>1.1385477295988294E-2</v>
      </c>
      <c r="V48" s="6">
        <f>_xlfn.XLOOKUP(Table2[[#This Row],[country]],[2]!Table1[country],[2]!Table1[Populated area with no road information (%)])</f>
        <v>0.38471037101774347</v>
      </c>
      <c r="W48" s="6"/>
      <c r="X48" t="s">
        <v>526</v>
      </c>
      <c r="Y48" s="6">
        <f>_xlfn.XLOOKUP(A43,[2]!Table1[country],[2]!Table1[Populated area with no road information (%)])</f>
        <v>4.5101872407010439E-3</v>
      </c>
      <c r="AB48" t="s">
        <v>580</v>
      </c>
      <c r="AC48" s="7">
        <v>5.4617977303982657E-2</v>
      </c>
      <c r="AD48" s="7">
        <v>5.9245251765115553E-3</v>
      </c>
    </row>
    <row r="49" spans="1:36" x14ac:dyDescent="0.25">
      <c r="A49" s="5" t="s">
        <v>515</v>
      </c>
      <c r="B49">
        <f>IFERROR(_xlfn.XLOOKUP(Table2[[#This Row],[country]],'[1]Park type per country'!$A$2:$A$162,'[1]Park type per country'!B$2:B$162),0)</f>
        <v>4.4357902750924332</v>
      </c>
      <c r="C49">
        <f>IFERROR(_xlfn.XLOOKUP(Table2[[#This Row],[surface]],'[1]Park type per country'!$A$2:$A$162,'[1]Park type per country'!C$2:C$162),0)</f>
        <v>0</v>
      </c>
      <c r="D49">
        <f>IFERROR(_xlfn.XLOOKUP(Table2[[#This Row],[multi-storey]],'[1]Park type per country'!$A$2:$A$162,'[1]Park type per country'!D$2:D$162),0)</f>
        <v>0</v>
      </c>
      <c r="E49">
        <f>IFERROR(_xlfn.XLOOKUP(Table2[[#This Row],[street_side]],'[1]Park type per country'!$A$2:$A$162,'[1]Park type per country'!E$2:E$162),0)</f>
        <v>0</v>
      </c>
      <c r="F49">
        <f>IFERROR(_xlfn.XLOOKUP(Table2[[#This Row],[underground]],'[1]Park type per country'!$A$2:$A$162,'[1]Park type per country'!F$2:F$162),0)</f>
        <v>0</v>
      </c>
      <c r="G49">
        <f>IFERROR(_xlfn.XLOOKUP(Table2[[#This Row],[lane]],'[1]Park type per country'!$A$2:$A$162,'[1]Park type per country'!G$2:G$162),0)</f>
        <v>0</v>
      </c>
      <c r="H49">
        <f>IFERROR(_xlfn.XLOOKUP(Table2[[#This Row],[rooftop]],'[1]Park type per country'!$A$2:$A$162,'[1]Park type per country'!H$2:H$162),0)</f>
        <v>0</v>
      </c>
      <c r="I49">
        <f>IFERROR(_xlfn.XLOOKUP(Table2[[#This Row],[garage_boxes]],'[1]Park type per country'!$A$2:$A$162,'[1]Park type per country'!I$2:I$162),0)</f>
        <v>0</v>
      </c>
      <c r="J49">
        <f>IFERROR(_xlfn.XLOOKUP(Table2[[#This Row],[carports]],'[1]Park type per country'!$A$2:$A$162,'[1]Park type per country'!J$2:J$162),0)</f>
        <v>0</v>
      </c>
      <c r="K49">
        <f>IFERROR(_xlfn.XLOOKUP(Table2[[#This Row],[garage]],'[1]Park type per country'!$A$2:$A$162,'[1]Park type per country'!K$2:K$162),0)</f>
        <v>0</v>
      </c>
      <c r="L49">
        <f>IFERROR(_xlfn.XLOOKUP(Table2[[#This Row],[depot]],'[1]Park type per country'!$A$2:$A$162,'[1]Park type per country'!L$2:L$162),0)</f>
        <v>0</v>
      </c>
      <c r="M49">
        <f>IFERROR(_xlfn.XLOOKUP(Table2[[#This Row],[sheds]],'[1]Park type per country'!$A$2:$A$162,'[1]Park type per country'!M$2:M$162),0)</f>
        <v>0</v>
      </c>
      <c r="N49">
        <f>IFERROR(_xlfn.XLOOKUP(Table2[[#This Row],[layby]],'[1]Park type per country'!$A$2:$A$162,'[1]Park type per country'!N$2:N$162),0)</f>
        <v>0</v>
      </c>
      <c r="O49">
        <f>IFERROR(_xlfn.XLOOKUP(Table2[[#This Row],[park_and_ride]],'[1]Park type per country'!$A$2:$A$162,'[1]Park type per country'!O$2:O$162),0)</f>
        <v>0</v>
      </c>
      <c r="P49">
        <f>IFERROR(_xlfn.XLOOKUP(Table2[[#This Row],[garages]],'[1]Park type per country'!$A$2:$A$162,'[1]Park type per country'!P$2:P$162),0)</f>
        <v>0</v>
      </c>
      <c r="Q49">
        <f>IFERROR(_xlfn.XLOOKUP(Table2[[#This Row],[Carpool]],'[1]Park type per country'!$A$2:$A$162,'[1]Park type per country'!Q$2:Q$162),0)</f>
        <v>0</v>
      </c>
      <c r="R49">
        <f>IFERROR(_xlfn.XLOOKUP(Table2[[#This Row],[carpool2]],'[1]Park type per country'!$A$2:$A$162,'[1]Park type per country'!R$2:R$162),0)</f>
        <v>0</v>
      </c>
      <c r="S49">
        <f>SUM(B49:R49)</f>
        <v>4.4357902750924332</v>
      </c>
      <c r="T49">
        <f>_xlfn.XLOOKUP(A49,Sheet1!$A$2:$A$177,Sheet1!$Q$2:$Q$177)</f>
        <v>400.40044386372938</v>
      </c>
      <c r="U49" s="4">
        <f>S49/T49</f>
        <v>1.107838500948838E-2</v>
      </c>
      <c r="V49" s="6">
        <f>_xlfn.XLOOKUP(Table2[[#This Row],[country]],[2]!Table1[country],[2]!Table1[Populated area with no road information (%)])</f>
        <v>3.233986544459734E-2</v>
      </c>
      <c r="W49" s="6"/>
      <c r="X49" t="s">
        <v>454</v>
      </c>
      <c r="Y49" s="6">
        <f>_xlfn.XLOOKUP(A44,[2]!Table1[country],[2]!Table1[Populated area with no road information (%)])</f>
        <v>5.1534264662241189E-2</v>
      </c>
      <c r="AB49" t="s">
        <v>546</v>
      </c>
      <c r="AC49" s="7">
        <v>2.2898690170662275E-2</v>
      </c>
      <c r="AD49" s="7">
        <v>0</v>
      </c>
    </row>
    <row r="50" spans="1:36" x14ac:dyDescent="0.25">
      <c r="A50" s="5" t="s">
        <v>569</v>
      </c>
      <c r="B50">
        <f>IFERROR(_xlfn.XLOOKUP(Table2[[#This Row],[country]],'[1]Park type per country'!$A$2:$A$162,'[1]Park type per country'!B$2:B$162),0)</f>
        <v>10.41494197718529</v>
      </c>
      <c r="C50">
        <f>IFERROR(_xlfn.XLOOKUP(Table2[[#This Row],[surface]],'[1]Park type per country'!$A$2:$A$162,'[1]Park type per country'!C$2:C$162),0)</f>
        <v>0</v>
      </c>
      <c r="D50">
        <f>IFERROR(_xlfn.XLOOKUP(Table2[[#This Row],[multi-storey]],'[1]Park type per country'!$A$2:$A$162,'[1]Park type per country'!D$2:D$162),0)</f>
        <v>0</v>
      </c>
      <c r="E50">
        <f>IFERROR(_xlfn.XLOOKUP(Table2[[#This Row],[street_side]],'[1]Park type per country'!$A$2:$A$162,'[1]Park type per country'!E$2:E$162),0)</f>
        <v>0</v>
      </c>
      <c r="F50">
        <f>IFERROR(_xlfn.XLOOKUP(Table2[[#This Row],[underground]],'[1]Park type per country'!$A$2:$A$162,'[1]Park type per country'!F$2:F$162),0)</f>
        <v>0</v>
      </c>
      <c r="G50">
        <f>IFERROR(_xlfn.XLOOKUP(Table2[[#This Row],[lane]],'[1]Park type per country'!$A$2:$A$162,'[1]Park type per country'!G$2:G$162),0)</f>
        <v>0</v>
      </c>
      <c r="H50">
        <f>IFERROR(_xlfn.XLOOKUP(Table2[[#This Row],[rooftop]],'[1]Park type per country'!$A$2:$A$162,'[1]Park type per country'!H$2:H$162),0)</f>
        <v>0</v>
      </c>
      <c r="I50">
        <f>IFERROR(_xlfn.XLOOKUP(Table2[[#This Row],[garage_boxes]],'[1]Park type per country'!$A$2:$A$162,'[1]Park type per country'!I$2:I$162),0)</f>
        <v>0</v>
      </c>
      <c r="J50">
        <f>IFERROR(_xlfn.XLOOKUP(Table2[[#This Row],[carports]],'[1]Park type per country'!$A$2:$A$162,'[1]Park type per country'!J$2:J$162),0)</f>
        <v>0</v>
      </c>
      <c r="K50">
        <f>IFERROR(_xlfn.XLOOKUP(Table2[[#This Row],[garage]],'[1]Park type per country'!$A$2:$A$162,'[1]Park type per country'!K$2:K$162),0)</f>
        <v>0</v>
      </c>
      <c r="L50">
        <f>IFERROR(_xlfn.XLOOKUP(Table2[[#This Row],[depot]],'[1]Park type per country'!$A$2:$A$162,'[1]Park type per country'!L$2:L$162),0)</f>
        <v>0</v>
      </c>
      <c r="M50">
        <f>IFERROR(_xlfn.XLOOKUP(Table2[[#This Row],[sheds]],'[1]Park type per country'!$A$2:$A$162,'[1]Park type per country'!M$2:M$162),0)</f>
        <v>0</v>
      </c>
      <c r="N50">
        <f>IFERROR(_xlfn.XLOOKUP(Table2[[#This Row],[layby]],'[1]Park type per country'!$A$2:$A$162,'[1]Park type per country'!N$2:N$162),0)</f>
        <v>0</v>
      </c>
      <c r="O50">
        <f>IFERROR(_xlfn.XLOOKUP(Table2[[#This Row],[park_and_ride]],'[1]Park type per country'!$A$2:$A$162,'[1]Park type per country'!O$2:O$162),0)</f>
        <v>0</v>
      </c>
      <c r="P50">
        <f>IFERROR(_xlfn.XLOOKUP(Table2[[#This Row],[garages]],'[1]Park type per country'!$A$2:$A$162,'[1]Park type per country'!P$2:P$162),0)</f>
        <v>0</v>
      </c>
      <c r="Q50">
        <f>IFERROR(_xlfn.XLOOKUP(Table2[[#This Row],[Carpool]],'[1]Park type per country'!$A$2:$A$162,'[1]Park type per country'!Q$2:Q$162),0)</f>
        <v>0</v>
      </c>
      <c r="R50">
        <f>IFERROR(_xlfn.XLOOKUP(Table2[[#This Row],[carpool2]],'[1]Park type per country'!$A$2:$A$162,'[1]Park type per country'!R$2:R$162),0)</f>
        <v>0</v>
      </c>
      <c r="S50">
        <f>SUM(B50:R50)</f>
        <v>10.41494197718529</v>
      </c>
      <c r="T50">
        <f>_xlfn.XLOOKUP(A50,Sheet1!$A$2:$A$177,Sheet1!$Q$2:$Q$177)</f>
        <v>983.42195693380688</v>
      </c>
      <c r="U50" s="4">
        <f>S50/T50</f>
        <v>1.0590511940223344E-2</v>
      </c>
      <c r="V50" s="6">
        <f>_xlfn.XLOOKUP(Table2[[#This Row],[country]],[2]!Table1[country],[2]!Table1[Populated area with no road information (%)])</f>
        <v>0.10936718487988049</v>
      </c>
      <c r="W50" s="6"/>
      <c r="X50" t="s">
        <v>555</v>
      </c>
      <c r="Y50" s="6">
        <f>_xlfn.XLOOKUP(A45,[2]!Table1[country],[2]!Table1[Populated area with no road information (%)])</f>
        <v>7.235935388864824E-2</v>
      </c>
      <c r="AB50" t="s">
        <v>519</v>
      </c>
      <c r="AC50" s="7">
        <v>2.1629319584524468E-2</v>
      </c>
      <c r="AD50" s="7">
        <v>4.6647356514109952E-3</v>
      </c>
    </row>
    <row r="51" spans="1:36" x14ac:dyDescent="0.25">
      <c r="A51" s="5" t="s">
        <v>526</v>
      </c>
      <c r="B51">
        <f>IFERROR(_xlfn.XLOOKUP(Table2[[#This Row],[country]],'[1]Park type per country'!$A$2:$A$162,'[1]Park type per country'!B$2:B$162),0)</f>
        <v>4.1089815178054883</v>
      </c>
      <c r="C51">
        <f>IFERROR(_xlfn.XLOOKUP(Table2[[#This Row],[surface]],'[1]Park type per country'!$A$2:$A$162,'[1]Park type per country'!C$2:C$162),0)</f>
        <v>0</v>
      </c>
      <c r="D51">
        <f>IFERROR(_xlfn.XLOOKUP(Table2[[#This Row],[multi-storey]],'[1]Park type per country'!$A$2:$A$162,'[1]Park type per country'!D$2:D$162),0)</f>
        <v>0</v>
      </c>
      <c r="E51">
        <f>IFERROR(_xlfn.XLOOKUP(Table2[[#This Row],[street_side]],'[1]Park type per country'!$A$2:$A$162,'[1]Park type per country'!E$2:E$162),0)</f>
        <v>0</v>
      </c>
      <c r="F51">
        <f>IFERROR(_xlfn.XLOOKUP(Table2[[#This Row],[underground]],'[1]Park type per country'!$A$2:$A$162,'[1]Park type per country'!F$2:F$162),0)</f>
        <v>0</v>
      </c>
      <c r="G51">
        <f>IFERROR(_xlfn.XLOOKUP(Table2[[#This Row],[lane]],'[1]Park type per country'!$A$2:$A$162,'[1]Park type per country'!G$2:G$162),0)</f>
        <v>0</v>
      </c>
      <c r="H51">
        <f>IFERROR(_xlfn.XLOOKUP(Table2[[#This Row],[rooftop]],'[1]Park type per country'!$A$2:$A$162,'[1]Park type per country'!H$2:H$162),0)</f>
        <v>0</v>
      </c>
      <c r="I51">
        <f>IFERROR(_xlfn.XLOOKUP(Table2[[#This Row],[garage_boxes]],'[1]Park type per country'!$A$2:$A$162,'[1]Park type per country'!I$2:I$162),0)</f>
        <v>0</v>
      </c>
      <c r="J51">
        <f>IFERROR(_xlfn.XLOOKUP(Table2[[#This Row],[carports]],'[1]Park type per country'!$A$2:$A$162,'[1]Park type per country'!J$2:J$162),0)</f>
        <v>0</v>
      </c>
      <c r="K51">
        <f>IFERROR(_xlfn.XLOOKUP(Table2[[#This Row],[garage]],'[1]Park type per country'!$A$2:$A$162,'[1]Park type per country'!K$2:K$162),0)</f>
        <v>0</v>
      </c>
      <c r="L51">
        <f>IFERROR(_xlfn.XLOOKUP(Table2[[#This Row],[depot]],'[1]Park type per country'!$A$2:$A$162,'[1]Park type per country'!L$2:L$162),0)</f>
        <v>0</v>
      </c>
      <c r="M51">
        <f>IFERROR(_xlfn.XLOOKUP(Table2[[#This Row],[sheds]],'[1]Park type per country'!$A$2:$A$162,'[1]Park type per country'!M$2:M$162),0)</f>
        <v>0</v>
      </c>
      <c r="N51">
        <f>IFERROR(_xlfn.XLOOKUP(Table2[[#This Row],[layby]],'[1]Park type per country'!$A$2:$A$162,'[1]Park type per country'!N$2:N$162),0)</f>
        <v>0</v>
      </c>
      <c r="O51">
        <f>IFERROR(_xlfn.XLOOKUP(Table2[[#This Row],[park_and_ride]],'[1]Park type per country'!$A$2:$A$162,'[1]Park type per country'!O$2:O$162),0)</f>
        <v>0</v>
      </c>
      <c r="P51">
        <f>IFERROR(_xlfn.XLOOKUP(Table2[[#This Row],[garages]],'[1]Park type per country'!$A$2:$A$162,'[1]Park type per country'!P$2:P$162),0)</f>
        <v>0</v>
      </c>
      <c r="Q51">
        <f>IFERROR(_xlfn.XLOOKUP(Table2[[#This Row],[Carpool]],'[1]Park type per country'!$A$2:$A$162,'[1]Park type per country'!Q$2:Q$162),0)</f>
        <v>0</v>
      </c>
      <c r="R51">
        <f>IFERROR(_xlfn.XLOOKUP(Table2[[#This Row],[carpool2]],'[1]Park type per country'!$A$2:$A$162,'[1]Park type per country'!R$2:R$162),0)</f>
        <v>0</v>
      </c>
      <c r="S51">
        <f>SUM(B51:R51)</f>
        <v>4.1089815178054883</v>
      </c>
      <c r="T51">
        <f>_xlfn.XLOOKUP(A51,Sheet1!$A$2:$A$177,Sheet1!$Q$2:$Q$177)</f>
        <v>396.02323607899365</v>
      </c>
      <c r="U51" s="4">
        <f>S51/T51</f>
        <v>1.0375607144894602E-2</v>
      </c>
      <c r="V51" s="6">
        <f>_xlfn.XLOOKUP(Table2[[#This Row],[country]],[2]!Table1[country],[2]!Table1[Populated area with no road information (%)])</f>
        <v>0.1053026382740732</v>
      </c>
      <c r="W51" s="6"/>
      <c r="X51" t="s">
        <v>569</v>
      </c>
      <c r="Y51" s="6">
        <f>_xlfn.XLOOKUP(A46,[2]!Table1[country],[2]!Table1[Populated area with no road information (%)])</f>
        <v>6.6743792436552346E-2</v>
      </c>
      <c r="AB51" t="s">
        <v>593</v>
      </c>
      <c r="AC51" s="7">
        <v>1.526591058158645E-2</v>
      </c>
      <c r="AD51" s="7">
        <v>4.5101872407010439E-3</v>
      </c>
    </row>
    <row r="52" spans="1:36" x14ac:dyDescent="0.25">
      <c r="A52" s="5" t="s">
        <v>527</v>
      </c>
      <c r="B52">
        <f>IFERROR(_xlfn.XLOOKUP(Table2[[#This Row],[country]],'[1]Park type per country'!$A$2:$A$162,'[1]Park type per country'!B$2:B$162),0)</f>
        <v>1.7811135962874871</v>
      </c>
      <c r="C52">
        <f>IFERROR(_xlfn.XLOOKUP(Table2[[#This Row],[surface]],'[1]Park type per country'!$A$2:$A$162,'[1]Park type per country'!C$2:C$162),0)</f>
        <v>0</v>
      </c>
      <c r="D52">
        <f>IFERROR(_xlfn.XLOOKUP(Table2[[#This Row],[multi-storey]],'[1]Park type per country'!$A$2:$A$162,'[1]Park type per country'!D$2:D$162),0)</f>
        <v>0</v>
      </c>
      <c r="E52">
        <f>IFERROR(_xlfn.XLOOKUP(Table2[[#This Row],[street_side]],'[1]Park type per country'!$A$2:$A$162,'[1]Park type per country'!E$2:E$162),0)</f>
        <v>0</v>
      </c>
      <c r="F52">
        <f>IFERROR(_xlfn.XLOOKUP(Table2[[#This Row],[underground]],'[1]Park type per country'!$A$2:$A$162,'[1]Park type per country'!F$2:F$162),0)</f>
        <v>0</v>
      </c>
      <c r="G52">
        <f>IFERROR(_xlfn.XLOOKUP(Table2[[#This Row],[lane]],'[1]Park type per country'!$A$2:$A$162,'[1]Park type per country'!G$2:G$162),0)</f>
        <v>0</v>
      </c>
      <c r="H52">
        <f>IFERROR(_xlfn.XLOOKUP(Table2[[#This Row],[rooftop]],'[1]Park type per country'!$A$2:$A$162,'[1]Park type per country'!H$2:H$162),0)</f>
        <v>0</v>
      </c>
      <c r="I52">
        <f>IFERROR(_xlfn.XLOOKUP(Table2[[#This Row],[garage_boxes]],'[1]Park type per country'!$A$2:$A$162,'[1]Park type per country'!I$2:I$162),0)</f>
        <v>0</v>
      </c>
      <c r="J52">
        <f>IFERROR(_xlfn.XLOOKUP(Table2[[#This Row],[carports]],'[1]Park type per country'!$A$2:$A$162,'[1]Park type per country'!J$2:J$162),0)</f>
        <v>0</v>
      </c>
      <c r="K52">
        <f>IFERROR(_xlfn.XLOOKUP(Table2[[#This Row],[garage]],'[1]Park type per country'!$A$2:$A$162,'[1]Park type per country'!K$2:K$162),0)</f>
        <v>0</v>
      </c>
      <c r="L52">
        <f>IFERROR(_xlfn.XLOOKUP(Table2[[#This Row],[depot]],'[1]Park type per country'!$A$2:$A$162,'[1]Park type per country'!L$2:L$162),0)</f>
        <v>0</v>
      </c>
      <c r="M52">
        <f>IFERROR(_xlfn.XLOOKUP(Table2[[#This Row],[sheds]],'[1]Park type per country'!$A$2:$A$162,'[1]Park type per country'!M$2:M$162),0)</f>
        <v>0</v>
      </c>
      <c r="N52">
        <f>IFERROR(_xlfn.XLOOKUP(Table2[[#This Row],[layby]],'[1]Park type per country'!$A$2:$A$162,'[1]Park type per country'!N$2:N$162),0)</f>
        <v>0</v>
      </c>
      <c r="O52">
        <f>IFERROR(_xlfn.XLOOKUP(Table2[[#This Row],[park_and_ride]],'[1]Park type per country'!$A$2:$A$162,'[1]Park type per country'!O$2:O$162),0)</f>
        <v>0</v>
      </c>
      <c r="P52">
        <f>IFERROR(_xlfn.XLOOKUP(Table2[[#This Row],[garages]],'[1]Park type per country'!$A$2:$A$162,'[1]Park type per country'!P$2:P$162),0)</f>
        <v>0</v>
      </c>
      <c r="Q52">
        <f>IFERROR(_xlfn.XLOOKUP(Table2[[#This Row],[Carpool]],'[1]Park type per country'!$A$2:$A$162,'[1]Park type per country'!Q$2:Q$162),0)</f>
        <v>0</v>
      </c>
      <c r="R52">
        <f>IFERROR(_xlfn.XLOOKUP(Table2[[#This Row],[carpool2]],'[1]Park type per country'!$A$2:$A$162,'[1]Park type per country'!R$2:R$162),0)</f>
        <v>0</v>
      </c>
      <c r="S52">
        <f>SUM(B52:R52)</f>
        <v>1.7811135962874871</v>
      </c>
      <c r="T52">
        <f>_xlfn.XLOOKUP(A52,Sheet1!$A$2:$A$177,Sheet1!$Q$2:$Q$177)</f>
        <v>176.80780346344491</v>
      </c>
      <c r="U52" s="4">
        <f>S52/T52</f>
        <v>1.0073727298216976E-2</v>
      </c>
      <c r="V52" s="6">
        <f>_xlfn.XLOOKUP(Table2[[#This Row],[country]],[2]!Table1[country],[2]!Table1[Populated area with no road information (%)])</f>
        <v>5.4541258228681964E-2</v>
      </c>
      <c r="W52" s="6"/>
      <c r="X52" t="s">
        <v>593</v>
      </c>
      <c r="Y52" s="6">
        <f>_xlfn.XLOOKUP(A47,[2]!Table1[country],[2]!Table1[Populated area with no road information (%)])</f>
        <v>0.23906251819194393</v>
      </c>
    </row>
    <row r="53" spans="1:36" x14ac:dyDescent="0.25">
      <c r="A53" s="5" t="s">
        <v>548</v>
      </c>
      <c r="B53">
        <f>IFERROR(_xlfn.XLOOKUP(Table2[[#This Row],[country]],'[1]Park type per country'!$A$2:$A$162,'[1]Park type per country'!B$2:B$162),0)</f>
        <v>0.55648043611240416</v>
      </c>
      <c r="C53">
        <f>IFERROR(_xlfn.XLOOKUP(Table2[[#This Row],[surface]],'[1]Park type per country'!$A$2:$A$162,'[1]Park type per country'!C$2:C$162),0)</f>
        <v>0</v>
      </c>
      <c r="D53">
        <f>IFERROR(_xlfn.XLOOKUP(Table2[[#This Row],[multi-storey]],'[1]Park type per country'!$A$2:$A$162,'[1]Park type per country'!D$2:D$162),0)</f>
        <v>0</v>
      </c>
      <c r="E53">
        <f>IFERROR(_xlfn.XLOOKUP(Table2[[#This Row],[street_side]],'[1]Park type per country'!$A$2:$A$162,'[1]Park type per country'!E$2:E$162),0)</f>
        <v>0</v>
      </c>
      <c r="F53">
        <f>IFERROR(_xlfn.XLOOKUP(Table2[[#This Row],[underground]],'[1]Park type per country'!$A$2:$A$162,'[1]Park type per country'!F$2:F$162),0)</f>
        <v>0</v>
      </c>
      <c r="G53">
        <f>IFERROR(_xlfn.XLOOKUP(Table2[[#This Row],[lane]],'[1]Park type per country'!$A$2:$A$162,'[1]Park type per country'!G$2:G$162),0)</f>
        <v>0</v>
      </c>
      <c r="H53">
        <f>IFERROR(_xlfn.XLOOKUP(Table2[[#This Row],[rooftop]],'[1]Park type per country'!$A$2:$A$162,'[1]Park type per country'!H$2:H$162),0)</f>
        <v>0</v>
      </c>
      <c r="I53">
        <f>IFERROR(_xlfn.XLOOKUP(Table2[[#This Row],[garage_boxes]],'[1]Park type per country'!$A$2:$A$162,'[1]Park type per country'!I$2:I$162),0)</f>
        <v>0</v>
      </c>
      <c r="J53">
        <f>IFERROR(_xlfn.XLOOKUP(Table2[[#This Row],[carports]],'[1]Park type per country'!$A$2:$A$162,'[1]Park type per country'!J$2:J$162),0)</f>
        <v>0</v>
      </c>
      <c r="K53">
        <f>IFERROR(_xlfn.XLOOKUP(Table2[[#This Row],[garage]],'[1]Park type per country'!$A$2:$A$162,'[1]Park type per country'!K$2:K$162),0)</f>
        <v>0</v>
      </c>
      <c r="L53">
        <f>IFERROR(_xlfn.XLOOKUP(Table2[[#This Row],[depot]],'[1]Park type per country'!$A$2:$A$162,'[1]Park type per country'!L$2:L$162),0)</f>
        <v>0</v>
      </c>
      <c r="M53">
        <f>IFERROR(_xlfn.XLOOKUP(Table2[[#This Row],[sheds]],'[1]Park type per country'!$A$2:$A$162,'[1]Park type per country'!M$2:M$162),0)</f>
        <v>0</v>
      </c>
      <c r="N53">
        <f>IFERROR(_xlfn.XLOOKUP(Table2[[#This Row],[layby]],'[1]Park type per country'!$A$2:$A$162,'[1]Park type per country'!N$2:N$162),0)</f>
        <v>0</v>
      </c>
      <c r="O53">
        <f>IFERROR(_xlfn.XLOOKUP(Table2[[#This Row],[park_and_ride]],'[1]Park type per country'!$A$2:$A$162,'[1]Park type per country'!O$2:O$162),0)</f>
        <v>0</v>
      </c>
      <c r="P53">
        <f>IFERROR(_xlfn.XLOOKUP(Table2[[#This Row],[garages]],'[1]Park type per country'!$A$2:$A$162,'[1]Park type per country'!P$2:P$162),0)</f>
        <v>0</v>
      </c>
      <c r="Q53">
        <f>IFERROR(_xlfn.XLOOKUP(Table2[[#This Row],[Carpool]],'[1]Park type per country'!$A$2:$A$162,'[1]Park type per country'!Q$2:Q$162),0)</f>
        <v>0</v>
      </c>
      <c r="R53">
        <f>IFERROR(_xlfn.XLOOKUP(Table2[[#This Row],[carpool2]],'[1]Park type per country'!$A$2:$A$162,'[1]Park type per country'!R$2:R$162),0)</f>
        <v>0</v>
      </c>
      <c r="S53">
        <f>SUM(B53:R53)</f>
        <v>0.55648043611240416</v>
      </c>
      <c r="T53">
        <f>_xlfn.XLOOKUP(A53,Sheet1!$A$2:$A$177,Sheet1!$Q$2:$Q$177)</f>
        <v>57.736147476832812</v>
      </c>
      <c r="U53" s="4">
        <f>S53/T53</f>
        <v>9.6383368207187247E-3</v>
      </c>
      <c r="V53" s="6">
        <f>_xlfn.XLOOKUP(Table2[[#This Row],[country]],[2]!Table1[country],[2]!Table1[Populated area with no road information (%)])</f>
        <v>6.9393887856344927E-2</v>
      </c>
      <c r="W53" s="6"/>
      <c r="X53" t="s">
        <v>577</v>
      </c>
      <c r="Y53" s="6">
        <f>_xlfn.XLOOKUP(A48,[2]!Table1[country],[2]!Table1[Populated area with no road information (%)])</f>
        <v>0.38471037101774347</v>
      </c>
      <c r="AC53">
        <v>1453.7860803690664</v>
      </c>
      <c r="AD53">
        <v>21545.897420699264</v>
      </c>
      <c r="AE53" s="7">
        <v>6.7473916355528823E-2</v>
      </c>
      <c r="AG53" s="7">
        <v>6.39826445938739E-2</v>
      </c>
    </row>
    <row r="54" spans="1:36" x14ac:dyDescent="0.25">
      <c r="A54" s="5" t="s">
        <v>503</v>
      </c>
      <c r="B54">
        <f>IFERROR(_xlfn.XLOOKUP(Table2[[#This Row],[country]],'[1]Park type per country'!$A$2:$A$162,'[1]Park type per country'!B$2:B$162),0)</f>
        <v>3.0861562538552139E-2</v>
      </c>
      <c r="C54">
        <f>IFERROR(_xlfn.XLOOKUP(Table2[[#This Row],[surface]],'[1]Park type per country'!$A$2:$A$162,'[1]Park type per country'!C$2:C$162),0)</f>
        <v>0</v>
      </c>
      <c r="D54">
        <f>IFERROR(_xlfn.XLOOKUP(Table2[[#This Row],[multi-storey]],'[1]Park type per country'!$A$2:$A$162,'[1]Park type per country'!D$2:D$162),0)</f>
        <v>0</v>
      </c>
      <c r="E54">
        <f>IFERROR(_xlfn.XLOOKUP(Table2[[#This Row],[street_side]],'[1]Park type per country'!$A$2:$A$162,'[1]Park type per country'!E$2:E$162),0)</f>
        <v>0</v>
      </c>
      <c r="F54">
        <f>IFERROR(_xlfn.XLOOKUP(Table2[[#This Row],[underground]],'[1]Park type per country'!$A$2:$A$162,'[1]Park type per country'!F$2:F$162),0)</f>
        <v>0</v>
      </c>
      <c r="G54">
        <f>IFERROR(_xlfn.XLOOKUP(Table2[[#This Row],[lane]],'[1]Park type per country'!$A$2:$A$162,'[1]Park type per country'!G$2:G$162),0)</f>
        <v>0</v>
      </c>
      <c r="H54">
        <f>IFERROR(_xlfn.XLOOKUP(Table2[[#This Row],[rooftop]],'[1]Park type per country'!$A$2:$A$162,'[1]Park type per country'!H$2:H$162),0)</f>
        <v>0</v>
      </c>
      <c r="I54">
        <f>IFERROR(_xlfn.XLOOKUP(Table2[[#This Row],[garage_boxes]],'[1]Park type per country'!$A$2:$A$162,'[1]Park type per country'!I$2:I$162),0)</f>
        <v>0</v>
      </c>
      <c r="J54">
        <f>IFERROR(_xlfn.XLOOKUP(Table2[[#This Row],[carports]],'[1]Park type per country'!$A$2:$A$162,'[1]Park type per country'!J$2:J$162),0)</f>
        <v>0</v>
      </c>
      <c r="K54">
        <f>IFERROR(_xlfn.XLOOKUP(Table2[[#This Row],[garage]],'[1]Park type per country'!$A$2:$A$162,'[1]Park type per country'!K$2:K$162),0)</f>
        <v>0</v>
      </c>
      <c r="L54">
        <f>IFERROR(_xlfn.XLOOKUP(Table2[[#This Row],[depot]],'[1]Park type per country'!$A$2:$A$162,'[1]Park type per country'!L$2:L$162),0)</f>
        <v>0</v>
      </c>
      <c r="M54">
        <f>IFERROR(_xlfn.XLOOKUP(Table2[[#This Row],[sheds]],'[1]Park type per country'!$A$2:$A$162,'[1]Park type per country'!M$2:M$162),0)</f>
        <v>0</v>
      </c>
      <c r="N54">
        <f>IFERROR(_xlfn.XLOOKUP(Table2[[#This Row],[layby]],'[1]Park type per country'!$A$2:$A$162,'[1]Park type per country'!N$2:N$162),0)</f>
        <v>0</v>
      </c>
      <c r="O54">
        <f>IFERROR(_xlfn.XLOOKUP(Table2[[#This Row],[park_and_ride]],'[1]Park type per country'!$A$2:$A$162,'[1]Park type per country'!O$2:O$162),0)</f>
        <v>0</v>
      </c>
      <c r="P54">
        <f>IFERROR(_xlfn.XLOOKUP(Table2[[#This Row],[garages]],'[1]Park type per country'!$A$2:$A$162,'[1]Park type per country'!P$2:P$162),0)</f>
        <v>0</v>
      </c>
      <c r="Q54">
        <f>IFERROR(_xlfn.XLOOKUP(Table2[[#This Row],[Carpool]],'[1]Park type per country'!$A$2:$A$162,'[1]Park type per country'!Q$2:Q$162),0)</f>
        <v>0</v>
      </c>
      <c r="R54">
        <f>IFERROR(_xlfn.XLOOKUP(Table2[[#This Row],[carpool2]],'[1]Park type per country'!$A$2:$A$162,'[1]Park type per country'!R$2:R$162),0)</f>
        <v>0</v>
      </c>
      <c r="S54">
        <f>SUM(B54:R54)</f>
        <v>3.0861562538552139E-2</v>
      </c>
      <c r="T54">
        <f>_xlfn.XLOOKUP(A54,Sheet1!$A$2:$A$177,Sheet1!$Q$2:$Q$177)</f>
        <v>3.4999103513270193</v>
      </c>
      <c r="U54" s="4">
        <f>S54/T54</f>
        <v>8.8178151554226883E-3</v>
      </c>
      <c r="V54" s="6">
        <f>_xlfn.XLOOKUP(Table2[[#This Row],[country]],[2]!Table1[country],[2]!Table1[Populated area with no road information (%)])</f>
        <v>0.49674982314232702</v>
      </c>
      <c r="W54" s="6"/>
      <c r="X54" t="s">
        <v>515</v>
      </c>
      <c r="Y54" s="6">
        <f>_xlfn.XLOOKUP(A49,[2]!Table1[country],[2]!Table1[Populated area with no road information (%)])</f>
        <v>3.233986544459734E-2</v>
      </c>
      <c r="AC54">
        <v>523.06300438602239</v>
      </c>
      <c r="AD54">
        <v>9350.7480259374443</v>
      </c>
      <c r="AE54" s="7">
        <v>5.5938092111468649E-2</v>
      </c>
    </row>
    <row r="55" spans="1:36" x14ac:dyDescent="0.25">
      <c r="A55" s="5" t="s">
        <v>570</v>
      </c>
      <c r="B55">
        <f>IFERROR(_xlfn.XLOOKUP(Table2[[#This Row],[country]],'[1]Park type per country'!$A$2:$A$162,'[1]Park type per country'!B$2:B$162),0)</f>
        <v>104.72033252275951</v>
      </c>
      <c r="C55">
        <f>IFERROR(_xlfn.XLOOKUP(Table2[[#This Row],[surface]],'[1]Park type per country'!$A$2:$A$162,'[1]Park type per country'!C$2:C$162),0)</f>
        <v>0</v>
      </c>
      <c r="D55">
        <f>IFERROR(_xlfn.XLOOKUP(Table2[[#This Row],[multi-storey]],'[1]Park type per country'!$A$2:$A$162,'[1]Park type per country'!D$2:D$162),0)</f>
        <v>0</v>
      </c>
      <c r="E55">
        <f>IFERROR(_xlfn.XLOOKUP(Table2[[#This Row],[street_side]],'[1]Park type per country'!$A$2:$A$162,'[1]Park type per country'!E$2:E$162),0)</f>
        <v>0</v>
      </c>
      <c r="F55">
        <f>IFERROR(_xlfn.XLOOKUP(Table2[[#This Row],[underground]],'[1]Park type per country'!$A$2:$A$162,'[1]Park type per country'!F$2:F$162),0)</f>
        <v>0</v>
      </c>
      <c r="G55">
        <f>IFERROR(_xlfn.XLOOKUP(Table2[[#This Row],[lane]],'[1]Park type per country'!$A$2:$A$162,'[1]Park type per country'!G$2:G$162),0)</f>
        <v>0</v>
      </c>
      <c r="H55">
        <f>IFERROR(_xlfn.XLOOKUP(Table2[[#This Row],[rooftop]],'[1]Park type per country'!$A$2:$A$162,'[1]Park type per country'!H$2:H$162),0)</f>
        <v>0</v>
      </c>
      <c r="I55">
        <f>IFERROR(_xlfn.XLOOKUP(Table2[[#This Row],[garage_boxes]],'[1]Park type per country'!$A$2:$A$162,'[1]Park type per country'!I$2:I$162),0)</f>
        <v>0</v>
      </c>
      <c r="J55">
        <f>IFERROR(_xlfn.XLOOKUP(Table2[[#This Row],[carports]],'[1]Park type per country'!$A$2:$A$162,'[1]Park type per country'!J$2:J$162),0)</f>
        <v>0</v>
      </c>
      <c r="K55">
        <f>IFERROR(_xlfn.XLOOKUP(Table2[[#This Row],[garage]],'[1]Park type per country'!$A$2:$A$162,'[1]Park type per country'!K$2:K$162),0)</f>
        <v>0</v>
      </c>
      <c r="L55">
        <f>IFERROR(_xlfn.XLOOKUP(Table2[[#This Row],[depot]],'[1]Park type per country'!$A$2:$A$162,'[1]Park type per country'!L$2:L$162),0)</f>
        <v>0</v>
      </c>
      <c r="M55">
        <f>IFERROR(_xlfn.XLOOKUP(Table2[[#This Row],[sheds]],'[1]Park type per country'!$A$2:$A$162,'[1]Park type per country'!M$2:M$162),0)</f>
        <v>0</v>
      </c>
      <c r="N55">
        <f>IFERROR(_xlfn.XLOOKUP(Table2[[#This Row],[layby]],'[1]Park type per country'!$A$2:$A$162,'[1]Park type per country'!N$2:N$162),0)</f>
        <v>0</v>
      </c>
      <c r="O55">
        <f>IFERROR(_xlfn.XLOOKUP(Table2[[#This Row],[park_and_ride]],'[1]Park type per country'!$A$2:$A$162,'[1]Park type per country'!O$2:O$162),0)</f>
        <v>0</v>
      </c>
      <c r="P55">
        <f>IFERROR(_xlfn.XLOOKUP(Table2[[#This Row],[garages]],'[1]Park type per country'!$A$2:$A$162,'[1]Park type per country'!P$2:P$162),0)</f>
        <v>0</v>
      </c>
      <c r="Q55">
        <f>IFERROR(_xlfn.XLOOKUP(Table2[[#This Row],[Carpool]],'[1]Park type per country'!$A$2:$A$162,'[1]Park type per country'!Q$2:Q$162),0)</f>
        <v>0</v>
      </c>
      <c r="R55">
        <f>IFERROR(_xlfn.XLOOKUP(Table2[[#This Row],[carpool2]],'[1]Park type per country'!$A$2:$A$162,'[1]Park type per country'!R$2:R$162),0)</f>
        <v>0</v>
      </c>
      <c r="S55">
        <f>SUM(B55:R55)</f>
        <v>104.72033252275951</v>
      </c>
      <c r="T55">
        <f>_xlfn.XLOOKUP(A55,Sheet1!$A$2:$A$177,Sheet1!$Q$2:$Q$177)</f>
        <v>12662.510176899887</v>
      </c>
      <c r="U55" s="4">
        <f>S55/T55</f>
        <v>8.2701084587319777E-3</v>
      </c>
      <c r="V55" s="6">
        <f>_xlfn.XLOOKUP(Table2[[#This Row],[country]],[2]!Table1[country],[2]!Table1[Populated area with no road information (%)])</f>
        <v>0.13690733332913352</v>
      </c>
      <c r="W55" s="6"/>
      <c r="X55" t="s">
        <v>570</v>
      </c>
      <c r="Y55" s="6">
        <f>_xlfn.XLOOKUP(A50,[2]!Table1[country],[2]!Table1[Populated area with no road information (%)])</f>
        <v>0.10936718487988049</v>
      </c>
      <c r="AC55">
        <v>98.525208084509302</v>
      </c>
      <c r="AD55">
        <v>4430.5167363879755</v>
      </c>
      <c r="AE55" s="7">
        <v>2.2237859361938218E-2</v>
      </c>
    </row>
    <row r="56" spans="1:36" x14ac:dyDescent="0.25">
      <c r="A56" s="5" t="s">
        <v>540</v>
      </c>
      <c r="B56">
        <f>IFERROR(_xlfn.XLOOKUP(Table2[[#This Row],[country]],'[1]Park type per country'!$A$2:$A$162,'[1]Park type per country'!B$2:B$162),0)</f>
        <v>8.1593219487125553E-3</v>
      </c>
      <c r="C56">
        <f>IFERROR(_xlfn.XLOOKUP(Table2[[#This Row],[surface]],'[1]Park type per country'!$A$2:$A$162,'[1]Park type per country'!C$2:C$162),0)</f>
        <v>0</v>
      </c>
      <c r="D56">
        <f>IFERROR(_xlfn.XLOOKUP(Table2[[#This Row],[multi-storey]],'[1]Park type per country'!$A$2:$A$162,'[1]Park type per country'!D$2:D$162),0)</f>
        <v>0</v>
      </c>
      <c r="E56">
        <f>IFERROR(_xlfn.XLOOKUP(Table2[[#This Row],[street_side]],'[1]Park type per country'!$A$2:$A$162,'[1]Park type per country'!E$2:E$162),0)</f>
        <v>0</v>
      </c>
      <c r="F56">
        <f>IFERROR(_xlfn.XLOOKUP(Table2[[#This Row],[underground]],'[1]Park type per country'!$A$2:$A$162,'[1]Park type per country'!F$2:F$162),0)</f>
        <v>0</v>
      </c>
      <c r="G56">
        <f>IFERROR(_xlfn.XLOOKUP(Table2[[#This Row],[lane]],'[1]Park type per country'!$A$2:$A$162,'[1]Park type per country'!G$2:G$162),0)</f>
        <v>0</v>
      </c>
      <c r="H56">
        <f>IFERROR(_xlfn.XLOOKUP(Table2[[#This Row],[rooftop]],'[1]Park type per country'!$A$2:$A$162,'[1]Park type per country'!H$2:H$162),0)</f>
        <v>0</v>
      </c>
      <c r="I56">
        <f>IFERROR(_xlfn.XLOOKUP(Table2[[#This Row],[garage_boxes]],'[1]Park type per country'!$A$2:$A$162,'[1]Park type per country'!I$2:I$162),0)</f>
        <v>0</v>
      </c>
      <c r="J56">
        <f>IFERROR(_xlfn.XLOOKUP(Table2[[#This Row],[carports]],'[1]Park type per country'!$A$2:$A$162,'[1]Park type per country'!J$2:J$162),0)</f>
        <v>0</v>
      </c>
      <c r="K56">
        <f>IFERROR(_xlfn.XLOOKUP(Table2[[#This Row],[garage]],'[1]Park type per country'!$A$2:$A$162,'[1]Park type per country'!K$2:K$162),0)</f>
        <v>0</v>
      </c>
      <c r="L56">
        <f>IFERROR(_xlfn.XLOOKUP(Table2[[#This Row],[depot]],'[1]Park type per country'!$A$2:$A$162,'[1]Park type per country'!L$2:L$162),0)</f>
        <v>0</v>
      </c>
      <c r="M56">
        <f>IFERROR(_xlfn.XLOOKUP(Table2[[#This Row],[sheds]],'[1]Park type per country'!$A$2:$A$162,'[1]Park type per country'!M$2:M$162),0)</f>
        <v>0</v>
      </c>
      <c r="N56">
        <f>IFERROR(_xlfn.XLOOKUP(Table2[[#This Row],[layby]],'[1]Park type per country'!$A$2:$A$162,'[1]Park type per country'!N$2:N$162),0)</f>
        <v>0</v>
      </c>
      <c r="O56">
        <f>IFERROR(_xlfn.XLOOKUP(Table2[[#This Row],[park_and_ride]],'[1]Park type per country'!$A$2:$A$162,'[1]Park type per country'!O$2:O$162),0)</f>
        <v>0</v>
      </c>
      <c r="P56">
        <f>IFERROR(_xlfn.XLOOKUP(Table2[[#This Row],[garages]],'[1]Park type per country'!$A$2:$A$162,'[1]Park type per country'!P$2:P$162),0)</f>
        <v>0</v>
      </c>
      <c r="Q56">
        <f>IFERROR(_xlfn.XLOOKUP(Table2[[#This Row],[Carpool]],'[1]Park type per country'!$A$2:$A$162,'[1]Park type per country'!Q$2:Q$162),0)</f>
        <v>0</v>
      </c>
      <c r="R56">
        <f>IFERROR(_xlfn.XLOOKUP(Table2[[#This Row],[carpool2]],'[1]Park type per country'!$A$2:$A$162,'[1]Park type per country'!R$2:R$162),0)</f>
        <v>0</v>
      </c>
      <c r="S56">
        <f>SUM(B56:R56)</f>
        <v>8.1593219487125553E-3</v>
      </c>
      <c r="T56">
        <f>_xlfn.XLOOKUP(A56,Sheet1!$A$2:$A$177,Sheet1!$Q$2:$Q$177)</f>
        <v>1.0913060091976057</v>
      </c>
      <c r="U56" s="4">
        <f>S56/T56</f>
        <v>7.4766581324992275E-3</v>
      </c>
      <c r="V56" s="6">
        <f>_xlfn.XLOOKUP(Table2[[#This Row],[country]],[2]!Table1[country],[2]!Table1[Populated area with no road information (%)])</f>
        <v>0.40736192552113709</v>
      </c>
      <c r="W56" s="6"/>
      <c r="X56" t="s">
        <v>548</v>
      </c>
      <c r="Y56" s="6">
        <f>_xlfn.XLOOKUP(A51,[2]!Table1[country],[2]!Table1[Populated area with no road information (%)])</f>
        <v>0.1053026382740732</v>
      </c>
      <c r="AC56">
        <v>2048.557436494033</v>
      </c>
      <c r="AD56" s="8">
        <v>139979.39136874775</v>
      </c>
      <c r="AE56" s="7">
        <v>1.4634707412732761E-2</v>
      </c>
    </row>
    <row r="57" spans="1:36" x14ac:dyDescent="0.25">
      <c r="A57" s="5" t="s">
        <v>502</v>
      </c>
      <c r="B57">
        <f>IFERROR(_xlfn.XLOOKUP(Table2[[#This Row],[country]],'[1]Park type per country'!$A$2:$A$162,'[1]Park type per country'!B$2:B$162),0)</f>
        <v>7.5837949069290227</v>
      </c>
      <c r="C57">
        <f>IFERROR(_xlfn.XLOOKUP(Table2[[#This Row],[surface]],'[1]Park type per country'!$A$2:$A$162,'[1]Park type per country'!C$2:C$162),0)</f>
        <v>0</v>
      </c>
      <c r="D57">
        <f>IFERROR(_xlfn.XLOOKUP(Table2[[#This Row],[multi-storey]],'[1]Park type per country'!$A$2:$A$162,'[1]Park type per country'!D$2:D$162),0)</f>
        <v>0</v>
      </c>
      <c r="E57">
        <f>IFERROR(_xlfn.XLOOKUP(Table2[[#This Row],[street_side]],'[1]Park type per country'!$A$2:$A$162,'[1]Park type per country'!E$2:E$162),0)</f>
        <v>0</v>
      </c>
      <c r="F57">
        <f>IFERROR(_xlfn.XLOOKUP(Table2[[#This Row],[underground]],'[1]Park type per country'!$A$2:$A$162,'[1]Park type per country'!F$2:F$162),0)</f>
        <v>0</v>
      </c>
      <c r="G57">
        <f>IFERROR(_xlfn.XLOOKUP(Table2[[#This Row],[lane]],'[1]Park type per country'!$A$2:$A$162,'[1]Park type per country'!G$2:G$162),0)</f>
        <v>0</v>
      </c>
      <c r="H57">
        <f>IFERROR(_xlfn.XLOOKUP(Table2[[#This Row],[rooftop]],'[1]Park type per country'!$A$2:$A$162,'[1]Park type per country'!H$2:H$162),0)</f>
        <v>0</v>
      </c>
      <c r="I57">
        <f>IFERROR(_xlfn.XLOOKUP(Table2[[#This Row],[garage_boxes]],'[1]Park type per country'!$A$2:$A$162,'[1]Park type per country'!I$2:I$162),0)</f>
        <v>0</v>
      </c>
      <c r="J57">
        <f>IFERROR(_xlfn.XLOOKUP(Table2[[#This Row],[carports]],'[1]Park type per country'!$A$2:$A$162,'[1]Park type per country'!J$2:J$162),0)</f>
        <v>0</v>
      </c>
      <c r="K57">
        <f>IFERROR(_xlfn.XLOOKUP(Table2[[#This Row],[garage]],'[1]Park type per country'!$A$2:$A$162,'[1]Park type per country'!K$2:K$162),0)</f>
        <v>0</v>
      </c>
      <c r="L57">
        <f>IFERROR(_xlfn.XLOOKUP(Table2[[#This Row],[depot]],'[1]Park type per country'!$A$2:$A$162,'[1]Park type per country'!L$2:L$162),0)</f>
        <v>0</v>
      </c>
      <c r="M57">
        <f>IFERROR(_xlfn.XLOOKUP(Table2[[#This Row],[sheds]],'[1]Park type per country'!$A$2:$A$162,'[1]Park type per country'!M$2:M$162),0)</f>
        <v>0</v>
      </c>
      <c r="N57">
        <f>IFERROR(_xlfn.XLOOKUP(Table2[[#This Row],[layby]],'[1]Park type per country'!$A$2:$A$162,'[1]Park type per country'!N$2:N$162),0)</f>
        <v>0</v>
      </c>
      <c r="O57">
        <f>IFERROR(_xlfn.XLOOKUP(Table2[[#This Row],[park_and_ride]],'[1]Park type per country'!$A$2:$A$162,'[1]Park type per country'!O$2:O$162),0)</f>
        <v>0</v>
      </c>
      <c r="P57">
        <f>IFERROR(_xlfn.XLOOKUP(Table2[[#This Row],[garages]],'[1]Park type per country'!$A$2:$A$162,'[1]Park type per country'!P$2:P$162),0)</f>
        <v>0</v>
      </c>
      <c r="Q57">
        <f>IFERROR(_xlfn.XLOOKUP(Table2[[#This Row],[Carpool]],'[1]Park type per country'!$A$2:$A$162,'[1]Park type per country'!Q$2:Q$162),0)</f>
        <v>0</v>
      </c>
      <c r="R57">
        <f>IFERROR(_xlfn.XLOOKUP(Table2[[#This Row],[carpool2]],'[1]Park type per country'!$A$2:$A$162,'[1]Park type per country'!R$2:R$162),0)</f>
        <v>0</v>
      </c>
      <c r="S57">
        <f>SUM(B57:R57)</f>
        <v>7.5837949069290227</v>
      </c>
      <c r="T57">
        <f>_xlfn.XLOOKUP(A57,Sheet1!$A$2:$A$177,Sheet1!$Q$2:$Q$177)</f>
        <v>1100.3588542327414</v>
      </c>
      <c r="U57" s="4">
        <f>S57/T57</f>
        <v>6.892110585339048E-3</v>
      </c>
      <c r="V57" s="6">
        <f>_xlfn.XLOOKUP(Table2[[#This Row],[country]],[2]!Table1[country],[2]!Table1[Populated area with no road information (%)])</f>
        <v>3.1270420638262533E-2</v>
      </c>
      <c r="W57" s="6"/>
      <c r="X57" t="s">
        <v>605</v>
      </c>
      <c r="Y57" s="6">
        <f>_xlfn.XLOOKUP(A52,[2]!Table1[country],[2]!Table1[Populated area with no road information (%)])</f>
        <v>5.4541258228681964E-2</v>
      </c>
    </row>
    <row r="58" spans="1:36" x14ac:dyDescent="0.25">
      <c r="A58" s="5" t="s">
        <v>583</v>
      </c>
      <c r="B58">
        <f>IFERROR(_xlfn.XLOOKUP(Table2[[#This Row],[country]],'[1]Park type per country'!$A$2:$A$162,'[1]Park type per country'!B$2:B$162),0)</f>
        <v>10.407256110999651</v>
      </c>
      <c r="C58">
        <f>IFERROR(_xlfn.XLOOKUP(Table2[[#This Row],[surface]],'[1]Park type per country'!$A$2:$A$162,'[1]Park type per country'!C$2:C$162),0)</f>
        <v>0</v>
      </c>
      <c r="D58">
        <f>IFERROR(_xlfn.XLOOKUP(Table2[[#This Row],[multi-storey]],'[1]Park type per country'!$A$2:$A$162,'[1]Park type per country'!D$2:D$162),0)</f>
        <v>0</v>
      </c>
      <c r="E58">
        <f>IFERROR(_xlfn.XLOOKUP(Table2[[#This Row],[street_side]],'[1]Park type per country'!$A$2:$A$162,'[1]Park type per country'!E$2:E$162),0)</f>
        <v>0</v>
      </c>
      <c r="F58">
        <f>IFERROR(_xlfn.XLOOKUP(Table2[[#This Row],[underground]],'[1]Park type per country'!$A$2:$A$162,'[1]Park type per country'!F$2:F$162),0)</f>
        <v>0</v>
      </c>
      <c r="G58">
        <f>IFERROR(_xlfn.XLOOKUP(Table2[[#This Row],[lane]],'[1]Park type per country'!$A$2:$A$162,'[1]Park type per country'!G$2:G$162),0)</f>
        <v>0</v>
      </c>
      <c r="H58">
        <f>IFERROR(_xlfn.XLOOKUP(Table2[[#This Row],[rooftop]],'[1]Park type per country'!$A$2:$A$162,'[1]Park type per country'!H$2:H$162),0)</f>
        <v>0</v>
      </c>
      <c r="I58">
        <f>IFERROR(_xlfn.XLOOKUP(Table2[[#This Row],[garage_boxes]],'[1]Park type per country'!$A$2:$A$162,'[1]Park type per country'!I$2:I$162),0)</f>
        <v>0</v>
      </c>
      <c r="J58">
        <f>IFERROR(_xlfn.XLOOKUP(Table2[[#This Row],[carports]],'[1]Park type per country'!$A$2:$A$162,'[1]Park type per country'!J$2:J$162),0)</f>
        <v>0</v>
      </c>
      <c r="K58">
        <f>IFERROR(_xlfn.XLOOKUP(Table2[[#This Row],[garage]],'[1]Park type per country'!$A$2:$A$162,'[1]Park type per country'!K$2:K$162),0)</f>
        <v>0</v>
      </c>
      <c r="L58">
        <f>IFERROR(_xlfn.XLOOKUP(Table2[[#This Row],[depot]],'[1]Park type per country'!$A$2:$A$162,'[1]Park type per country'!L$2:L$162),0)</f>
        <v>0</v>
      </c>
      <c r="M58">
        <f>IFERROR(_xlfn.XLOOKUP(Table2[[#This Row],[sheds]],'[1]Park type per country'!$A$2:$A$162,'[1]Park type per country'!M$2:M$162),0)</f>
        <v>0</v>
      </c>
      <c r="N58">
        <f>IFERROR(_xlfn.XLOOKUP(Table2[[#This Row],[layby]],'[1]Park type per country'!$A$2:$A$162,'[1]Park type per country'!N$2:N$162),0)</f>
        <v>0</v>
      </c>
      <c r="O58">
        <f>IFERROR(_xlfn.XLOOKUP(Table2[[#This Row],[park_and_ride]],'[1]Park type per country'!$A$2:$A$162,'[1]Park type per country'!O$2:O$162),0)</f>
        <v>0</v>
      </c>
      <c r="P58">
        <f>IFERROR(_xlfn.XLOOKUP(Table2[[#This Row],[garages]],'[1]Park type per country'!$A$2:$A$162,'[1]Park type per country'!P$2:P$162),0)</f>
        <v>0</v>
      </c>
      <c r="Q58">
        <f>IFERROR(_xlfn.XLOOKUP(Table2[[#This Row],[Carpool]],'[1]Park type per country'!$A$2:$A$162,'[1]Park type per country'!Q$2:Q$162),0)</f>
        <v>0</v>
      </c>
      <c r="R58">
        <f>IFERROR(_xlfn.XLOOKUP(Table2[[#This Row],[carpool2]],'[1]Park type per country'!$A$2:$A$162,'[1]Park type per country'!R$2:R$162),0)</f>
        <v>0</v>
      </c>
      <c r="S58">
        <f>SUM(B58:R58)</f>
        <v>10.407256110999651</v>
      </c>
      <c r="T58">
        <f>_xlfn.XLOOKUP(A58,Sheet1!$A$2:$A$177,Sheet1!$Q$2:$Q$177)</f>
        <v>1541.6643769288689</v>
      </c>
      <c r="U58" s="4">
        <f>S58/T58</f>
        <v>6.750662638862954E-3</v>
      </c>
      <c r="V58" s="6">
        <f>_xlfn.XLOOKUP(Table2[[#This Row],[country]],[2]!Table1[country],[2]!Table1[Populated area with no road information (%)])</f>
        <v>5.1954160861848633E-2</v>
      </c>
      <c r="W58" s="6"/>
      <c r="X58" t="s">
        <v>527</v>
      </c>
      <c r="Y58" s="6">
        <f>_xlfn.XLOOKUP(A53,[2]!Table1[country],[2]!Table1[Populated area with no road information (%)])</f>
        <v>6.9393887856344927E-2</v>
      </c>
    </row>
    <row r="59" spans="1:36" x14ac:dyDescent="0.25">
      <c r="A59" s="5" t="s">
        <v>572</v>
      </c>
      <c r="B59">
        <f>IFERROR(_xlfn.XLOOKUP(Table2[[#This Row],[country]],'[1]Park type per country'!$A$2:$A$162,'[1]Park type per country'!B$2:B$162),0)</f>
        <v>8.958660974550588E-3</v>
      </c>
      <c r="C59">
        <f>IFERROR(_xlfn.XLOOKUP(Table2[[#This Row],[surface]],'[1]Park type per country'!$A$2:$A$162,'[1]Park type per country'!C$2:C$162),0)</f>
        <v>0</v>
      </c>
      <c r="D59">
        <f>IFERROR(_xlfn.XLOOKUP(Table2[[#This Row],[multi-storey]],'[1]Park type per country'!$A$2:$A$162,'[1]Park type per country'!D$2:D$162),0)</f>
        <v>0</v>
      </c>
      <c r="E59">
        <f>IFERROR(_xlfn.XLOOKUP(Table2[[#This Row],[street_side]],'[1]Park type per country'!$A$2:$A$162,'[1]Park type per country'!E$2:E$162),0)</f>
        <v>0</v>
      </c>
      <c r="F59">
        <f>IFERROR(_xlfn.XLOOKUP(Table2[[#This Row],[underground]],'[1]Park type per country'!$A$2:$A$162,'[1]Park type per country'!F$2:F$162),0)</f>
        <v>0</v>
      </c>
      <c r="G59">
        <f>IFERROR(_xlfn.XLOOKUP(Table2[[#This Row],[lane]],'[1]Park type per country'!$A$2:$A$162,'[1]Park type per country'!G$2:G$162),0)</f>
        <v>0</v>
      </c>
      <c r="H59">
        <f>IFERROR(_xlfn.XLOOKUP(Table2[[#This Row],[rooftop]],'[1]Park type per country'!$A$2:$A$162,'[1]Park type per country'!H$2:H$162),0)</f>
        <v>0</v>
      </c>
      <c r="I59">
        <f>IFERROR(_xlfn.XLOOKUP(Table2[[#This Row],[garage_boxes]],'[1]Park type per country'!$A$2:$A$162,'[1]Park type per country'!I$2:I$162),0)</f>
        <v>0</v>
      </c>
      <c r="J59">
        <f>IFERROR(_xlfn.XLOOKUP(Table2[[#This Row],[carports]],'[1]Park type per country'!$A$2:$A$162,'[1]Park type per country'!J$2:J$162),0)</f>
        <v>0</v>
      </c>
      <c r="K59">
        <f>IFERROR(_xlfn.XLOOKUP(Table2[[#This Row],[garage]],'[1]Park type per country'!$A$2:$A$162,'[1]Park type per country'!K$2:K$162),0)</f>
        <v>0</v>
      </c>
      <c r="L59">
        <f>IFERROR(_xlfn.XLOOKUP(Table2[[#This Row],[depot]],'[1]Park type per country'!$A$2:$A$162,'[1]Park type per country'!L$2:L$162),0)</f>
        <v>0</v>
      </c>
      <c r="M59">
        <f>IFERROR(_xlfn.XLOOKUP(Table2[[#This Row],[sheds]],'[1]Park type per country'!$A$2:$A$162,'[1]Park type per country'!M$2:M$162),0)</f>
        <v>0</v>
      </c>
      <c r="N59">
        <f>IFERROR(_xlfn.XLOOKUP(Table2[[#This Row],[layby]],'[1]Park type per country'!$A$2:$A$162,'[1]Park type per country'!N$2:N$162),0)</f>
        <v>0</v>
      </c>
      <c r="O59">
        <f>IFERROR(_xlfn.XLOOKUP(Table2[[#This Row],[park_and_ride]],'[1]Park type per country'!$A$2:$A$162,'[1]Park type per country'!O$2:O$162),0)</f>
        <v>0</v>
      </c>
      <c r="P59">
        <f>IFERROR(_xlfn.XLOOKUP(Table2[[#This Row],[garages]],'[1]Park type per country'!$A$2:$A$162,'[1]Park type per country'!P$2:P$162),0)</f>
        <v>0</v>
      </c>
      <c r="Q59">
        <f>IFERROR(_xlfn.XLOOKUP(Table2[[#This Row],[Carpool]],'[1]Park type per country'!$A$2:$A$162,'[1]Park type per country'!Q$2:Q$162),0)</f>
        <v>0</v>
      </c>
      <c r="R59">
        <f>IFERROR(_xlfn.XLOOKUP(Table2[[#This Row],[carpool2]],'[1]Park type per country'!$A$2:$A$162,'[1]Park type per country'!R$2:R$162),0)</f>
        <v>0</v>
      </c>
      <c r="S59">
        <f>SUM(B59:R59)</f>
        <v>8.958660974550588E-3</v>
      </c>
      <c r="T59">
        <f>_xlfn.XLOOKUP(A59,Sheet1!$A$2:$A$177,Sheet1!$Q$2:$Q$177)</f>
        <v>1.4142613500706465</v>
      </c>
      <c r="U59" s="4">
        <f>S59/T59</f>
        <v>6.3345158757983997E-3</v>
      </c>
      <c r="V59" s="6">
        <f>_xlfn.XLOOKUP(Table2[[#This Row],[country]],[2]!Table1[country],[2]!Table1[Populated area with no road information (%)])</f>
        <v>0.15371571807726336</v>
      </c>
      <c r="W59" s="6"/>
      <c r="X59" t="s">
        <v>451</v>
      </c>
      <c r="Y59" s="6">
        <f>_xlfn.XLOOKUP(A54,[2]!Table1[country],[2]!Table1[Populated area with no road information (%)])</f>
        <v>0.49674982314232702</v>
      </c>
      <c r="AB59" t="s">
        <v>532</v>
      </c>
      <c r="AC59">
        <v>3.1707165421346062</v>
      </c>
      <c r="AD59">
        <v>45.649477182499353</v>
      </c>
    </row>
    <row r="60" spans="1:36" x14ac:dyDescent="0.25">
      <c r="A60" s="5" t="s">
        <v>445</v>
      </c>
      <c r="B60">
        <f>IFERROR(_xlfn.XLOOKUP(Table2[[#This Row],[country]],'[1]Park type per country'!$A$2:$A$162,'[1]Park type per country'!B$2:B$162),0)</f>
        <v>0.75522959475254936</v>
      </c>
      <c r="C60">
        <f>IFERROR(_xlfn.XLOOKUP(Table2[[#This Row],[surface]],'[1]Park type per country'!$A$2:$A$162,'[1]Park type per country'!C$2:C$162),0)</f>
        <v>0</v>
      </c>
      <c r="D60">
        <f>IFERROR(_xlfn.XLOOKUP(Table2[[#This Row],[multi-storey]],'[1]Park type per country'!$A$2:$A$162,'[1]Park type per country'!D$2:D$162),0)</f>
        <v>0</v>
      </c>
      <c r="E60">
        <f>IFERROR(_xlfn.XLOOKUP(Table2[[#This Row],[street_side]],'[1]Park type per country'!$A$2:$A$162,'[1]Park type per country'!E$2:E$162),0)</f>
        <v>0</v>
      </c>
      <c r="F60">
        <f>IFERROR(_xlfn.XLOOKUP(Table2[[#This Row],[underground]],'[1]Park type per country'!$A$2:$A$162,'[1]Park type per country'!F$2:F$162),0)</f>
        <v>0</v>
      </c>
      <c r="G60">
        <f>IFERROR(_xlfn.XLOOKUP(Table2[[#This Row],[lane]],'[1]Park type per country'!$A$2:$A$162,'[1]Park type per country'!G$2:G$162),0)</f>
        <v>0</v>
      </c>
      <c r="H60">
        <f>IFERROR(_xlfn.XLOOKUP(Table2[[#This Row],[rooftop]],'[1]Park type per country'!$A$2:$A$162,'[1]Park type per country'!H$2:H$162),0)</f>
        <v>0</v>
      </c>
      <c r="I60">
        <f>IFERROR(_xlfn.XLOOKUP(Table2[[#This Row],[garage_boxes]],'[1]Park type per country'!$A$2:$A$162,'[1]Park type per country'!I$2:I$162),0)</f>
        <v>0</v>
      </c>
      <c r="J60">
        <f>IFERROR(_xlfn.XLOOKUP(Table2[[#This Row],[carports]],'[1]Park type per country'!$A$2:$A$162,'[1]Park type per country'!J$2:J$162),0)</f>
        <v>0</v>
      </c>
      <c r="K60">
        <f>IFERROR(_xlfn.XLOOKUP(Table2[[#This Row],[garage]],'[1]Park type per country'!$A$2:$A$162,'[1]Park type per country'!K$2:K$162),0)</f>
        <v>0</v>
      </c>
      <c r="L60">
        <f>IFERROR(_xlfn.XLOOKUP(Table2[[#This Row],[depot]],'[1]Park type per country'!$A$2:$A$162,'[1]Park type per country'!L$2:L$162),0)</f>
        <v>0</v>
      </c>
      <c r="M60">
        <f>IFERROR(_xlfn.XLOOKUP(Table2[[#This Row],[sheds]],'[1]Park type per country'!$A$2:$A$162,'[1]Park type per country'!M$2:M$162),0)</f>
        <v>0</v>
      </c>
      <c r="N60">
        <f>IFERROR(_xlfn.XLOOKUP(Table2[[#This Row],[layby]],'[1]Park type per country'!$A$2:$A$162,'[1]Park type per country'!N$2:N$162),0)</f>
        <v>0</v>
      </c>
      <c r="O60">
        <f>IFERROR(_xlfn.XLOOKUP(Table2[[#This Row],[park_and_ride]],'[1]Park type per country'!$A$2:$A$162,'[1]Park type per country'!O$2:O$162),0)</f>
        <v>0</v>
      </c>
      <c r="P60">
        <f>IFERROR(_xlfn.XLOOKUP(Table2[[#This Row],[garages]],'[1]Park type per country'!$A$2:$A$162,'[1]Park type per country'!P$2:P$162),0)</f>
        <v>0</v>
      </c>
      <c r="Q60">
        <f>IFERROR(_xlfn.XLOOKUP(Table2[[#This Row],[Carpool]],'[1]Park type per country'!$A$2:$A$162,'[1]Park type per country'!Q$2:Q$162),0)</f>
        <v>0</v>
      </c>
      <c r="R60">
        <f>IFERROR(_xlfn.XLOOKUP(Table2[[#This Row],[carpool2]],'[1]Park type per country'!$A$2:$A$162,'[1]Park type per country'!R$2:R$162),0)</f>
        <v>0</v>
      </c>
      <c r="S60">
        <f>SUM(B60:R60)</f>
        <v>0.75522959475254936</v>
      </c>
      <c r="T60">
        <f>_xlfn.XLOOKUP(A60,Sheet1!$A$2:$A$177,Sheet1!$Q$2:$Q$177)</f>
        <v>124.0173975849688</v>
      </c>
      <c r="U60" s="4">
        <f>S60/T60</f>
        <v>6.0897068432283E-3</v>
      </c>
      <c r="V60" s="6">
        <f>_xlfn.XLOOKUP(Table2[[#This Row],[country]],[2]!Table1[country],[2]!Table1[Populated area with no road information (%)])</f>
        <v>0.13635456436304108</v>
      </c>
      <c r="W60" s="6"/>
      <c r="X60" t="s">
        <v>471</v>
      </c>
      <c r="Y60" s="6">
        <f>_xlfn.XLOOKUP(A55,[2]!Table1[country],[2]!Table1[Populated area with no road information (%)])</f>
        <v>0.13690733332913352</v>
      </c>
      <c r="AB60" t="s">
        <v>546</v>
      </c>
      <c r="AC60">
        <v>5.8085413467011933E-3</v>
      </c>
      <c r="AD60">
        <v>0.35114525105998179</v>
      </c>
      <c r="AG60" t="s">
        <v>644</v>
      </c>
      <c r="AH60" t="s">
        <v>645</v>
      </c>
      <c r="AI60" t="s">
        <v>647</v>
      </c>
      <c r="AJ60" t="s">
        <v>648</v>
      </c>
    </row>
    <row r="61" spans="1:36" x14ac:dyDescent="0.25">
      <c r="A61" s="5" t="s">
        <v>598</v>
      </c>
      <c r="B61">
        <f>IFERROR(_xlfn.XLOOKUP(Table2[[#This Row],[country]],'[1]Park type per country'!$A$2:$A$162,'[1]Park type per country'!B$2:B$162),0)</f>
        <v>3.9220993968353018E-2</v>
      </c>
      <c r="C61">
        <f>IFERROR(_xlfn.XLOOKUP(Table2[[#This Row],[surface]],'[1]Park type per country'!$A$2:$A$162,'[1]Park type per country'!C$2:C$162),0)</f>
        <v>0</v>
      </c>
      <c r="D61">
        <f>IFERROR(_xlfn.XLOOKUP(Table2[[#This Row],[multi-storey]],'[1]Park type per country'!$A$2:$A$162,'[1]Park type per country'!D$2:D$162),0)</f>
        <v>0</v>
      </c>
      <c r="E61">
        <f>IFERROR(_xlfn.XLOOKUP(Table2[[#This Row],[street_side]],'[1]Park type per country'!$A$2:$A$162,'[1]Park type per country'!E$2:E$162),0)</f>
        <v>0</v>
      </c>
      <c r="F61">
        <f>IFERROR(_xlfn.XLOOKUP(Table2[[#This Row],[underground]],'[1]Park type per country'!$A$2:$A$162,'[1]Park type per country'!F$2:F$162),0)</f>
        <v>0</v>
      </c>
      <c r="G61">
        <f>IFERROR(_xlfn.XLOOKUP(Table2[[#This Row],[lane]],'[1]Park type per country'!$A$2:$A$162,'[1]Park type per country'!G$2:G$162),0)</f>
        <v>0</v>
      </c>
      <c r="H61">
        <f>IFERROR(_xlfn.XLOOKUP(Table2[[#This Row],[rooftop]],'[1]Park type per country'!$A$2:$A$162,'[1]Park type per country'!H$2:H$162),0)</f>
        <v>0</v>
      </c>
      <c r="I61">
        <f>IFERROR(_xlfn.XLOOKUP(Table2[[#This Row],[garage_boxes]],'[1]Park type per country'!$A$2:$A$162,'[1]Park type per country'!I$2:I$162),0)</f>
        <v>0</v>
      </c>
      <c r="J61">
        <f>IFERROR(_xlfn.XLOOKUP(Table2[[#This Row],[carports]],'[1]Park type per country'!$A$2:$A$162,'[1]Park type per country'!J$2:J$162),0)</f>
        <v>0</v>
      </c>
      <c r="K61">
        <f>IFERROR(_xlfn.XLOOKUP(Table2[[#This Row],[garage]],'[1]Park type per country'!$A$2:$A$162,'[1]Park type per country'!K$2:K$162),0)</f>
        <v>0</v>
      </c>
      <c r="L61">
        <f>IFERROR(_xlfn.XLOOKUP(Table2[[#This Row],[depot]],'[1]Park type per country'!$A$2:$A$162,'[1]Park type per country'!L$2:L$162),0)</f>
        <v>0</v>
      </c>
      <c r="M61">
        <f>IFERROR(_xlfn.XLOOKUP(Table2[[#This Row],[sheds]],'[1]Park type per country'!$A$2:$A$162,'[1]Park type per country'!M$2:M$162),0)</f>
        <v>0</v>
      </c>
      <c r="N61">
        <f>IFERROR(_xlfn.XLOOKUP(Table2[[#This Row],[layby]],'[1]Park type per country'!$A$2:$A$162,'[1]Park type per country'!N$2:N$162),0)</f>
        <v>0</v>
      </c>
      <c r="O61">
        <f>IFERROR(_xlfn.XLOOKUP(Table2[[#This Row],[park_and_ride]],'[1]Park type per country'!$A$2:$A$162,'[1]Park type per country'!O$2:O$162),0)</f>
        <v>0</v>
      </c>
      <c r="P61">
        <f>IFERROR(_xlfn.XLOOKUP(Table2[[#This Row],[garages]],'[1]Park type per country'!$A$2:$A$162,'[1]Park type per country'!P$2:P$162),0)</f>
        <v>0</v>
      </c>
      <c r="Q61">
        <f>IFERROR(_xlfn.XLOOKUP(Table2[[#This Row],[Carpool]],'[1]Park type per country'!$A$2:$A$162,'[1]Park type per country'!Q$2:Q$162),0)</f>
        <v>0</v>
      </c>
      <c r="R61">
        <f>IFERROR(_xlfn.XLOOKUP(Table2[[#This Row],[carpool2]],'[1]Park type per country'!$A$2:$A$162,'[1]Park type per country'!R$2:R$162),0)</f>
        <v>0</v>
      </c>
      <c r="S61">
        <f>SUM(B61:R61)</f>
        <v>3.9220993968353018E-2</v>
      </c>
      <c r="T61">
        <f>_xlfn.XLOOKUP(A61,Sheet1!$A$2:$A$177,Sheet1!$Q$2:$Q$177)</f>
        <v>6.548628781412412</v>
      </c>
      <c r="U61" s="4">
        <f>S61/T61</f>
        <v>5.9891918258792812E-3</v>
      </c>
      <c r="V61" s="6">
        <f>_xlfn.XLOOKUP(Table2[[#This Row],[country]],[2]!Table1[country],[2]!Table1[Populated area with no road information (%)])</f>
        <v>9.2891335062525046E-2</v>
      </c>
      <c r="W61" s="6"/>
      <c r="AB61" t="s">
        <v>457</v>
      </c>
      <c r="AC61">
        <v>28.294740616678808</v>
      </c>
      <c r="AD61">
        <v>530.95468705520875</v>
      </c>
      <c r="AF61" t="s">
        <v>530</v>
      </c>
      <c r="AG61" s="7">
        <v>0.22326087597205824</v>
      </c>
      <c r="AH61" s="7">
        <v>4.8849989822918787E-3</v>
      </c>
      <c r="AI61" s="8">
        <f>_xlfn.XLOOKUP($AF61,$AB$59:$AB$78,$AD$59:$AD$78)</f>
        <v>1.6658652122748601</v>
      </c>
      <c r="AJ61" s="8">
        <f>_xlfn.XLOOKUP(AF61,$AB$59:$AB$78,$AC$59:$AC$78)</f>
        <v>0.21146117460740249</v>
      </c>
    </row>
    <row r="62" spans="1:36" x14ac:dyDescent="0.25">
      <c r="A62" s="5" t="s">
        <v>465</v>
      </c>
      <c r="B62">
        <f>IFERROR(_xlfn.XLOOKUP(Table2[[#This Row],[country]],'[1]Park type per country'!$A$2:$A$162,'[1]Park type per country'!B$2:B$162),0)</f>
        <v>3.5228882454843529</v>
      </c>
      <c r="C62">
        <f>IFERROR(_xlfn.XLOOKUP(Table2[[#This Row],[surface]],'[1]Park type per country'!$A$2:$A$162,'[1]Park type per country'!C$2:C$162),0)</f>
        <v>0</v>
      </c>
      <c r="D62">
        <f>IFERROR(_xlfn.XLOOKUP(Table2[[#This Row],[multi-storey]],'[1]Park type per country'!$A$2:$A$162,'[1]Park type per country'!D$2:D$162),0)</f>
        <v>0</v>
      </c>
      <c r="E62">
        <f>IFERROR(_xlfn.XLOOKUP(Table2[[#This Row],[street_side]],'[1]Park type per country'!$A$2:$A$162,'[1]Park type per country'!E$2:E$162),0)</f>
        <v>0</v>
      </c>
      <c r="F62">
        <f>IFERROR(_xlfn.XLOOKUP(Table2[[#This Row],[underground]],'[1]Park type per country'!$A$2:$A$162,'[1]Park type per country'!F$2:F$162),0)</f>
        <v>0</v>
      </c>
      <c r="G62">
        <f>IFERROR(_xlfn.XLOOKUP(Table2[[#This Row],[lane]],'[1]Park type per country'!$A$2:$A$162,'[1]Park type per country'!G$2:G$162),0)</f>
        <v>0</v>
      </c>
      <c r="H62">
        <f>IFERROR(_xlfn.XLOOKUP(Table2[[#This Row],[rooftop]],'[1]Park type per country'!$A$2:$A$162,'[1]Park type per country'!H$2:H$162),0)</f>
        <v>0</v>
      </c>
      <c r="I62">
        <f>IFERROR(_xlfn.XLOOKUP(Table2[[#This Row],[garage_boxes]],'[1]Park type per country'!$A$2:$A$162,'[1]Park type per country'!I$2:I$162),0)</f>
        <v>0</v>
      </c>
      <c r="J62">
        <f>IFERROR(_xlfn.XLOOKUP(Table2[[#This Row],[carports]],'[1]Park type per country'!$A$2:$A$162,'[1]Park type per country'!J$2:J$162),0)</f>
        <v>0</v>
      </c>
      <c r="K62">
        <f>IFERROR(_xlfn.XLOOKUP(Table2[[#This Row],[garage]],'[1]Park type per country'!$A$2:$A$162,'[1]Park type per country'!K$2:K$162),0)</f>
        <v>0</v>
      </c>
      <c r="L62">
        <f>IFERROR(_xlfn.XLOOKUP(Table2[[#This Row],[depot]],'[1]Park type per country'!$A$2:$A$162,'[1]Park type per country'!L$2:L$162),0)</f>
        <v>0</v>
      </c>
      <c r="M62">
        <f>IFERROR(_xlfn.XLOOKUP(Table2[[#This Row],[sheds]],'[1]Park type per country'!$A$2:$A$162,'[1]Park type per country'!M$2:M$162),0)</f>
        <v>0</v>
      </c>
      <c r="N62">
        <f>IFERROR(_xlfn.XLOOKUP(Table2[[#This Row],[layby]],'[1]Park type per country'!$A$2:$A$162,'[1]Park type per country'!N$2:N$162),0)</f>
        <v>0</v>
      </c>
      <c r="O62">
        <f>IFERROR(_xlfn.XLOOKUP(Table2[[#This Row],[park_and_ride]],'[1]Park type per country'!$A$2:$A$162,'[1]Park type per country'!O$2:O$162),0)</f>
        <v>0</v>
      </c>
      <c r="P62">
        <f>IFERROR(_xlfn.XLOOKUP(Table2[[#This Row],[garages]],'[1]Park type per country'!$A$2:$A$162,'[1]Park type per country'!P$2:P$162),0)</f>
        <v>0</v>
      </c>
      <c r="Q62">
        <f>IFERROR(_xlfn.XLOOKUP(Table2[[#This Row],[Carpool]],'[1]Park type per country'!$A$2:$A$162,'[1]Park type per country'!Q$2:Q$162),0)</f>
        <v>0</v>
      </c>
      <c r="R62">
        <f>IFERROR(_xlfn.XLOOKUP(Table2[[#This Row],[carpool2]],'[1]Park type per country'!$A$2:$A$162,'[1]Park type per country'!R$2:R$162),0)</f>
        <v>0</v>
      </c>
      <c r="S62">
        <f>SUM(B62:R62)</f>
        <v>3.5228882454843529</v>
      </c>
      <c r="T62">
        <f>_xlfn.XLOOKUP(A62,Sheet1!$A$2:$A$177,Sheet1!$Q$2:$Q$177)</f>
        <v>598.50687316321819</v>
      </c>
      <c r="U62" s="4">
        <f>S62/T62</f>
        <v>5.8861283026964166E-3</v>
      </c>
      <c r="V62" s="6">
        <f>_xlfn.XLOOKUP(Table2[[#This Row],[country]],[2]!Table1[country],[2]!Table1[Populated area with no road information (%)])</f>
        <v>9.0243292528461583E-2</v>
      </c>
      <c r="W62" s="6"/>
      <c r="AB62" t="s">
        <v>499</v>
      </c>
      <c r="AC62">
        <v>402.24654627978532</v>
      </c>
      <c r="AD62">
        <v>5020.3704242217036</v>
      </c>
      <c r="AF62" t="s">
        <v>499</v>
      </c>
      <c r="AG62" s="7">
        <v>0.1438095947060522</v>
      </c>
      <c r="AH62" s="7">
        <v>2.0400668702842649E-3</v>
      </c>
      <c r="AI62" s="8">
        <f t="shared" ref="AI62:AI81" si="0">_xlfn.XLOOKUP($AF62,$AB$59:$AB$78,$AD$59:$AD$78)</f>
        <v>5020.3704242217036</v>
      </c>
      <c r="AJ62" s="8">
        <f t="shared" ref="AJ62:AJ81" si="1">_xlfn.XLOOKUP(AF62,$AB$59:$AB$78,$AC$59:$AC$78)</f>
        <v>402.24654627978532</v>
      </c>
    </row>
    <row r="63" spans="1:36" x14ac:dyDescent="0.25">
      <c r="A63" s="5" t="s">
        <v>576</v>
      </c>
      <c r="B63">
        <f>IFERROR(_xlfn.XLOOKUP(Table2[[#This Row],[country]],'[1]Park type per country'!$A$2:$A$162,'[1]Park type per country'!B$2:B$162),0)</f>
        <v>3.149708623391906</v>
      </c>
      <c r="C63">
        <f>IFERROR(_xlfn.XLOOKUP(Table2[[#This Row],[surface]],'[1]Park type per country'!$A$2:$A$162,'[1]Park type per country'!C$2:C$162),0)</f>
        <v>0</v>
      </c>
      <c r="D63">
        <f>IFERROR(_xlfn.XLOOKUP(Table2[[#This Row],[multi-storey]],'[1]Park type per country'!$A$2:$A$162,'[1]Park type per country'!D$2:D$162),0)</f>
        <v>0</v>
      </c>
      <c r="E63">
        <f>IFERROR(_xlfn.XLOOKUP(Table2[[#This Row],[street_side]],'[1]Park type per country'!$A$2:$A$162,'[1]Park type per country'!E$2:E$162),0)</f>
        <v>0</v>
      </c>
      <c r="F63">
        <f>IFERROR(_xlfn.XLOOKUP(Table2[[#This Row],[underground]],'[1]Park type per country'!$A$2:$A$162,'[1]Park type per country'!F$2:F$162),0)</f>
        <v>0</v>
      </c>
      <c r="G63">
        <f>IFERROR(_xlfn.XLOOKUP(Table2[[#This Row],[lane]],'[1]Park type per country'!$A$2:$A$162,'[1]Park type per country'!G$2:G$162),0)</f>
        <v>0</v>
      </c>
      <c r="H63">
        <f>IFERROR(_xlfn.XLOOKUP(Table2[[#This Row],[rooftop]],'[1]Park type per country'!$A$2:$A$162,'[1]Park type per country'!H$2:H$162),0)</f>
        <v>0</v>
      </c>
      <c r="I63">
        <f>IFERROR(_xlfn.XLOOKUP(Table2[[#This Row],[garage_boxes]],'[1]Park type per country'!$A$2:$A$162,'[1]Park type per country'!I$2:I$162),0)</f>
        <v>0</v>
      </c>
      <c r="J63">
        <f>IFERROR(_xlfn.XLOOKUP(Table2[[#This Row],[carports]],'[1]Park type per country'!$A$2:$A$162,'[1]Park type per country'!J$2:J$162),0)</f>
        <v>0</v>
      </c>
      <c r="K63">
        <f>IFERROR(_xlfn.XLOOKUP(Table2[[#This Row],[garage]],'[1]Park type per country'!$A$2:$A$162,'[1]Park type per country'!K$2:K$162),0)</f>
        <v>0</v>
      </c>
      <c r="L63">
        <f>IFERROR(_xlfn.XLOOKUP(Table2[[#This Row],[depot]],'[1]Park type per country'!$A$2:$A$162,'[1]Park type per country'!L$2:L$162),0)</f>
        <v>0</v>
      </c>
      <c r="M63">
        <f>IFERROR(_xlfn.XLOOKUP(Table2[[#This Row],[sheds]],'[1]Park type per country'!$A$2:$A$162,'[1]Park type per country'!M$2:M$162),0)</f>
        <v>0</v>
      </c>
      <c r="N63">
        <f>IFERROR(_xlfn.XLOOKUP(Table2[[#This Row],[layby]],'[1]Park type per country'!$A$2:$A$162,'[1]Park type per country'!N$2:N$162),0)</f>
        <v>0</v>
      </c>
      <c r="O63">
        <f>IFERROR(_xlfn.XLOOKUP(Table2[[#This Row],[park_and_ride]],'[1]Park type per country'!$A$2:$A$162,'[1]Park type per country'!O$2:O$162),0)</f>
        <v>0</v>
      </c>
      <c r="P63">
        <f>IFERROR(_xlfn.XLOOKUP(Table2[[#This Row],[garages]],'[1]Park type per country'!$A$2:$A$162,'[1]Park type per country'!P$2:P$162),0)</f>
        <v>0</v>
      </c>
      <c r="Q63">
        <f>IFERROR(_xlfn.XLOOKUP(Table2[[#This Row],[Carpool]],'[1]Park type per country'!$A$2:$A$162,'[1]Park type per country'!Q$2:Q$162),0)</f>
        <v>0</v>
      </c>
      <c r="R63">
        <f>IFERROR(_xlfn.XLOOKUP(Table2[[#This Row],[carpool2]],'[1]Park type per country'!$A$2:$A$162,'[1]Park type per country'!R$2:R$162),0)</f>
        <v>0</v>
      </c>
      <c r="S63">
        <f>SUM(B63:R63)</f>
        <v>3.149708623391906</v>
      </c>
      <c r="T63">
        <f>_xlfn.XLOOKUP(A63,Sheet1!$A$2:$A$177,Sheet1!$Q$2:$Q$177)</f>
        <v>541.68101969226848</v>
      </c>
      <c r="U63" s="4">
        <f>S63/T63</f>
        <v>5.8146926122338016E-3</v>
      </c>
      <c r="V63" s="6">
        <f>_xlfn.XLOOKUP(Table2[[#This Row],[country]],[2]!Table1[country],[2]!Table1[Populated area with no road information (%)])</f>
        <v>4.8323635006491839E-2</v>
      </c>
      <c r="W63" s="6"/>
      <c r="AB63" t="s">
        <v>447</v>
      </c>
      <c r="AC63">
        <v>0.28649550244652783</v>
      </c>
      <c r="AD63">
        <v>2.953132530369059</v>
      </c>
      <c r="AF63" t="s">
        <v>447</v>
      </c>
      <c r="AG63" s="7">
        <v>0.13886702089854969</v>
      </c>
      <c r="AH63" s="7">
        <v>2.9233660471914805E-3</v>
      </c>
      <c r="AI63" s="8">
        <f t="shared" si="0"/>
        <v>2.953132530369059</v>
      </c>
      <c r="AJ63" s="8">
        <f t="shared" si="1"/>
        <v>0.28649550244652783</v>
      </c>
    </row>
    <row r="64" spans="1:36" x14ac:dyDescent="0.25">
      <c r="A64" s="5" t="s">
        <v>533</v>
      </c>
      <c r="B64">
        <f>IFERROR(_xlfn.XLOOKUP(Table2[[#This Row],[country]],'[1]Park type per country'!$A$2:$A$162,'[1]Park type per country'!B$2:B$162),0)</f>
        <v>0.45015941528403602</v>
      </c>
      <c r="C64">
        <f>IFERROR(_xlfn.XLOOKUP(Table2[[#This Row],[surface]],'[1]Park type per country'!$A$2:$A$162,'[1]Park type per country'!C$2:C$162),0)</f>
        <v>0</v>
      </c>
      <c r="D64">
        <f>IFERROR(_xlfn.XLOOKUP(Table2[[#This Row],[multi-storey]],'[1]Park type per country'!$A$2:$A$162,'[1]Park type per country'!D$2:D$162),0)</f>
        <v>0</v>
      </c>
      <c r="E64">
        <f>IFERROR(_xlfn.XLOOKUP(Table2[[#This Row],[street_side]],'[1]Park type per country'!$A$2:$A$162,'[1]Park type per country'!E$2:E$162),0)</f>
        <v>0</v>
      </c>
      <c r="F64">
        <f>IFERROR(_xlfn.XLOOKUP(Table2[[#This Row],[underground]],'[1]Park type per country'!$A$2:$A$162,'[1]Park type per country'!F$2:F$162),0)</f>
        <v>0</v>
      </c>
      <c r="G64">
        <f>IFERROR(_xlfn.XLOOKUP(Table2[[#This Row],[lane]],'[1]Park type per country'!$A$2:$A$162,'[1]Park type per country'!G$2:G$162),0)</f>
        <v>0</v>
      </c>
      <c r="H64">
        <f>IFERROR(_xlfn.XLOOKUP(Table2[[#This Row],[rooftop]],'[1]Park type per country'!$A$2:$A$162,'[1]Park type per country'!H$2:H$162),0)</f>
        <v>0</v>
      </c>
      <c r="I64">
        <f>IFERROR(_xlfn.XLOOKUP(Table2[[#This Row],[garage_boxes]],'[1]Park type per country'!$A$2:$A$162,'[1]Park type per country'!I$2:I$162),0)</f>
        <v>0</v>
      </c>
      <c r="J64">
        <f>IFERROR(_xlfn.XLOOKUP(Table2[[#This Row],[carports]],'[1]Park type per country'!$A$2:$A$162,'[1]Park type per country'!J$2:J$162),0)</f>
        <v>0</v>
      </c>
      <c r="K64">
        <f>IFERROR(_xlfn.XLOOKUP(Table2[[#This Row],[garage]],'[1]Park type per country'!$A$2:$A$162,'[1]Park type per country'!K$2:K$162),0)</f>
        <v>0</v>
      </c>
      <c r="L64">
        <f>IFERROR(_xlfn.XLOOKUP(Table2[[#This Row],[depot]],'[1]Park type per country'!$A$2:$A$162,'[1]Park type per country'!L$2:L$162),0)</f>
        <v>0</v>
      </c>
      <c r="M64">
        <f>IFERROR(_xlfn.XLOOKUP(Table2[[#This Row],[sheds]],'[1]Park type per country'!$A$2:$A$162,'[1]Park type per country'!M$2:M$162),0)</f>
        <v>0</v>
      </c>
      <c r="N64">
        <f>IFERROR(_xlfn.XLOOKUP(Table2[[#This Row],[layby]],'[1]Park type per country'!$A$2:$A$162,'[1]Park type per country'!N$2:N$162),0)</f>
        <v>0</v>
      </c>
      <c r="O64">
        <f>IFERROR(_xlfn.XLOOKUP(Table2[[#This Row],[park_and_ride]],'[1]Park type per country'!$A$2:$A$162,'[1]Park type per country'!O$2:O$162),0)</f>
        <v>0</v>
      </c>
      <c r="P64">
        <f>IFERROR(_xlfn.XLOOKUP(Table2[[#This Row],[garages]],'[1]Park type per country'!$A$2:$A$162,'[1]Park type per country'!P$2:P$162),0)</f>
        <v>0</v>
      </c>
      <c r="Q64">
        <f>IFERROR(_xlfn.XLOOKUP(Table2[[#This Row],[Carpool]],'[1]Park type per country'!$A$2:$A$162,'[1]Park type per country'!Q$2:Q$162),0)</f>
        <v>0</v>
      </c>
      <c r="R64">
        <f>IFERROR(_xlfn.XLOOKUP(Table2[[#This Row],[carpool2]],'[1]Park type per country'!$A$2:$A$162,'[1]Park type per country'!R$2:R$162),0)</f>
        <v>0</v>
      </c>
      <c r="S64">
        <f>SUM(B64:R64)</f>
        <v>0.45015941528403602</v>
      </c>
      <c r="T64">
        <f>_xlfn.XLOOKUP(A64,Sheet1!$A$2:$A$177,Sheet1!$Q$2:$Q$177)</f>
        <v>81.92322807906038</v>
      </c>
      <c r="U64" s="4">
        <f>S64/T64</f>
        <v>5.4948935221352316E-3</v>
      </c>
      <c r="V64" s="6">
        <f>_xlfn.XLOOKUP(Table2[[#This Row],[country]],[2]!Table1[country],[2]!Table1[Populated area with no road information (%)])</f>
        <v>0.22264469544708376</v>
      </c>
      <c r="W64" s="6"/>
      <c r="AB64" t="s">
        <v>593</v>
      </c>
      <c r="AC64">
        <v>12.92086667101859</v>
      </c>
      <c r="AD64">
        <v>978.45704007342306</v>
      </c>
      <c r="AF64" t="s">
        <v>532</v>
      </c>
      <c r="AG64" s="7">
        <v>0.11767959462440972</v>
      </c>
      <c r="AH64" s="7">
        <v>0</v>
      </c>
      <c r="AI64" s="8">
        <f t="shared" si="0"/>
        <v>45.649477182499353</v>
      </c>
      <c r="AJ64" s="8">
        <f t="shared" si="1"/>
        <v>3.1707165421346062</v>
      </c>
    </row>
    <row r="65" spans="1:39" x14ac:dyDescent="0.25">
      <c r="A65" s="5" t="s">
        <v>462</v>
      </c>
      <c r="B65">
        <f>IFERROR(_xlfn.XLOOKUP(Table2[[#This Row],[country]],'[1]Park type per country'!$A$2:$A$162,'[1]Park type per country'!B$2:B$162),0)</f>
        <v>1.4171720918380819</v>
      </c>
      <c r="C65">
        <f>IFERROR(_xlfn.XLOOKUP(Table2[[#This Row],[surface]],'[1]Park type per country'!$A$2:$A$162,'[1]Park type per country'!C$2:C$162),0)</f>
        <v>0</v>
      </c>
      <c r="D65">
        <f>IFERROR(_xlfn.XLOOKUP(Table2[[#This Row],[multi-storey]],'[1]Park type per country'!$A$2:$A$162,'[1]Park type per country'!D$2:D$162),0)</f>
        <v>0</v>
      </c>
      <c r="E65">
        <f>IFERROR(_xlfn.XLOOKUP(Table2[[#This Row],[street_side]],'[1]Park type per country'!$A$2:$A$162,'[1]Park type per country'!E$2:E$162),0)</f>
        <v>0</v>
      </c>
      <c r="F65">
        <f>IFERROR(_xlfn.XLOOKUP(Table2[[#This Row],[underground]],'[1]Park type per country'!$A$2:$A$162,'[1]Park type per country'!F$2:F$162),0)</f>
        <v>0</v>
      </c>
      <c r="G65">
        <f>IFERROR(_xlfn.XLOOKUP(Table2[[#This Row],[lane]],'[1]Park type per country'!$A$2:$A$162,'[1]Park type per country'!G$2:G$162),0)</f>
        <v>0</v>
      </c>
      <c r="H65">
        <f>IFERROR(_xlfn.XLOOKUP(Table2[[#This Row],[rooftop]],'[1]Park type per country'!$A$2:$A$162,'[1]Park type per country'!H$2:H$162),0)</f>
        <v>0</v>
      </c>
      <c r="I65">
        <f>IFERROR(_xlfn.XLOOKUP(Table2[[#This Row],[garage_boxes]],'[1]Park type per country'!$A$2:$A$162,'[1]Park type per country'!I$2:I$162),0)</f>
        <v>0</v>
      </c>
      <c r="J65">
        <f>IFERROR(_xlfn.XLOOKUP(Table2[[#This Row],[carports]],'[1]Park type per country'!$A$2:$A$162,'[1]Park type per country'!J$2:J$162),0)</f>
        <v>0</v>
      </c>
      <c r="K65">
        <f>IFERROR(_xlfn.XLOOKUP(Table2[[#This Row],[garage]],'[1]Park type per country'!$A$2:$A$162,'[1]Park type per country'!K$2:K$162),0)</f>
        <v>0</v>
      </c>
      <c r="L65">
        <f>IFERROR(_xlfn.XLOOKUP(Table2[[#This Row],[depot]],'[1]Park type per country'!$A$2:$A$162,'[1]Park type per country'!L$2:L$162),0)</f>
        <v>0</v>
      </c>
      <c r="M65">
        <f>IFERROR(_xlfn.XLOOKUP(Table2[[#This Row],[sheds]],'[1]Park type per country'!$A$2:$A$162,'[1]Park type per country'!M$2:M$162),0)</f>
        <v>0</v>
      </c>
      <c r="N65">
        <f>IFERROR(_xlfn.XLOOKUP(Table2[[#This Row],[layby]],'[1]Park type per country'!$A$2:$A$162,'[1]Park type per country'!N$2:N$162),0)</f>
        <v>0</v>
      </c>
      <c r="O65">
        <f>IFERROR(_xlfn.XLOOKUP(Table2[[#This Row],[park_and_ride]],'[1]Park type per country'!$A$2:$A$162,'[1]Park type per country'!O$2:O$162),0)</f>
        <v>0</v>
      </c>
      <c r="P65">
        <f>IFERROR(_xlfn.XLOOKUP(Table2[[#This Row],[garages]],'[1]Park type per country'!$A$2:$A$162,'[1]Park type per country'!P$2:P$162),0)</f>
        <v>0</v>
      </c>
      <c r="Q65">
        <f>IFERROR(_xlfn.XLOOKUP(Table2[[#This Row],[Carpool]],'[1]Park type per country'!$A$2:$A$162,'[1]Park type per country'!Q$2:Q$162),0)</f>
        <v>0</v>
      </c>
      <c r="R65">
        <f>IFERROR(_xlfn.XLOOKUP(Table2[[#This Row],[carpool2]],'[1]Park type per country'!$A$2:$A$162,'[1]Park type per country'!R$2:R$162),0)</f>
        <v>0</v>
      </c>
      <c r="S65">
        <f>SUM(B65:R65)</f>
        <v>1.4171720918380819</v>
      </c>
      <c r="T65">
        <f>_xlfn.XLOOKUP(A65,Sheet1!$A$2:$A$177,Sheet1!$Q$2:$Q$177)</f>
        <v>265.9944989015591</v>
      </c>
      <c r="U65" s="4">
        <f>S65/T65</f>
        <v>5.3278248147626455E-3</v>
      </c>
      <c r="V65" s="6">
        <f>_xlfn.XLOOKUP(Table2[[#This Row],[country]],[2]!Table1[country],[2]!Table1[Populated area with no road information (%)])</f>
        <v>8.2356587399977449E-2</v>
      </c>
      <c r="W65" s="6"/>
      <c r="AB65" t="s">
        <v>519</v>
      </c>
      <c r="AC65">
        <v>112.1226204856406</v>
      </c>
      <c r="AD65">
        <v>6916.4342003277543</v>
      </c>
      <c r="AF65" t="s">
        <v>501</v>
      </c>
      <c r="AG65" s="7">
        <v>9.7133203738004936E-2</v>
      </c>
      <c r="AH65" s="7">
        <v>4.6786643628946543E-3</v>
      </c>
      <c r="AI65" s="8">
        <v>4828.5048409764904</v>
      </c>
      <c r="AJ65" s="8">
        <v>469.00814446851257</v>
      </c>
    </row>
    <row r="66" spans="1:39" x14ac:dyDescent="0.25">
      <c r="A66" s="5" t="s">
        <v>607</v>
      </c>
      <c r="B66">
        <f>IFERROR(_xlfn.XLOOKUP(Table2[[#This Row],[country]],'[1]Park type per country'!$A$2:$A$162,'[1]Park type per country'!B$2:B$162),0)</f>
        <v>5.1110685618648972</v>
      </c>
      <c r="C66">
        <f>IFERROR(_xlfn.XLOOKUP(Table2[[#This Row],[surface]],'[1]Park type per country'!$A$2:$A$162,'[1]Park type per country'!C$2:C$162),0)</f>
        <v>0</v>
      </c>
      <c r="D66">
        <f>IFERROR(_xlfn.XLOOKUP(Table2[[#This Row],[multi-storey]],'[1]Park type per country'!$A$2:$A$162,'[1]Park type per country'!D$2:D$162),0)</f>
        <v>0</v>
      </c>
      <c r="E66">
        <f>IFERROR(_xlfn.XLOOKUP(Table2[[#This Row],[street_side]],'[1]Park type per country'!$A$2:$A$162,'[1]Park type per country'!E$2:E$162),0)</f>
        <v>0</v>
      </c>
      <c r="F66">
        <f>IFERROR(_xlfn.XLOOKUP(Table2[[#This Row],[underground]],'[1]Park type per country'!$A$2:$A$162,'[1]Park type per country'!F$2:F$162),0)</f>
        <v>0</v>
      </c>
      <c r="G66">
        <f>IFERROR(_xlfn.XLOOKUP(Table2[[#This Row],[lane]],'[1]Park type per country'!$A$2:$A$162,'[1]Park type per country'!G$2:G$162),0)</f>
        <v>0</v>
      </c>
      <c r="H66">
        <f>IFERROR(_xlfn.XLOOKUP(Table2[[#This Row],[rooftop]],'[1]Park type per country'!$A$2:$A$162,'[1]Park type per country'!H$2:H$162),0)</f>
        <v>0</v>
      </c>
      <c r="I66">
        <f>IFERROR(_xlfn.XLOOKUP(Table2[[#This Row],[garage_boxes]],'[1]Park type per country'!$A$2:$A$162,'[1]Park type per country'!I$2:I$162),0)</f>
        <v>0</v>
      </c>
      <c r="J66">
        <f>IFERROR(_xlfn.XLOOKUP(Table2[[#This Row],[carports]],'[1]Park type per country'!$A$2:$A$162,'[1]Park type per country'!J$2:J$162),0)</f>
        <v>0</v>
      </c>
      <c r="K66">
        <f>IFERROR(_xlfn.XLOOKUP(Table2[[#This Row],[garage]],'[1]Park type per country'!$A$2:$A$162,'[1]Park type per country'!K$2:K$162),0)</f>
        <v>0</v>
      </c>
      <c r="L66">
        <f>IFERROR(_xlfn.XLOOKUP(Table2[[#This Row],[depot]],'[1]Park type per country'!$A$2:$A$162,'[1]Park type per country'!L$2:L$162),0)</f>
        <v>0</v>
      </c>
      <c r="M66">
        <f>IFERROR(_xlfn.XLOOKUP(Table2[[#This Row],[sheds]],'[1]Park type per country'!$A$2:$A$162,'[1]Park type per country'!M$2:M$162),0)</f>
        <v>0</v>
      </c>
      <c r="N66">
        <f>IFERROR(_xlfn.XLOOKUP(Table2[[#This Row],[layby]],'[1]Park type per country'!$A$2:$A$162,'[1]Park type per country'!N$2:N$162),0)</f>
        <v>0</v>
      </c>
      <c r="O66">
        <f>IFERROR(_xlfn.XLOOKUP(Table2[[#This Row],[park_and_ride]],'[1]Park type per country'!$A$2:$A$162,'[1]Park type per country'!O$2:O$162),0)</f>
        <v>0</v>
      </c>
      <c r="P66">
        <f>IFERROR(_xlfn.XLOOKUP(Table2[[#This Row],[garages]],'[1]Park type per country'!$A$2:$A$162,'[1]Park type per country'!P$2:P$162),0)</f>
        <v>0</v>
      </c>
      <c r="Q66">
        <f>IFERROR(_xlfn.XLOOKUP(Table2[[#This Row],[Carpool]],'[1]Park type per country'!$A$2:$A$162,'[1]Park type per country'!Q$2:Q$162),0)</f>
        <v>0</v>
      </c>
      <c r="R66">
        <f>IFERROR(_xlfn.XLOOKUP(Table2[[#This Row],[carpool2]],'[1]Park type per country'!$A$2:$A$162,'[1]Park type per country'!R$2:R$162),0)</f>
        <v>0</v>
      </c>
      <c r="S66">
        <f>SUM(B66:R66)</f>
        <v>5.1110685618648972</v>
      </c>
      <c r="T66">
        <f>_xlfn.XLOOKUP(A66,Sheet1!$A$2:$A$177,Sheet1!$Q$2:$Q$177)</f>
        <v>965.7443642781883</v>
      </c>
      <c r="U66" s="4">
        <f>S66/T66</f>
        <v>5.292361779076998E-3</v>
      </c>
      <c r="V66" s="6">
        <f>_xlfn.XLOOKUP(Table2[[#This Row],[country]],[2]!Table1[country],[2]!Table1[Populated area with no road information (%)])</f>
        <v>0.32590131563001667</v>
      </c>
      <c r="W66" s="6"/>
      <c r="AB66" t="s">
        <v>530</v>
      </c>
      <c r="AC66">
        <v>0.21146117460740249</v>
      </c>
      <c r="AD66">
        <v>1.6658652122748601</v>
      </c>
      <c r="AF66" t="s">
        <v>452</v>
      </c>
      <c r="AG66" s="7">
        <v>9.2324190122761302E-2</v>
      </c>
      <c r="AH66" s="7">
        <v>7.7084737998024287E-3</v>
      </c>
      <c r="AI66" s="8">
        <f t="shared" si="0"/>
        <v>725.17732739250869</v>
      </c>
      <c r="AJ66" s="8">
        <f t="shared" si="1"/>
        <v>41.974168661615352</v>
      </c>
    </row>
    <row r="67" spans="1:39" x14ac:dyDescent="0.25">
      <c r="A67" s="5" t="s">
        <v>603</v>
      </c>
      <c r="B67">
        <f>IFERROR(_xlfn.XLOOKUP(Table2[[#This Row],[country]],'[1]Park type per country'!$A$2:$A$162,'[1]Park type per country'!B$2:B$162),0)</f>
        <v>14.325505804240541</v>
      </c>
      <c r="C67">
        <f>IFERROR(_xlfn.XLOOKUP(Table2[[#This Row],[surface]],'[1]Park type per country'!$A$2:$A$162,'[1]Park type per country'!C$2:C$162),0)</f>
        <v>0</v>
      </c>
      <c r="D67">
        <f>IFERROR(_xlfn.XLOOKUP(Table2[[#This Row],[multi-storey]],'[1]Park type per country'!$A$2:$A$162,'[1]Park type per country'!D$2:D$162),0)</f>
        <v>0</v>
      </c>
      <c r="E67">
        <f>IFERROR(_xlfn.XLOOKUP(Table2[[#This Row],[street_side]],'[1]Park type per country'!$A$2:$A$162,'[1]Park type per country'!E$2:E$162),0)</f>
        <v>0</v>
      </c>
      <c r="F67">
        <f>IFERROR(_xlfn.XLOOKUP(Table2[[#This Row],[underground]],'[1]Park type per country'!$A$2:$A$162,'[1]Park type per country'!F$2:F$162),0)</f>
        <v>0</v>
      </c>
      <c r="G67">
        <f>IFERROR(_xlfn.XLOOKUP(Table2[[#This Row],[lane]],'[1]Park type per country'!$A$2:$A$162,'[1]Park type per country'!G$2:G$162),0)</f>
        <v>0</v>
      </c>
      <c r="H67">
        <f>IFERROR(_xlfn.XLOOKUP(Table2[[#This Row],[rooftop]],'[1]Park type per country'!$A$2:$A$162,'[1]Park type per country'!H$2:H$162),0)</f>
        <v>0</v>
      </c>
      <c r="I67">
        <f>IFERROR(_xlfn.XLOOKUP(Table2[[#This Row],[garage_boxes]],'[1]Park type per country'!$A$2:$A$162,'[1]Park type per country'!I$2:I$162),0)</f>
        <v>0</v>
      </c>
      <c r="J67">
        <f>IFERROR(_xlfn.XLOOKUP(Table2[[#This Row],[carports]],'[1]Park type per country'!$A$2:$A$162,'[1]Park type per country'!J$2:J$162),0)</f>
        <v>0</v>
      </c>
      <c r="K67">
        <f>IFERROR(_xlfn.XLOOKUP(Table2[[#This Row],[garage]],'[1]Park type per country'!$A$2:$A$162,'[1]Park type per country'!K$2:K$162),0)</f>
        <v>0</v>
      </c>
      <c r="L67">
        <f>IFERROR(_xlfn.XLOOKUP(Table2[[#This Row],[depot]],'[1]Park type per country'!$A$2:$A$162,'[1]Park type per country'!L$2:L$162),0)</f>
        <v>0</v>
      </c>
      <c r="M67">
        <f>IFERROR(_xlfn.XLOOKUP(Table2[[#This Row],[sheds]],'[1]Park type per country'!$A$2:$A$162,'[1]Park type per country'!M$2:M$162),0)</f>
        <v>0</v>
      </c>
      <c r="N67">
        <f>IFERROR(_xlfn.XLOOKUP(Table2[[#This Row],[layby]],'[1]Park type per country'!$A$2:$A$162,'[1]Park type per country'!N$2:N$162),0)</f>
        <v>0</v>
      </c>
      <c r="O67">
        <f>IFERROR(_xlfn.XLOOKUP(Table2[[#This Row],[park_and_ride]],'[1]Park type per country'!$A$2:$A$162,'[1]Park type per country'!O$2:O$162),0)</f>
        <v>0</v>
      </c>
      <c r="P67">
        <f>IFERROR(_xlfn.XLOOKUP(Table2[[#This Row],[garages]],'[1]Park type per country'!$A$2:$A$162,'[1]Park type per country'!P$2:P$162),0)</f>
        <v>0</v>
      </c>
      <c r="Q67">
        <f>IFERROR(_xlfn.XLOOKUP(Table2[[#This Row],[Carpool]],'[1]Park type per country'!$A$2:$A$162,'[1]Park type per country'!Q$2:Q$162),0)</f>
        <v>0</v>
      </c>
      <c r="R67">
        <f>IFERROR(_xlfn.XLOOKUP(Table2[[#This Row],[carpool2]],'[1]Park type per country'!$A$2:$A$162,'[1]Park type per country'!R$2:R$162),0)</f>
        <v>0</v>
      </c>
      <c r="S67">
        <f>SUM(B67:R67)</f>
        <v>14.325505804240541</v>
      </c>
      <c r="T67">
        <f>_xlfn.XLOOKUP(A67,Sheet1!$A$2:$A$177,Sheet1!$Q$2:$Q$177)</f>
        <v>2896.3755946362053</v>
      </c>
      <c r="U67" s="4">
        <f>S67/T67</f>
        <v>4.946011087363783E-3</v>
      </c>
      <c r="V67" s="6">
        <f>_xlfn.XLOOKUP(Table2[[#This Row],[country]],[2]!Table1[country],[2]!Table1[Populated area with no road information (%)])</f>
        <v>7.8516178108769541E-2</v>
      </c>
      <c r="W67" s="6"/>
      <c r="AB67" t="s">
        <v>580</v>
      </c>
      <c r="AC67">
        <v>6.7205666983975547</v>
      </c>
      <c r="AD67">
        <v>191.11851484792305</v>
      </c>
      <c r="AF67" t="s">
        <v>457</v>
      </c>
      <c r="AG67" s="7">
        <v>9.2172977518308413E-2</v>
      </c>
      <c r="AH67" s="7">
        <v>5.0874476572570495E-4</v>
      </c>
      <c r="AI67" s="8">
        <f t="shared" si="0"/>
        <v>530.95468705520875</v>
      </c>
      <c r="AJ67" s="8">
        <f t="shared" si="1"/>
        <v>28.294740616678808</v>
      </c>
    </row>
    <row r="68" spans="1:39" x14ac:dyDescent="0.25">
      <c r="A68" s="5" t="s">
        <v>488</v>
      </c>
      <c r="B68">
        <f>IFERROR(_xlfn.XLOOKUP(Table2[[#This Row],[country]],'[1]Park type per country'!$A$2:$A$162,'[1]Park type per country'!B$2:B$162),0)</f>
        <v>0.24515519609976491</v>
      </c>
      <c r="C68">
        <f>IFERROR(_xlfn.XLOOKUP(Table2[[#This Row],[surface]],'[1]Park type per country'!$A$2:$A$162,'[1]Park type per country'!C$2:C$162),0)</f>
        <v>0</v>
      </c>
      <c r="D68">
        <f>IFERROR(_xlfn.XLOOKUP(Table2[[#This Row],[multi-storey]],'[1]Park type per country'!$A$2:$A$162,'[1]Park type per country'!D$2:D$162),0)</f>
        <v>0</v>
      </c>
      <c r="E68">
        <f>IFERROR(_xlfn.XLOOKUP(Table2[[#This Row],[street_side]],'[1]Park type per country'!$A$2:$A$162,'[1]Park type per country'!E$2:E$162),0)</f>
        <v>0</v>
      </c>
      <c r="F68">
        <f>IFERROR(_xlfn.XLOOKUP(Table2[[#This Row],[underground]],'[1]Park type per country'!$A$2:$A$162,'[1]Park type per country'!F$2:F$162),0)</f>
        <v>0</v>
      </c>
      <c r="G68">
        <f>IFERROR(_xlfn.XLOOKUP(Table2[[#This Row],[lane]],'[1]Park type per country'!$A$2:$A$162,'[1]Park type per country'!G$2:G$162),0)</f>
        <v>0</v>
      </c>
      <c r="H68">
        <f>IFERROR(_xlfn.XLOOKUP(Table2[[#This Row],[rooftop]],'[1]Park type per country'!$A$2:$A$162,'[1]Park type per country'!H$2:H$162),0)</f>
        <v>0</v>
      </c>
      <c r="I68">
        <f>IFERROR(_xlfn.XLOOKUP(Table2[[#This Row],[garage_boxes]],'[1]Park type per country'!$A$2:$A$162,'[1]Park type per country'!I$2:I$162),0)</f>
        <v>0</v>
      </c>
      <c r="J68">
        <f>IFERROR(_xlfn.XLOOKUP(Table2[[#This Row],[carports]],'[1]Park type per country'!$A$2:$A$162,'[1]Park type per country'!J$2:J$162),0)</f>
        <v>0</v>
      </c>
      <c r="K68">
        <f>IFERROR(_xlfn.XLOOKUP(Table2[[#This Row],[garage]],'[1]Park type per country'!$A$2:$A$162,'[1]Park type per country'!K$2:K$162),0)</f>
        <v>0</v>
      </c>
      <c r="L68">
        <f>IFERROR(_xlfn.XLOOKUP(Table2[[#This Row],[depot]],'[1]Park type per country'!$A$2:$A$162,'[1]Park type per country'!L$2:L$162),0)</f>
        <v>0</v>
      </c>
      <c r="M68">
        <f>IFERROR(_xlfn.XLOOKUP(Table2[[#This Row],[sheds]],'[1]Park type per country'!$A$2:$A$162,'[1]Park type per country'!M$2:M$162),0)</f>
        <v>0</v>
      </c>
      <c r="N68">
        <f>IFERROR(_xlfn.XLOOKUP(Table2[[#This Row],[layby]],'[1]Park type per country'!$A$2:$A$162,'[1]Park type per country'!N$2:N$162),0)</f>
        <v>0</v>
      </c>
      <c r="O68">
        <f>IFERROR(_xlfn.XLOOKUP(Table2[[#This Row],[park_and_ride]],'[1]Park type per country'!$A$2:$A$162,'[1]Park type per country'!O$2:O$162),0)</f>
        <v>0</v>
      </c>
      <c r="P68">
        <f>IFERROR(_xlfn.XLOOKUP(Table2[[#This Row],[garages]],'[1]Park type per country'!$A$2:$A$162,'[1]Park type per country'!P$2:P$162),0)</f>
        <v>0</v>
      </c>
      <c r="Q68">
        <f>IFERROR(_xlfn.XLOOKUP(Table2[[#This Row],[Carpool]],'[1]Park type per country'!$A$2:$A$162,'[1]Park type per country'!Q$2:Q$162),0)</f>
        <v>0</v>
      </c>
      <c r="R68">
        <f>IFERROR(_xlfn.XLOOKUP(Table2[[#This Row],[carpool2]],'[1]Park type per country'!$A$2:$A$162,'[1]Park type per country'!R$2:R$162),0)</f>
        <v>0</v>
      </c>
      <c r="S68">
        <f>SUM(B68:R68)</f>
        <v>0.24515519609976491</v>
      </c>
      <c r="T68">
        <f>_xlfn.XLOOKUP(A68,Sheet1!$A$2:$A$177,Sheet1!$Q$2:$Q$177)</f>
        <v>51.629206841521267</v>
      </c>
      <c r="U68" s="4">
        <f>S68/T68</f>
        <v>4.7483819933992494E-3</v>
      </c>
      <c r="V68" s="6">
        <f>_xlfn.XLOOKUP(Table2[[#This Row],[country]],[2]!Table1[country],[2]!Table1[Populated area with no road information (%)])</f>
        <v>0.11715782684513525</v>
      </c>
      <c r="W68" s="6"/>
      <c r="AB68" t="s">
        <v>452</v>
      </c>
      <c r="AC68">
        <v>41.974168661615352</v>
      </c>
      <c r="AD68">
        <v>725.17732739250869</v>
      </c>
      <c r="AF68" t="s">
        <v>495</v>
      </c>
      <c r="AG68" s="7">
        <v>6.1347593358672819E-2</v>
      </c>
      <c r="AH68" s="7">
        <v>8.102654047103473E-3</v>
      </c>
      <c r="AI68" s="8">
        <f t="shared" si="0"/>
        <v>6405.9931673611591</v>
      </c>
      <c r="AJ68" s="8">
        <f t="shared" si="1"/>
        <v>253.72629819190351</v>
      </c>
    </row>
    <row r="69" spans="1:39" x14ac:dyDescent="0.25">
      <c r="A69" s="5" t="s">
        <v>523</v>
      </c>
      <c r="B69">
        <f>IFERROR(_xlfn.XLOOKUP(Table2[[#This Row],[country]],'[1]Park type per country'!$A$2:$A$162,'[1]Park type per country'!B$2:B$162),0)</f>
        <v>0.49128035859915142</v>
      </c>
      <c r="C69">
        <f>IFERROR(_xlfn.XLOOKUP(Table2[[#This Row],[surface]],'[1]Park type per country'!$A$2:$A$162,'[1]Park type per country'!C$2:C$162),0)</f>
        <v>0</v>
      </c>
      <c r="D69">
        <f>IFERROR(_xlfn.XLOOKUP(Table2[[#This Row],[multi-storey]],'[1]Park type per country'!$A$2:$A$162,'[1]Park type per country'!D$2:D$162),0)</f>
        <v>0</v>
      </c>
      <c r="E69">
        <f>IFERROR(_xlfn.XLOOKUP(Table2[[#This Row],[street_side]],'[1]Park type per country'!$A$2:$A$162,'[1]Park type per country'!E$2:E$162),0)</f>
        <v>0</v>
      </c>
      <c r="F69">
        <f>IFERROR(_xlfn.XLOOKUP(Table2[[#This Row],[underground]],'[1]Park type per country'!$A$2:$A$162,'[1]Park type per country'!F$2:F$162),0)</f>
        <v>0</v>
      </c>
      <c r="G69">
        <f>IFERROR(_xlfn.XLOOKUP(Table2[[#This Row],[lane]],'[1]Park type per country'!$A$2:$A$162,'[1]Park type per country'!G$2:G$162),0)</f>
        <v>0</v>
      </c>
      <c r="H69">
        <f>IFERROR(_xlfn.XLOOKUP(Table2[[#This Row],[rooftop]],'[1]Park type per country'!$A$2:$A$162,'[1]Park type per country'!H$2:H$162),0)</f>
        <v>0</v>
      </c>
      <c r="I69">
        <f>IFERROR(_xlfn.XLOOKUP(Table2[[#This Row],[garage_boxes]],'[1]Park type per country'!$A$2:$A$162,'[1]Park type per country'!I$2:I$162),0)</f>
        <v>0</v>
      </c>
      <c r="J69">
        <f>IFERROR(_xlfn.XLOOKUP(Table2[[#This Row],[carports]],'[1]Park type per country'!$A$2:$A$162,'[1]Park type per country'!J$2:J$162),0)</f>
        <v>0</v>
      </c>
      <c r="K69">
        <f>IFERROR(_xlfn.XLOOKUP(Table2[[#This Row],[garage]],'[1]Park type per country'!$A$2:$A$162,'[1]Park type per country'!K$2:K$162),0)</f>
        <v>0</v>
      </c>
      <c r="L69">
        <f>IFERROR(_xlfn.XLOOKUP(Table2[[#This Row],[depot]],'[1]Park type per country'!$A$2:$A$162,'[1]Park type per country'!L$2:L$162),0)</f>
        <v>0</v>
      </c>
      <c r="M69">
        <f>IFERROR(_xlfn.XLOOKUP(Table2[[#This Row],[sheds]],'[1]Park type per country'!$A$2:$A$162,'[1]Park type per country'!M$2:M$162),0)</f>
        <v>0</v>
      </c>
      <c r="N69">
        <f>IFERROR(_xlfn.XLOOKUP(Table2[[#This Row],[layby]],'[1]Park type per country'!$A$2:$A$162,'[1]Park type per country'!N$2:N$162),0)</f>
        <v>0</v>
      </c>
      <c r="O69">
        <f>IFERROR(_xlfn.XLOOKUP(Table2[[#This Row],[park_and_ride]],'[1]Park type per country'!$A$2:$A$162,'[1]Park type per country'!O$2:O$162),0)</f>
        <v>0</v>
      </c>
      <c r="P69">
        <f>IFERROR(_xlfn.XLOOKUP(Table2[[#This Row],[garages]],'[1]Park type per country'!$A$2:$A$162,'[1]Park type per country'!P$2:P$162),0)</f>
        <v>0</v>
      </c>
      <c r="Q69">
        <f>IFERROR(_xlfn.XLOOKUP(Table2[[#This Row],[Carpool]],'[1]Park type per country'!$A$2:$A$162,'[1]Park type per country'!Q$2:Q$162),0)</f>
        <v>0</v>
      </c>
      <c r="R69">
        <f>IFERROR(_xlfn.XLOOKUP(Table2[[#This Row],[carpool2]],'[1]Park type per country'!$A$2:$A$162,'[1]Park type per country'!R$2:R$162),0)</f>
        <v>0</v>
      </c>
      <c r="S69">
        <f>SUM(B69:R69)</f>
        <v>0.49128035859915142</v>
      </c>
      <c r="T69">
        <f>_xlfn.XLOOKUP(A69,Sheet1!$A$2:$A$177,Sheet1!$Q$2:$Q$177)</f>
        <v>105.19357365056972</v>
      </c>
      <c r="U69" s="4">
        <f>S69/T69</f>
        <v>4.6702506773947852E-3</v>
      </c>
      <c r="V69" s="6">
        <f>_xlfn.XLOOKUP(Table2[[#This Row],[country]],[2]!Table1[country],[2]!Table1[Populated area with no road information (%)])</f>
        <v>5.9784778462662169E-2</v>
      </c>
      <c r="W69" s="6"/>
      <c r="AB69" t="s">
        <v>482</v>
      </c>
      <c r="AC69">
        <v>24.332753404051189</v>
      </c>
      <c r="AD69">
        <v>726.7724392433812</v>
      </c>
      <c r="AF69" t="s">
        <v>482</v>
      </c>
      <c r="AG69" s="7">
        <v>5.7500692499631856E-2</v>
      </c>
      <c r="AH69" s="7">
        <v>7.9292892636304568E-3</v>
      </c>
      <c r="AI69" s="8">
        <f t="shared" si="0"/>
        <v>726.7724392433812</v>
      </c>
      <c r="AJ69" s="8">
        <f t="shared" si="1"/>
        <v>24.332753404051189</v>
      </c>
    </row>
    <row r="70" spans="1:39" x14ac:dyDescent="0.25">
      <c r="A70" s="5" t="s">
        <v>497</v>
      </c>
      <c r="B70">
        <f>IFERROR(_xlfn.XLOOKUP(Table2[[#This Row],[country]],'[1]Park type per country'!$A$2:$A$162,'[1]Park type per country'!B$2:B$162),0)</f>
        <v>18.62111129178431</v>
      </c>
      <c r="C70">
        <f>IFERROR(_xlfn.XLOOKUP(Table2[[#This Row],[surface]],'[1]Park type per country'!$A$2:$A$162,'[1]Park type per country'!C$2:C$162),0)</f>
        <v>0</v>
      </c>
      <c r="D70">
        <f>IFERROR(_xlfn.XLOOKUP(Table2[[#This Row],[multi-storey]],'[1]Park type per country'!$A$2:$A$162,'[1]Park type per country'!D$2:D$162),0)</f>
        <v>0</v>
      </c>
      <c r="E70">
        <f>IFERROR(_xlfn.XLOOKUP(Table2[[#This Row],[street_side]],'[1]Park type per country'!$A$2:$A$162,'[1]Park type per country'!E$2:E$162),0)</f>
        <v>0</v>
      </c>
      <c r="F70">
        <f>IFERROR(_xlfn.XLOOKUP(Table2[[#This Row],[underground]],'[1]Park type per country'!$A$2:$A$162,'[1]Park type per country'!F$2:F$162),0)</f>
        <v>0</v>
      </c>
      <c r="G70">
        <f>IFERROR(_xlfn.XLOOKUP(Table2[[#This Row],[lane]],'[1]Park type per country'!$A$2:$A$162,'[1]Park type per country'!G$2:G$162),0)</f>
        <v>0</v>
      </c>
      <c r="H70">
        <f>IFERROR(_xlfn.XLOOKUP(Table2[[#This Row],[rooftop]],'[1]Park type per country'!$A$2:$A$162,'[1]Park type per country'!H$2:H$162),0)</f>
        <v>0</v>
      </c>
      <c r="I70">
        <f>IFERROR(_xlfn.XLOOKUP(Table2[[#This Row],[garage_boxes]],'[1]Park type per country'!$A$2:$A$162,'[1]Park type per country'!I$2:I$162),0)</f>
        <v>0</v>
      </c>
      <c r="J70">
        <f>IFERROR(_xlfn.XLOOKUP(Table2[[#This Row],[carports]],'[1]Park type per country'!$A$2:$A$162,'[1]Park type per country'!J$2:J$162),0)</f>
        <v>0</v>
      </c>
      <c r="K70">
        <f>IFERROR(_xlfn.XLOOKUP(Table2[[#This Row],[garage]],'[1]Park type per country'!$A$2:$A$162,'[1]Park type per country'!K$2:K$162),0)</f>
        <v>0</v>
      </c>
      <c r="L70">
        <f>IFERROR(_xlfn.XLOOKUP(Table2[[#This Row],[depot]],'[1]Park type per country'!$A$2:$A$162,'[1]Park type per country'!L$2:L$162),0)</f>
        <v>0</v>
      </c>
      <c r="M70">
        <f>IFERROR(_xlfn.XLOOKUP(Table2[[#This Row],[sheds]],'[1]Park type per country'!$A$2:$A$162,'[1]Park type per country'!M$2:M$162),0)</f>
        <v>0</v>
      </c>
      <c r="N70">
        <f>IFERROR(_xlfn.XLOOKUP(Table2[[#This Row],[layby]],'[1]Park type per country'!$A$2:$A$162,'[1]Park type per country'!N$2:N$162),0)</f>
        <v>0</v>
      </c>
      <c r="O70">
        <f>IFERROR(_xlfn.XLOOKUP(Table2[[#This Row],[park_and_ride]],'[1]Park type per country'!$A$2:$A$162,'[1]Park type per country'!O$2:O$162),0)</f>
        <v>0</v>
      </c>
      <c r="P70">
        <f>IFERROR(_xlfn.XLOOKUP(Table2[[#This Row],[garages]],'[1]Park type per country'!$A$2:$A$162,'[1]Park type per country'!P$2:P$162),0)</f>
        <v>0</v>
      </c>
      <c r="Q70">
        <f>IFERROR(_xlfn.XLOOKUP(Table2[[#This Row],[Carpool]],'[1]Park type per country'!$A$2:$A$162,'[1]Park type per country'!Q$2:Q$162),0)</f>
        <v>0</v>
      </c>
      <c r="R70">
        <f>IFERROR(_xlfn.XLOOKUP(Table2[[#This Row],[carpool2]],'[1]Park type per country'!$A$2:$A$162,'[1]Park type per country'!R$2:R$162),0)</f>
        <v>0</v>
      </c>
      <c r="S70">
        <f>SUM(B70:R70)</f>
        <v>18.62111129178431</v>
      </c>
      <c r="T70">
        <f>_xlfn.XLOOKUP(A70,Sheet1!$A$2:$A$177,Sheet1!$Q$2:$Q$177)</f>
        <v>4221.3900308017937</v>
      </c>
      <c r="U70" s="4">
        <f>S70/T70</f>
        <v>4.4111326259628969E-3</v>
      </c>
      <c r="V70" s="6" t="e">
        <f>_xlfn.XLOOKUP(Table2[[#This Row],[country]],[2]!Table1[country],[2]!Table1[Populated area with no road information (%)])</f>
        <v>#N/A</v>
      </c>
      <c r="W70" s="6"/>
      <c r="AB70" t="s">
        <v>495</v>
      </c>
      <c r="AC70">
        <v>253.72629819190351</v>
      </c>
      <c r="AD70">
        <v>6405.9931673611591</v>
      </c>
      <c r="AF70" t="s">
        <v>580</v>
      </c>
      <c r="AG70" s="7">
        <v>5.4617977303982657E-2</v>
      </c>
      <c r="AH70" s="7">
        <v>5.9245251765115553E-3</v>
      </c>
      <c r="AI70" s="8">
        <f t="shared" si="0"/>
        <v>191.11851484792305</v>
      </c>
      <c r="AJ70" s="8">
        <f t="shared" si="1"/>
        <v>6.7205666983975547</v>
      </c>
    </row>
    <row r="71" spans="1:39" x14ac:dyDescent="0.25">
      <c r="A71" s="5" t="s">
        <v>536</v>
      </c>
      <c r="B71">
        <f>IFERROR(_xlfn.XLOOKUP(Table2[[#This Row],[country]],'[1]Park type per country'!$A$2:$A$162,'[1]Park type per country'!B$2:B$162),0)</f>
        <v>7.0134591053306981</v>
      </c>
      <c r="C71">
        <f>IFERROR(_xlfn.XLOOKUP(Table2[[#This Row],[surface]],'[1]Park type per country'!$A$2:$A$162,'[1]Park type per country'!C$2:C$162),0)</f>
        <v>0</v>
      </c>
      <c r="D71">
        <f>IFERROR(_xlfn.XLOOKUP(Table2[[#This Row],[multi-storey]],'[1]Park type per country'!$A$2:$A$162,'[1]Park type per country'!D$2:D$162),0)</f>
        <v>0</v>
      </c>
      <c r="E71">
        <f>IFERROR(_xlfn.XLOOKUP(Table2[[#This Row],[street_side]],'[1]Park type per country'!$A$2:$A$162,'[1]Park type per country'!E$2:E$162),0)</f>
        <v>0</v>
      </c>
      <c r="F71">
        <f>IFERROR(_xlfn.XLOOKUP(Table2[[#This Row],[underground]],'[1]Park type per country'!$A$2:$A$162,'[1]Park type per country'!F$2:F$162),0)</f>
        <v>0</v>
      </c>
      <c r="G71">
        <f>IFERROR(_xlfn.XLOOKUP(Table2[[#This Row],[lane]],'[1]Park type per country'!$A$2:$A$162,'[1]Park type per country'!G$2:G$162),0)</f>
        <v>0</v>
      </c>
      <c r="H71">
        <f>IFERROR(_xlfn.XLOOKUP(Table2[[#This Row],[rooftop]],'[1]Park type per country'!$A$2:$A$162,'[1]Park type per country'!H$2:H$162),0)</f>
        <v>0</v>
      </c>
      <c r="I71">
        <f>IFERROR(_xlfn.XLOOKUP(Table2[[#This Row],[garage_boxes]],'[1]Park type per country'!$A$2:$A$162,'[1]Park type per country'!I$2:I$162),0)</f>
        <v>0</v>
      </c>
      <c r="J71">
        <f>IFERROR(_xlfn.XLOOKUP(Table2[[#This Row],[carports]],'[1]Park type per country'!$A$2:$A$162,'[1]Park type per country'!J$2:J$162),0)</f>
        <v>0</v>
      </c>
      <c r="K71">
        <f>IFERROR(_xlfn.XLOOKUP(Table2[[#This Row],[garage]],'[1]Park type per country'!$A$2:$A$162,'[1]Park type per country'!K$2:K$162),0)</f>
        <v>0</v>
      </c>
      <c r="L71">
        <f>IFERROR(_xlfn.XLOOKUP(Table2[[#This Row],[depot]],'[1]Park type per country'!$A$2:$A$162,'[1]Park type per country'!L$2:L$162),0)</f>
        <v>0</v>
      </c>
      <c r="M71">
        <f>IFERROR(_xlfn.XLOOKUP(Table2[[#This Row],[sheds]],'[1]Park type per country'!$A$2:$A$162,'[1]Park type per country'!M$2:M$162),0)</f>
        <v>0</v>
      </c>
      <c r="N71">
        <f>IFERROR(_xlfn.XLOOKUP(Table2[[#This Row],[layby]],'[1]Park type per country'!$A$2:$A$162,'[1]Park type per country'!N$2:N$162),0)</f>
        <v>0</v>
      </c>
      <c r="O71">
        <f>IFERROR(_xlfn.XLOOKUP(Table2[[#This Row],[park_and_ride]],'[1]Park type per country'!$A$2:$A$162,'[1]Park type per country'!O$2:O$162),0)</f>
        <v>0</v>
      </c>
      <c r="P71">
        <f>IFERROR(_xlfn.XLOOKUP(Table2[[#This Row],[garages]],'[1]Park type per country'!$A$2:$A$162,'[1]Park type per country'!P$2:P$162),0)</f>
        <v>0</v>
      </c>
      <c r="Q71">
        <f>IFERROR(_xlfn.XLOOKUP(Table2[[#This Row],[Carpool]],'[1]Park type per country'!$A$2:$A$162,'[1]Park type per country'!Q$2:Q$162),0)</f>
        <v>0</v>
      </c>
      <c r="R71">
        <f>IFERROR(_xlfn.XLOOKUP(Table2[[#This Row],[carpool2]],'[1]Park type per country'!$A$2:$A$162,'[1]Park type per country'!R$2:R$162),0)</f>
        <v>0</v>
      </c>
      <c r="S71">
        <f>SUM(B71:R71)</f>
        <v>7.0134591053306981</v>
      </c>
      <c r="T71">
        <f>_xlfn.XLOOKUP(A71,Sheet1!$A$2:$A$177,Sheet1!$Q$2:$Q$177)</f>
        <v>1647.1717946313347</v>
      </c>
      <c r="U71" s="4">
        <f>S71/T71</f>
        <v>4.2578795534198854E-3</v>
      </c>
      <c r="V71" s="6" t="e">
        <f>_xlfn.XLOOKUP(Table2[[#This Row],[country]],[2]!Table1[country],[2]!Table1[Populated area with no road information (%)])</f>
        <v>#DIV/0!</v>
      </c>
      <c r="W71" s="6"/>
      <c r="AB71" t="s">
        <v>483</v>
      </c>
      <c r="AC71">
        <v>25.08558699279585</v>
      </c>
      <c r="AD71">
        <v>574.23912500502172</v>
      </c>
      <c r="AF71" t="s">
        <v>546</v>
      </c>
      <c r="AG71" s="7">
        <v>2.2898690170662275E-2</v>
      </c>
      <c r="AH71" s="7">
        <v>0</v>
      </c>
      <c r="AI71" s="8">
        <f t="shared" si="0"/>
        <v>0.35114525105998179</v>
      </c>
      <c r="AJ71" s="8">
        <f t="shared" si="1"/>
        <v>5.8085413467011933E-3</v>
      </c>
    </row>
    <row r="72" spans="1:39" x14ac:dyDescent="0.25">
      <c r="A72" s="5" t="s">
        <v>582</v>
      </c>
      <c r="B72">
        <f>IFERROR(_xlfn.XLOOKUP(Table2[[#This Row],[country]],'[1]Park type per country'!$A$2:$A$162,'[1]Park type per country'!B$2:B$162),0)</f>
        <v>19.433519519528758</v>
      </c>
      <c r="C72">
        <f>IFERROR(_xlfn.XLOOKUP(Table2[[#This Row],[surface]],'[1]Park type per country'!$A$2:$A$162,'[1]Park type per country'!C$2:C$162),0)</f>
        <v>0</v>
      </c>
      <c r="D72">
        <f>IFERROR(_xlfn.XLOOKUP(Table2[[#This Row],[multi-storey]],'[1]Park type per country'!$A$2:$A$162,'[1]Park type per country'!D$2:D$162),0)</f>
        <v>0</v>
      </c>
      <c r="E72">
        <f>IFERROR(_xlfn.XLOOKUP(Table2[[#This Row],[street_side]],'[1]Park type per country'!$A$2:$A$162,'[1]Park type per country'!E$2:E$162),0)</f>
        <v>0</v>
      </c>
      <c r="F72">
        <f>IFERROR(_xlfn.XLOOKUP(Table2[[#This Row],[underground]],'[1]Park type per country'!$A$2:$A$162,'[1]Park type per country'!F$2:F$162),0)</f>
        <v>0</v>
      </c>
      <c r="G72">
        <f>IFERROR(_xlfn.XLOOKUP(Table2[[#This Row],[lane]],'[1]Park type per country'!$A$2:$A$162,'[1]Park type per country'!G$2:G$162),0)</f>
        <v>0</v>
      </c>
      <c r="H72">
        <f>IFERROR(_xlfn.XLOOKUP(Table2[[#This Row],[rooftop]],'[1]Park type per country'!$A$2:$A$162,'[1]Park type per country'!H$2:H$162),0)</f>
        <v>0</v>
      </c>
      <c r="I72">
        <f>IFERROR(_xlfn.XLOOKUP(Table2[[#This Row],[garage_boxes]],'[1]Park type per country'!$A$2:$A$162,'[1]Park type per country'!I$2:I$162),0)</f>
        <v>0</v>
      </c>
      <c r="J72">
        <f>IFERROR(_xlfn.XLOOKUP(Table2[[#This Row],[carports]],'[1]Park type per country'!$A$2:$A$162,'[1]Park type per country'!J$2:J$162),0)</f>
        <v>0</v>
      </c>
      <c r="K72">
        <f>IFERROR(_xlfn.XLOOKUP(Table2[[#This Row],[garage]],'[1]Park type per country'!$A$2:$A$162,'[1]Park type per country'!K$2:K$162),0)</f>
        <v>0</v>
      </c>
      <c r="L72">
        <f>IFERROR(_xlfn.XLOOKUP(Table2[[#This Row],[depot]],'[1]Park type per country'!$A$2:$A$162,'[1]Park type per country'!L$2:L$162),0)</f>
        <v>0</v>
      </c>
      <c r="M72">
        <f>IFERROR(_xlfn.XLOOKUP(Table2[[#This Row],[sheds]],'[1]Park type per country'!$A$2:$A$162,'[1]Park type per country'!M$2:M$162),0)</f>
        <v>0</v>
      </c>
      <c r="N72">
        <f>IFERROR(_xlfn.XLOOKUP(Table2[[#This Row],[layby]],'[1]Park type per country'!$A$2:$A$162,'[1]Park type per country'!N$2:N$162),0)</f>
        <v>0</v>
      </c>
      <c r="O72">
        <f>IFERROR(_xlfn.XLOOKUP(Table2[[#This Row],[park_and_ride]],'[1]Park type per country'!$A$2:$A$162,'[1]Park type per country'!O$2:O$162),0)</f>
        <v>0</v>
      </c>
      <c r="P72">
        <f>IFERROR(_xlfn.XLOOKUP(Table2[[#This Row],[garages]],'[1]Park type per country'!$A$2:$A$162,'[1]Park type per country'!P$2:P$162),0)</f>
        <v>0</v>
      </c>
      <c r="Q72">
        <f>IFERROR(_xlfn.XLOOKUP(Table2[[#This Row],[Carpool]],'[1]Park type per country'!$A$2:$A$162,'[1]Park type per country'!Q$2:Q$162),0)</f>
        <v>0</v>
      </c>
      <c r="R72">
        <f>IFERROR(_xlfn.XLOOKUP(Table2[[#This Row],[carpool2]],'[1]Park type per country'!$A$2:$A$162,'[1]Park type per country'!R$2:R$162),0)</f>
        <v>0</v>
      </c>
      <c r="S72">
        <f>SUM(B72:R72)</f>
        <v>19.433519519528758</v>
      </c>
      <c r="T72">
        <f>_xlfn.XLOOKUP(A72,Sheet1!$A$2:$A$177,Sheet1!$Q$2:$Q$177)</f>
        <v>5078.8129609676744</v>
      </c>
      <c r="U72" s="4">
        <f>S72/T72</f>
        <v>3.8263900775400987E-3</v>
      </c>
      <c r="V72" s="6">
        <f>_xlfn.XLOOKUP(Table2[[#This Row],[country]],[2]!Table1[country],[2]!Table1[Populated area with no road information (%)])</f>
        <v>0.27693857520412823</v>
      </c>
      <c r="W72" s="6"/>
      <c r="AB72" t="s">
        <v>554</v>
      </c>
      <c r="AC72">
        <v>42.498506203779527</v>
      </c>
      <c r="AD72">
        <v>883.68645506542737</v>
      </c>
      <c r="AF72" t="s">
        <v>519</v>
      </c>
      <c r="AG72" s="7">
        <v>2.1629319584524468E-2</v>
      </c>
      <c r="AH72" s="7">
        <v>4.6647356514109952E-3</v>
      </c>
      <c r="AI72" s="8">
        <f t="shared" si="0"/>
        <v>6916.4342003277543</v>
      </c>
      <c r="AJ72" s="8">
        <f t="shared" si="1"/>
        <v>112.1226204856406</v>
      </c>
      <c r="AM72" t="s">
        <v>649</v>
      </c>
    </row>
    <row r="73" spans="1:39" x14ac:dyDescent="0.25">
      <c r="A73" s="5" t="s">
        <v>484</v>
      </c>
      <c r="B73">
        <f>IFERROR(_xlfn.XLOOKUP(Table2[[#This Row],[country]],'[1]Park type per country'!$A$2:$A$162,'[1]Park type per country'!B$2:B$162),0)</f>
        <v>6.2613664323425508E-2</v>
      </c>
      <c r="C73">
        <f>IFERROR(_xlfn.XLOOKUP(Table2[[#This Row],[surface]],'[1]Park type per country'!$A$2:$A$162,'[1]Park type per country'!C$2:C$162),0)</f>
        <v>0</v>
      </c>
      <c r="D73">
        <f>IFERROR(_xlfn.XLOOKUP(Table2[[#This Row],[multi-storey]],'[1]Park type per country'!$A$2:$A$162,'[1]Park type per country'!D$2:D$162),0)</f>
        <v>0</v>
      </c>
      <c r="E73">
        <f>IFERROR(_xlfn.XLOOKUP(Table2[[#This Row],[street_side]],'[1]Park type per country'!$A$2:$A$162,'[1]Park type per country'!E$2:E$162),0)</f>
        <v>0</v>
      </c>
      <c r="F73">
        <f>IFERROR(_xlfn.XLOOKUP(Table2[[#This Row],[underground]],'[1]Park type per country'!$A$2:$A$162,'[1]Park type per country'!F$2:F$162),0)</f>
        <v>0</v>
      </c>
      <c r="G73">
        <f>IFERROR(_xlfn.XLOOKUP(Table2[[#This Row],[lane]],'[1]Park type per country'!$A$2:$A$162,'[1]Park type per country'!G$2:G$162),0)</f>
        <v>0</v>
      </c>
      <c r="H73">
        <f>IFERROR(_xlfn.XLOOKUP(Table2[[#This Row],[rooftop]],'[1]Park type per country'!$A$2:$A$162,'[1]Park type per country'!H$2:H$162),0)</f>
        <v>0</v>
      </c>
      <c r="I73">
        <f>IFERROR(_xlfn.XLOOKUP(Table2[[#This Row],[garage_boxes]],'[1]Park type per country'!$A$2:$A$162,'[1]Park type per country'!I$2:I$162),0)</f>
        <v>0</v>
      </c>
      <c r="J73">
        <f>IFERROR(_xlfn.XLOOKUP(Table2[[#This Row],[carports]],'[1]Park type per country'!$A$2:$A$162,'[1]Park type per country'!J$2:J$162),0)</f>
        <v>0</v>
      </c>
      <c r="K73">
        <f>IFERROR(_xlfn.XLOOKUP(Table2[[#This Row],[garage]],'[1]Park type per country'!$A$2:$A$162,'[1]Park type per country'!K$2:K$162),0)</f>
        <v>0</v>
      </c>
      <c r="L73">
        <f>IFERROR(_xlfn.XLOOKUP(Table2[[#This Row],[depot]],'[1]Park type per country'!$A$2:$A$162,'[1]Park type per country'!L$2:L$162),0)</f>
        <v>0</v>
      </c>
      <c r="M73">
        <f>IFERROR(_xlfn.XLOOKUP(Table2[[#This Row],[sheds]],'[1]Park type per country'!$A$2:$A$162,'[1]Park type per country'!M$2:M$162),0)</f>
        <v>0</v>
      </c>
      <c r="N73">
        <f>IFERROR(_xlfn.XLOOKUP(Table2[[#This Row],[layby]],'[1]Park type per country'!$A$2:$A$162,'[1]Park type per country'!N$2:N$162),0)</f>
        <v>0</v>
      </c>
      <c r="O73">
        <f>IFERROR(_xlfn.XLOOKUP(Table2[[#This Row],[park_and_ride]],'[1]Park type per country'!$A$2:$A$162,'[1]Park type per country'!O$2:O$162),0)</f>
        <v>0</v>
      </c>
      <c r="P73">
        <f>IFERROR(_xlfn.XLOOKUP(Table2[[#This Row],[garages]],'[1]Park type per country'!$A$2:$A$162,'[1]Park type per country'!P$2:P$162),0)</f>
        <v>0</v>
      </c>
      <c r="Q73">
        <f>IFERROR(_xlfn.XLOOKUP(Table2[[#This Row],[Carpool]],'[1]Park type per country'!$A$2:$A$162,'[1]Park type per country'!Q$2:Q$162),0)</f>
        <v>0</v>
      </c>
      <c r="R73">
        <f>IFERROR(_xlfn.XLOOKUP(Table2[[#This Row],[carpool2]],'[1]Park type per country'!$A$2:$A$162,'[1]Park type per country'!R$2:R$162),0)</f>
        <v>0</v>
      </c>
      <c r="S73">
        <f>SUM(B73:R73)</f>
        <v>6.2613664323425508E-2</v>
      </c>
      <c r="T73">
        <f>_xlfn.XLOOKUP(A73,Sheet1!$A$2:$A$177,Sheet1!$Q$2:$Q$177)</f>
        <v>16.794408898304923</v>
      </c>
      <c r="U73" s="4">
        <f>S73/T73</f>
        <v>3.728244602270293E-3</v>
      </c>
      <c r="V73" s="6">
        <f>_xlfn.XLOOKUP(Table2[[#This Row],[country]],[2]!Table1[country],[2]!Table1[Populated area with no road information (%)])</f>
        <v>0.34824121855757484</v>
      </c>
      <c r="W73" s="6"/>
      <c r="AB73" t="s">
        <v>539</v>
      </c>
      <c r="AC73">
        <v>0.51199763743015603</v>
      </c>
      <c r="AD73">
        <v>13.181407006343445</v>
      </c>
      <c r="AF73" t="s">
        <v>593</v>
      </c>
      <c r="AG73" s="7">
        <v>1.526591058158645E-2</v>
      </c>
      <c r="AH73" s="7">
        <v>4.5101872407010439E-3</v>
      </c>
      <c r="AI73" s="8">
        <f t="shared" si="0"/>
        <v>978.45704007342306</v>
      </c>
      <c r="AJ73" s="8">
        <f t="shared" si="1"/>
        <v>12.92086667101859</v>
      </c>
    </row>
    <row r="74" spans="1:39" x14ac:dyDescent="0.25">
      <c r="A74" s="5" t="s">
        <v>597</v>
      </c>
      <c r="B74">
        <f>IFERROR(_xlfn.XLOOKUP(Table2[[#This Row],[country]],'[1]Park type per country'!$A$2:$A$162,'[1]Park type per country'!B$2:B$162),0)</f>
        <v>0.50280502430305618</v>
      </c>
      <c r="C74">
        <f>IFERROR(_xlfn.XLOOKUP(Table2[[#This Row],[surface]],'[1]Park type per country'!$A$2:$A$162,'[1]Park type per country'!C$2:C$162),0)</f>
        <v>0</v>
      </c>
      <c r="D74">
        <f>IFERROR(_xlfn.XLOOKUP(Table2[[#This Row],[multi-storey]],'[1]Park type per country'!$A$2:$A$162,'[1]Park type per country'!D$2:D$162),0)</f>
        <v>0</v>
      </c>
      <c r="E74">
        <f>IFERROR(_xlfn.XLOOKUP(Table2[[#This Row],[street_side]],'[1]Park type per country'!$A$2:$A$162,'[1]Park type per country'!E$2:E$162),0)</f>
        <v>0</v>
      </c>
      <c r="F74">
        <f>IFERROR(_xlfn.XLOOKUP(Table2[[#This Row],[underground]],'[1]Park type per country'!$A$2:$A$162,'[1]Park type per country'!F$2:F$162),0)</f>
        <v>0</v>
      </c>
      <c r="G74">
        <f>IFERROR(_xlfn.XLOOKUP(Table2[[#This Row],[lane]],'[1]Park type per country'!$A$2:$A$162,'[1]Park type per country'!G$2:G$162),0)</f>
        <v>0</v>
      </c>
      <c r="H74">
        <f>IFERROR(_xlfn.XLOOKUP(Table2[[#This Row],[rooftop]],'[1]Park type per country'!$A$2:$A$162,'[1]Park type per country'!H$2:H$162),0)</f>
        <v>0</v>
      </c>
      <c r="I74">
        <f>IFERROR(_xlfn.XLOOKUP(Table2[[#This Row],[garage_boxes]],'[1]Park type per country'!$A$2:$A$162,'[1]Park type per country'!I$2:I$162),0)</f>
        <v>0</v>
      </c>
      <c r="J74">
        <f>IFERROR(_xlfn.XLOOKUP(Table2[[#This Row],[carports]],'[1]Park type per country'!$A$2:$A$162,'[1]Park type per country'!J$2:J$162),0)</f>
        <v>0</v>
      </c>
      <c r="K74">
        <f>IFERROR(_xlfn.XLOOKUP(Table2[[#This Row],[garage]],'[1]Park type per country'!$A$2:$A$162,'[1]Park type per country'!K$2:K$162),0)</f>
        <v>0</v>
      </c>
      <c r="L74">
        <f>IFERROR(_xlfn.XLOOKUP(Table2[[#This Row],[depot]],'[1]Park type per country'!$A$2:$A$162,'[1]Park type per country'!L$2:L$162),0)</f>
        <v>0</v>
      </c>
      <c r="M74">
        <f>IFERROR(_xlfn.XLOOKUP(Table2[[#This Row],[sheds]],'[1]Park type per country'!$A$2:$A$162,'[1]Park type per country'!M$2:M$162),0)</f>
        <v>0</v>
      </c>
      <c r="N74">
        <f>IFERROR(_xlfn.XLOOKUP(Table2[[#This Row],[layby]],'[1]Park type per country'!$A$2:$A$162,'[1]Park type per country'!N$2:N$162),0)</f>
        <v>0</v>
      </c>
      <c r="O74">
        <f>IFERROR(_xlfn.XLOOKUP(Table2[[#This Row],[park_and_ride]],'[1]Park type per country'!$A$2:$A$162,'[1]Park type per country'!O$2:O$162),0)</f>
        <v>0</v>
      </c>
      <c r="P74">
        <f>IFERROR(_xlfn.XLOOKUP(Table2[[#This Row],[garages]],'[1]Park type per country'!$A$2:$A$162,'[1]Park type per country'!P$2:P$162),0)</f>
        <v>0</v>
      </c>
      <c r="Q74">
        <f>IFERROR(_xlfn.XLOOKUP(Table2[[#This Row],[Carpool]],'[1]Park type per country'!$A$2:$A$162,'[1]Park type per country'!Q$2:Q$162),0)</f>
        <v>0</v>
      </c>
      <c r="R74">
        <f>IFERROR(_xlfn.XLOOKUP(Table2[[#This Row],[carpool2]],'[1]Park type per country'!$A$2:$A$162,'[1]Park type per country'!R$2:R$162),0)</f>
        <v>0</v>
      </c>
      <c r="S74">
        <f>SUM(B74:R74)</f>
        <v>0.50280502430305618</v>
      </c>
      <c r="T74">
        <f>_xlfn.XLOOKUP(A74,Sheet1!$A$2:$A$177,Sheet1!$Q$2:$Q$177)</f>
        <v>136.23395006032848</v>
      </c>
      <c r="U74" s="4">
        <f>S74/T74</f>
        <v>3.6907468665512452E-3</v>
      </c>
      <c r="V74" s="6">
        <f>_xlfn.XLOOKUP(Table2[[#This Row],[country]],[2]!Table1[country],[2]!Table1[Populated area with no road information (%)])</f>
        <v>0.3647706676236378</v>
      </c>
      <c r="W74" s="6"/>
      <c r="AB74" t="s">
        <v>591</v>
      </c>
      <c r="AC74">
        <v>23.154279623745769</v>
      </c>
      <c r="AD74">
        <v>437.95714051523925</v>
      </c>
      <c r="AF74" t="s">
        <v>483</v>
      </c>
      <c r="AG74" s="7">
        <v>9.6362572068722882E-2</v>
      </c>
      <c r="AH74" s="7">
        <v>1.1104907522314269E-2</v>
      </c>
      <c r="AI74" s="8">
        <f t="shared" si="0"/>
        <v>574.23912500502172</v>
      </c>
      <c r="AJ74" s="8">
        <f t="shared" si="1"/>
        <v>25.08558699279585</v>
      </c>
    </row>
    <row r="75" spans="1:39" x14ac:dyDescent="0.25">
      <c r="A75" s="5" t="s">
        <v>480</v>
      </c>
      <c r="B75">
        <f>IFERROR(_xlfn.XLOOKUP(Table2[[#This Row],[country]],'[1]Park type per country'!$A$2:$A$162,'[1]Park type per country'!B$2:B$162),0)</f>
        <v>1.330736407919977</v>
      </c>
      <c r="C75">
        <f>IFERROR(_xlfn.XLOOKUP(Table2[[#This Row],[surface]],'[1]Park type per country'!$A$2:$A$162,'[1]Park type per country'!C$2:C$162),0)</f>
        <v>0</v>
      </c>
      <c r="D75">
        <f>IFERROR(_xlfn.XLOOKUP(Table2[[#This Row],[multi-storey]],'[1]Park type per country'!$A$2:$A$162,'[1]Park type per country'!D$2:D$162),0)</f>
        <v>0</v>
      </c>
      <c r="E75">
        <f>IFERROR(_xlfn.XLOOKUP(Table2[[#This Row],[street_side]],'[1]Park type per country'!$A$2:$A$162,'[1]Park type per country'!E$2:E$162),0)</f>
        <v>0</v>
      </c>
      <c r="F75">
        <f>IFERROR(_xlfn.XLOOKUP(Table2[[#This Row],[underground]],'[1]Park type per country'!$A$2:$A$162,'[1]Park type per country'!F$2:F$162),0)</f>
        <v>0</v>
      </c>
      <c r="G75">
        <f>IFERROR(_xlfn.XLOOKUP(Table2[[#This Row],[lane]],'[1]Park type per country'!$A$2:$A$162,'[1]Park type per country'!G$2:G$162),0)</f>
        <v>0</v>
      </c>
      <c r="H75">
        <f>IFERROR(_xlfn.XLOOKUP(Table2[[#This Row],[rooftop]],'[1]Park type per country'!$A$2:$A$162,'[1]Park type per country'!H$2:H$162),0)</f>
        <v>0</v>
      </c>
      <c r="I75">
        <f>IFERROR(_xlfn.XLOOKUP(Table2[[#This Row],[garage_boxes]],'[1]Park type per country'!$A$2:$A$162,'[1]Park type per country'!I$2:I$162),0)</f>
        <v>0</v>
      </c>
      <c r="J75">
        <f>IFERROR(_xlfn.XLOOKUP(Table2[[#This Row],[carports]],'[1]Park type per country'!$A$2:$A$162,'[1]Park type per country'!J$2:J$162),0)</f>
        <v>0</v>
      </c>
      <c r="K75">
        <f>IFERROR(_xlfn.XLOOKUP(Table2[[#This Row],[garage]],'[1]Park type per country'!$A$2:$A$162,'[1]Park type per country'!K$2:K$162),0)</f>
        <v>0</v>
      </c>
      <c r="L75">
        <f>IFERROR(_xlfn.XLOOKUP(Table2[[#This Row],[depot]],'[1]Park type per country'!$A$2:$A$162,'[1]Park type per country'!L$2:L$162),0)</f>
        <v>0</v>
      </c>
      <c r="M75">
        <f>IFERROR(_xlfn.XLOOKUP(Table2[[#This Row],[sheds]],'[1]Park type per country'!$A$2:$A$162,'[1]Park type per country'!M$2:M$162),0)</f>
        <v>0</v>
      </c>
      <c r="N75">
        <f>IFERROR(_xlfn.XLOOKUP(Table2[[#This Row],[layby]],'[1]Park type per country'!$A$2:$A$162,'[1]Park type per country'!N$2:N$162),0)</f>
        <v>0</v>
      </c>
      <c r="O75">
        <f>IFERROR(_xlfn.XLOOKUP(Table2[[#This Row],[park_and_ride]],'[1]Park type per country'!$A$2:$A$162,'[1]Park type per country'!O$2:O$162),0)</f>
        <v>0</v>
      </c>
      <c r="P75">
        <f>IFERROR(_xlfn.XLOOKUP(Table2[[#This Row],[garages]],'[1]Park type per country'!$A$2:$A$162,'[1]Park type per country'!P$2:P$162),0)</f>
        <v>0</v>
      </c>
      <c r="Q75">
        <f>IFERROR(_xlfn.XLOOKUP(Table2[[#This Row],[Carpool]],'[1]Park type per country'!$A$2:$A$162,'[1]Park type per country'!Q$2:Q$162),0)</f>
        <v>0</v>
      </c>
      <c r="R75">
        <f>IFERROR(_xlfn.XLOOKUP(Table2[[#This Row],[carpool2]],'[1]Park type per country'!$A$2:$A$162,'[1]Park type per country'!R$2:R$162),0)</f>
        <v>0</v>
      </c>
      <c r="S75">
        <f>SUM(B75:R75)</f>
        <v>1.330736407919977</v>
      </c>
      <c r="T75">
        <f>_xlfn.XLOOKUP(A75,Sheet1!$A$2:$A$177,Sheet1!$Q$2:$Q$177)</f>
        <v>363.64795712125408</v>
      </c>
      <c r="U75" s="4">
        <f>S75/T75</f>
        <v>3.6594084522142906E-3</v>
      </c>
      <c r="V75" s="6">
        <f>_xlfn.XLOOKUP(Table2[[#This Row],[country]],[2]!Table1[country],[2]!Table1[Populated area with no road information (%)])</f>
        <v>0.18814228409358219</v>
      </c>
      <c r="W75" s="6"/>
      <c r="AB75" t="s">
        <v>509</v>
      </c>
      <c r="AC75">
        <v>14.87544947300788</v>
      </c>
      <c r="AD75">
        <v>541.76751764054882</v>
      </c>
      <c r="AF75" t="s">
        <v>554</v>
      </c>
      <c r="AG75" s="7">
        <v>8.6662055436639435E-2</v>
      </c>
      <c r="AH75" s="7">
        <v>1.2363190672908588E-2</v>
      </c>
      <c r="AI75" s="8">
        <f t="shared" si="0"/>
        <v>883.68645506542737</v>
      </c>
      <c r="AJ75" s="8">
        <f t="shared" si="1"/>
        <v>42.498506203779527</v>
      </c>
    </row>
    <row r="76" spans="1:39" x14ac:dyDescent="0.25">
      <c r="A76" s="5" t="s">
        <v>601</v>
      </c>
      <c r="B76">
        <f>IFERROR(_xlfn.XLOOKUP(Table2[[#This Row],[country]],'[1]Park type per country'!$A$2:$A$162,'[1]Park type per country'!B$2:B$162),0)</f>
        <v>1.188936231318428</v>
      </c>
      <c r="C76">
        <f>IFERROR(_xlfn.XLOOKUP(Table2[[#This Row],[surface]],'[1]Park type per country'!$A$2:$A$162,'[1]Park type per country'!C$2:C$162),0)</f>
        <v>0</v>
      </c>
      <c r="D76">
        <f>IFERROR(_xlfn.XLOOKUP(Table2[[#This Row],[multi-storey]],'[1]Park type per country'!$A$2:$A$162,'[1]Park type per country'!D$2:D$162),0)</f>
        <v>0</v>
      </c>
      <c r="E76">
        <f>IFERROR(_xlfn.XLOOKUP(Table2[[#This Row],[street_side]],'[1]Park type per country'!$A$2:$A$162,'[1]Park type per country'!E$2:E$162),0)</f>
        <v>0</v>
      </c>
      <c r="F76">
        <f>IFERROR(_xlfn.XLOOKUP(Table2[[#This Row],[underground]],'[1]Park type per country'!$A$2:$A$162,'[1]Park type per country'!F$2:F$162),0)</f>
        <v>0</v>
      </c>
      <c r="G76">
        <f>IFERROR(_xlfn.XLOOKUP(Table2[[#This Row],[lane]],'[1]Park type per country'!$A$2:$A$162,'[1]Park type per country'!G$2:G$162),0)</f>
        <v>0</v>
      </c>
      <c r="H76">
        <f>IFERROR(_xlfn.XLOOKUP(Table2[[#This Row],[rooftop]],'[1]Park type per country'!$A$2:$A$162,'[1]Park type per country'!H$2:H$162),0)</f>
        <v>0</v>
      </c>
      <c r="I76">
        <f>IFERROR(_xlfn.XLOOKUP(Table2[[#This Row],[garage_boxes]],'[1]Park type per country'!$A$2:$A$162,'[1]Park type per country'!I$2:I$162),0)</f>
        <v>0</v>
      </c>
      <c r="J76">
        <f>IFERROR(_xlfn.XLOOKUP(Table2[[#This Row],[carports]],'[1]Park type per country'!$A$2:$A$162,'[1]Park type per country'!J$2:J$162),0)</f>
        <v>0</v>
      </c>
      <c r="K76">
        <f>IFERROR(_xlfn.XLOOKUP(Table2[[#This Row],[garage]],'[1]Park type per country'!$A$2:$A$162,'[1]Park type per country'!K$2:K$162),0)</f>
        <v>0</v>
      </c>
      <c r="L76">
        <f>IFERROR(_xlfn.XLOOKUP(Table2[[#This Row],[depot]],'[1]Park type per country'!$A$2:$A$162,'[1]Park type per country'!L$2:L$162),0)</f>
        <v>0</v>
      </c>
      <c r="M76">
        <f>IFERROR(_xlfn.XLOOKUP(Table2[[#This Row],[sheds]],'[1]Park type per country'!$A$2:$A$162,'[1]Park type per country'!M$2:M$162),0)</f>
        <v>0</v>
      </c>
      <c r="N76">
        <f>IFERROR(_xlfn.XLOOKUP(Table2[[#This Row],[layby]],'[1]Park type per country'!$A$2:$A$162,'[1]Park type per country'!N$2:N$162),0)</f>
        <v>0</v>
      </c>
      <c r="O76">
        <f>IFERROR(_xlfn.XLOOKUP(Table2[[#This Row],[park_and_ride]],'[1]Park type per country'!$A$2:$A$162,'[1]Park type per country'!O$2:O$162),0)</f>
        <v>0</v>
      </c>
      <c r="P76">
        <f>IFERROR(_xlfn.XLOOKUP(Table2[[#This Row],[garages]],'[1]Park type per country'!$A$2:$A$162,'[1]Park type per country'!P$2:P$162),0)</f>
        <v>0</v>
      </c>
      <c r="Q76">
        <f>IFERROR(_xlfn.XLOOKUP(Table2[[#This Row],[Carpool]],'[1]Park type per country'!$A$2:$A$162,'[1]Park type per country'!Q$2:Q$162),0)</f>
        <v>0</v>
      </c>
      <c r="R76">
        <f>IFERROR(_xlfn.XLOOKUP(Table2[[#This Row],[carpool2]],'[1]Park type per country'!$A$2:$A$162,'[1]Park type per country'!R$2:R$162),0)</f>
        <v>0</v>
      </c>
      <c r="S76">
        <f>SUM(B76:R76)</f>
        <v>1.188936231318428</v>
      </c>
      <c r="T76">
        <f>_xlfn.XLOOKUP(A76,Sheet1!$A$2:$A$177,Sheet1!$Q$2:$Q$177)</f>
        <v>338.22763089010152</v>
      </c>
      <c r="U76" s="4">
        <f>S76/T76</f>
        <v>3.5151954563544885E-3</v>
      </c>
      <c r="V76" s="6">
        <f>_xlfn.XLOOKUP(Table2[[#This Row],[country]],[2]!Table1[country],[2]!Table1[Populated area with no road information (%)])</f>
        <v>0.6917349591279589</v>
      </c>
      <c r="W76" s="6"/>
      <c r="AB76" t="s">
        <v>567</v>
      </c>
      <c r="AC76">
        <v>59.048488901835192</v>
      </c>
      <c r="AD76">
        <v>2572.9021531989001</v>
      </c>
      <c r="AF76" t="s">
        <v>539</v>
      </c>
      <c r="AG76" s="7">
        <v>8.217733867580064E-2</v>
      </c>
      <c r="AH76" s="7">
        <v>1.0697901263496878E-2</v>
      </c>
      <c r="AI76" s="8">
        <f t="shared" si="0"/>
        <v>13.181407006343445</v>
      </c>
      <c r="AJ76" s="8">
        <f t="shared" si="1"/>
        <v>0.51199763743015603</v>
      </c>
    </row>
    <row r="77" spans="1:39" x14ac:dyDescent="0.25">
      <c r="A77" s="5" t="s">
        <v>574</v>
      </c>
      <c r="B77">
        <f>IFERROR(_xlfn.XLOOKUP(Table2[[#This Row],[country]],'[1]Park type per country'!$A$2:$A$162,'[1]Park type per country'!B$2:B$162),0)</f>
        <v>1.5596077755945381E-2</v>
      </c>
      <c r="C77">
        <f>IFERROR(_xlfn.XLOOKUP(Table2[[#This Row],[surface]],'[1]Park type per country'!$A$2:$A$162,'[1]Park type per country'!C$2:C$162),0)</f>
        <v>0</v>
      </c>
      <c r="D77">
        <f>IFERROR(_xlfn.XLOOKUP(Table2[[#This Row],[multi-storey]],'[1]Park type per country'!$A$2:$A$162,'[1]Park type per country'!D$2:D$162),0)</f>
        <v>0</v>
      </c>
      <c r="E77">
        <f>IFERROR(_xlfn.XLOOKUP(Table2[[#This Row],[street_side]],'[1]Park type per country'!$A$2:$A$162,'[1]Park type per country'!E$2:E$162),0)</f>
        <v>0</v>
      </c>
      <c r="F77">
        <f>IFERROR(_xlfn.XLOOKUP(Table2[[#This Row],[underground]],'[1]Park type per country'!$A$2:$A$162,'[1]Park type per country'!F$2:F$162),0)</f>
        <v>0</v>
      </c>
      <c r="G77">
        <f>IFERROR(_xlfn.XLOOKUP(Table2[[#This Row],[lane]],'[1]Park type per country'!$A$2:$A$162,'[1]Park type per country'!G$2:G$162),0)</f>
        <v>0</v>
      </c>
      <c r="H77">
        <f>IFERROR(_xlfn.XLOOKUP(Table2[[#This Row],[rooftop]],'[1]Park type per country'!$A$2:$A$162,'[1]Park type per country'!H$2:H$162),0)</f>
        <v>0</v>
      </c>
      <c r="I77">
        <f>IFERROR(_xlfn.XLOOKUP(Table2[[#This Row],[garage_boxes]],'[1]Park type per country'!$A$2:$A$162,'[1]Park type per country'!I$2:I$162),0)</f>
        <v>0</v>
      </c>
      <c r="J77">
        <f>IFERROR(_xlfn.XLOOKUP(Table2[[#This Row],[carports]],'[1]Park type per country'!$A$2:$A$162,'[1]Park type per country'!J$2:J$162),0)</f>
        <v>0</v>
      </c>
      <c r="K77">
        <f>IFERROR(_xlfn.XLOOKUP(Table2[[#This Row],[garage]],'[1]Park type per country'!$A$2:$A$162,'[1]Park type per country'!K$2:K$162),0)</f>
        <v>0</v>
      </c>
      <c r="L77">
        <f>IFERROR(_xlfn.XLOOKUP(Table2[[#This Row],[depot]],'[1]Park type per country'!$A$2:$A$162,'[1]Park type per country'!L$2:L$162),0)</f>
        <v>0</v>
      </c>
      <c r="M77">
        <f>IFERROR(_xlfn.XLOOKUP(Table2[[#This Row],[sheds]],'[1]Park type per country'!$A$2:$A$162,'[1]Park type per country'!M$2:M$162),0)</f>
        <v>0</v>
      </c>
      <c r="N77">
        <f>IFERROR(_xlfn.XLOOKUP(Table2[[#This Row],[layby]],'[1]Park type per country'!$A$2:$A$162,'[1]Park type per country'!N$2:N$162),0)</f>
        <v>0</v>
      </c>
      <c r="O77">
        <f>IFERROR(_xlfn.XLOOKUP(Table2[[#This Row],[park_and_ride]],'[1]Park type per country'!$A$2:$A$162,'[1]Park type per country'!O$2:O$162),0)</f>
        <v>0</v>
      </c>
      <c r="P77">
        <f>IFERROR(_xlfn.XLOOKUP(Table2[[#This Row],[garages]],'[1]Park type per country'!$A$2:$A$162,'[1]Park type per country'!P$2:P$162),0)</f>
        <v>0</v>
      </c>
      <c r="Q77">
        <f>IFERROR(_xlfn.XLOOKUP(Table2[[#This Row],[Carpool]],'[1]Park type per country'!$A$2:$A$162,'[1]Park type per country'!Q$2:Q$162),0)</f>
        <v>0</v>
      </c>
      <c r="R77">
        <f>IFERROR(_xlfn.XLOOKUP(Table2[[#This Row],[carpool2]],'[1]Park type per country'!$A$2:$A$162,'[1]Park type per country'!R$2:R$162),0)</f>
        <v>0</v>
      </c>
      <c r="S77">
        <f>SUM(B77:R77)</f>
        <v>1.5596077755945381E-2</v>
      </c>
      <c r="T77">
        <f>_xlfn.XLOOKUP(A77,Sheet1!$A$2:$A$177,Sheet1!$Q$2:$Q$177)</f>
        <v>4.7605433773821062</v>
      </c>
      <c r="U77" s="4">
        <f>S77/T77</f>
        <v>3.2761129391329896E-3</v>
      </c>
      <c r="V77" s="6">
        <f>_xlfn.XLOOKUP(Table2[[#This Row],[country]],[2]!Table1[country],[2]!Table1[Populated area with no road information (%)])</f>
        <v>6.5119240564945599E-2</v>
      </c>
      <c r="W77" s="6"/>
      <c r="AB77" t="s">
        <v>579</v>
      </c>
      <c r="AC77">
        <v>12.877345711573099</v>
      </c>
      <c r="AD77">
        <v>284.11523852539204</v>
      </c>
      <c r="AF77" t="s">
        <v>591</v>
      </c>
      <c r="AG77" s="7">
        <v>7.386497669514204E-2</v>
      </c>
      <c r="AH77" s="7">
        <v>1.7552433223724219E-2</v>
      </c>
      <c r="AI77" s="8">
        <f t="shared" si="0"/>
        <v>437.95714051523925</v>
      </c>
      <c r="AJ77" s="8">
        <f t="shared" si="1"/>
        <v>23.154279623745769</v>
      </c>
    </row>
    <row r="78" spans="1:39" x14ac:dyDescent="0.25">
      <c r="A78" s="5" t="s">
        <v>543</v>
      </c>
      <c r="B78">
        <f>IFERROR(_xlfn.XLOOKUP(Table2[[#This Row],[country]],'[1]Park type per country'!$A$2:$A$162,'[1]Park type per country'!B$2:B$162),0)</f>
        <v>28.070012216919309</v>
      </c>
      <c r="C78">
        <f>IFERROR(_xlfn.XLOOKUP(Table2[[#This Row],[surface]],'[1]Park type per country'!$A$2:$A$162,'[1]Park type per country'!C$2:C$162),0)</f>
        <v>0</v>
      </c>
      <c r="D78">
        <f>IFERROR(_xlfn.XLOOKUP(Table2[[#This Row],[multi-storey]],'[1]Park type per country'!$A$2:$A$162,'[1]Park type per country'!D$2:D$162),0)</f>
        <v>0</v>
      </c>
      <c r="E78">
        <f>IFERROR(_xlfn.XLOOKUP(Table2[[#This Row],[street_side]],'[1]Park type per country'!$A$2:$A$162,'[1]Park type per country'!E$2:E$162),0)</f>
        <v>0</v>
      </c>
      <c r="F78">
        <f>IFERROR(_xlfn.XLOOKUP(Table2[[#This Row],[underground]],'[1]Park type per country'!$A$2:$A$162,'[1]Park type per country'!F$2:F$162),0)</f>
        <v>0</v>
      </c>
      <c r="G78">
        <f>IFERROR(_xlfn.XLOOKUP(Table2[[#This Row],[lane]],'[1]Park type per country'!$A$2:$A$162,'[1]Park type per country'!G$2:G$162),0)</f>
        <v>0</v>
      </c>
      <c r="H78">
        <f>IFERROR(_xlfn.XLOOKUP(Table2[[#This Row],[rooftop]],'[1]Park type per country'!$A$2:$A$162,'[1]Park type per country'!H$2:H$162),0)</f>
        <v>0</v>
      </c>
      <c r="I78">
        <f>IFERROR(_xlfn.XLOOKUP(Table2[[#This Row],[garage_boxes]],'[1]Park type per country'!$A$2:$A$162,'[1]Park type per country'!I$2:I$162),0)</f>
        <v>0</v>
      </c>
      <c r="J78">
        <f>IFERROR(_xlfn.XLOOKUP(Table2[[#This Row],[carports]],'[1]Park type per country'!$A$2:$A$162,'[1]Park type per country'!J$2:J$162),0)</f>
        <v>0</v>
      </c>
      <c r="K78">
        <f>IFERROR(_xlfn.XLOOKUP(Table2[[#This Row],[garage]],'[1]Park type per country'!$A$2:$A$162,'[1]Park type per country'!K$2:K$162),0)</f>
        <v>0</v>
      </c>
      <c r="L78">
        <f>IFERROR(_xlfn.XLOOKUP(Table2[[#This Row],[depot]],'[1]Park type per country'!$A$2:$A$162,'[1]Park type per country'!L$2:L$162),0)</f>
        <v>0</v>
      </c>
      <c r="M78">
        <f>IFERROR(_xlfn.XLOOKUP(Table2[[#This Row],[sheds]],'[1]Park type per country'!$A$2:$A$162,'[1]Park type per country'!M$2:M$162),0)</f>
        <v>0</v>
      </c>
      <c r="N78">
        <f>IFERROR(_xlfn.XLOOKUP(Table2[[#This Row],[layby]],'[1]Park type per country'!$A$2:$A$162,'[1]Park type per country'!N$2:N$162),0)</f>
        <v>0</v>
      </c>
      <c r="O78">
        <f>IFERROR(_xlfn.XLOOKUP(Table2[[#This Row],[park_and_ride]],'[1]Park type per country'!$A$2:$A$162,'[1]Park type per country'!O$2:O$162),0)</f>
        <v>0</v>
      </c>
      <c r="P78">
        <f>IFERROR(_xlfn.XLOOKUP(Table2[[#This Row],[garages]],'[1]Park type per country'!$A$2:$A$162,'[1]Park type per country'!P$2:P$162),0)</f>
        <v>0</v>
      </c>
      <c r="Q78">
        <f>IFERROR(_xlfn.XLOOKUP(Table2[[#This Row],[Carpool]],'[1]Park type per country'!$A$2:$A$162,'[1]Park type per country'!Q$2:Q$162),0)</f>
        <v>0</v>
      </c>
      <c r="R78">
        <f>IFERROR(_xlfn.XLOOKUP(Table2[[#This Row],[carpool2]],'[1]Park type per country'!$A$2:$A$162,'[1]Park type per country'!R$2:R$162),0)</f>
        <v>0</v>
      </c>
      <c r="S78">
        <f>SUM(B78:R78)</f>
        <v>28.070012216919309</v>
      </c>
      <c r="T78">
        <f>_xlfn.XLOOKUP(A78,Sheet1!$A$2:$A$177,Sheet1!$Q$2:$Q$177)</f>
        <v>9192.1671058468601</v>
      </c>
      <c r="U78" s="4">
        <f>S78/T78</f>
        <v>3.0536881992783639E-3</v>
      </c>
      <c r="V78" s="6">
        <f>_xlfn.XLOOKUP(Table2[[#This Row],[country]],[2]!Table1[country],[2]!Table1[Populated area with no road information (%)])</f>
        <v>0.21875063012846516</v>
      </c>
      <c r="W78" s="6"/>
      <c r="AB78" t="s">
        <v>516</v>
      </c>
      <c r="AC78">
        <v>94.674625035206645</v>
      </c>
      <c r="AD78">
        <v>4042.8989889805712</v>
      </c>
      <c r="AF78" t="s">
        <v>509</v>
      </c>
      <c r="AG78" s="7">
        <v>5.2398969330937656E-2</v>
      </c>
      <c r="AH78" s="7">
        <v>1.1203143251566315E-2</v>
      </c>
      <c r="AI78" s="8">
        <f t="shared" si="0"/>
        <v>541.76751764054882</v>
      </c>
      <c r="AJ78" s="8">
        <f t="shared" si="1"/>
        <v>14.87544947300788</v>
      </c>
    </row>
    <row r="79" spans="1:39" x14ac:dyDescent="0.25">
      <c r="A79" s="5" t="s">
        <v>517</v>
      </c>
      <c r="B79">
        <f>IFERROR(_xlfn.XLOOKUP(Table2[[#This Row],[country]],'[1]Park type per country'!$A$2:$A$162,'[1]Park type per country'!B$2:B$162),0)</f>
        <v>1.2766475957931489</v>
      </c>
      <c r="C79">
        <f>IFERROR(_xlfn.XLOOKUP(Table2[[#This Row],[surface]],'[1]Park type per country'!$A$2:$A$162,'[1]Park type per country'!C$2:C$162),0)</f>
        <v>0</v>
      </c>
      <c r="D79">
        <f>IFERROR(_xlfn.XLOOKUP(Table2[[#This Row],[multi-storey]],'[1]Park type per country'!$A$2:$A$162,'[1]Park type per country'!D$2:D$162),0)</f>
        <v>0</v>
      </c>
      <c r="E79">
        <f>IFERROR(_xlfn.XLOOKUP(Table2[[#This Row],[street_side]],'[1]Park type per country'!$A$2:$A$162,'[1]Park type per country'!E$2:E$162),0)</f>
        <v>0</v>
      </c>
      <c r="F79">
        <f>IFERROR(_xlfn.XLOOKUP(Table2[[#This Row],[underground]],'[1]Park type per country'!$A$2:$A$162,'[1]Park type per country'!F$2:F$162),0)</f>
        <v>0</v>
      </c>
      <c r="G79">
        <f>IFERROR(_xlfn.XLOOKUP(Table2[[#This Row],[lane]],'[1]Park type per country'!$A$2:$A$162,'[1]Park type per country'!G$2:G$162),0)</f>
        <v>0</v>
      </c>
      <c r="H79">
        <f>IFERROR(_xlfn.XLOOKUP(Table2[[#This Row],[rooftop]],'[1]Park type per country'!$A$2:$A$162,'[1]Park type per country'!H$2:H$162),0)</f>
        <v>0</v>
      </c>
      <c r="I79">
        <f>IFERROR(_xlfn.XLOOKUP(Table2[[#This Row],[garage_boxes]],'[1]Park type per country'!$A$2:$A$162,'[1]Park type per country'!I$2:I$162),0)</f>
        <v>0</v>
      </c>
      <c r="J79">
        <f>IFERROR(_xlfn.XLOOKUP(Table2[[#This Row],[carports]],'[1]Park type per country'!$A$2:$A$162,'[1]Park type per country'!J$2:J$162),0)</f>
        <v>0</v>
      </c>
      <c r="K79">
        <f>IFERROR(_xlfn.XLOOKUP(Table2[[#This Row],[garage]],'[1]Park type per country'!$A$2:$A$162,'[1]Park type per country'!K$2:K$162),0)</f>
        <v>0</v>
      </c>
      <c r="L79">
        <f>IFERROR(_xlfn.XLOOKUP(Table2[[#This Row],[depot]],'[1]Park type per country'!$A$2:$A$162,'[1]Park type per country'!L$2:L$162),0)</f>
        <v>0</v>
      </c>
      <c r="M79">
        <f>IFERROR(_xlfn.XLOOKUP(Table2[[#This Row],[sheds]],'[1]Park type per country'!$A$2:$A$162,'[1]Park type per country'!M$2:M$162),0)</f>
        <v>0</v>
      </c>
      <c r="N79">
        <f>IFERROR(_xlfn.XLOOKUP(Table2[[#This Row],[layby]],'[1]Park type per country'!$A$2:$A$162,'[1]Park type per country'!N$2:N$162),0)</f>
        <v>0</v>
      </c>
      <c r="O79">
        <f>IFERROR(_xlfn.XLOOKUP(Table2[[#This Row],[park_and_ride]],'[1]Park type per country'!$A$2:$A$162,'[1]Park type per country'!O$2:O$162),0)</f>
        <v>0</v>
      </c>
      <c r="P79">
        <f>IFERROR(_xlfn.XLOOKUP(Table2[[#This Row],[garages]],'[1]Park type per country'!$A$2:$A$162,'[1]Park type per country'!P$2:P$162),0)</f>
        <v>0</v>
      </c>
      <c r="Q79">
        <f>IFERROR(_xlfn.XLOOKUP(Table2[[#This Row],[Carpool]],'[1]Park type per country'!$A$2:$A$162,'[1]Park type per country'!Q$2:Q$162),0)</f>
        <v>0</v>
      </c>
      <c r="R79">
        <f>IFERROR(_xlfn.XLOOKUP(Table2[[#This Row],[carpool2]],'[1]Park type per country'!$A$2:$A$162,'[1]Park type per country'!R$2:R$162),0)</f>
        <v>0</v>
      </c>
      <c r="S79">
        <f>SUM(B79:R79)</f>
        <v>1.2766475957931489</v>
      </c>
      <c r="T79">
        <f>_xlfn.XLOOKUP(A79,Sheet1!$A$2:$A$177,Sheet1!$Q$2:$Q$177)</f>
        <v>432.08489560820533</v>
      </c>
      <c r="U79" s="4">
        <f>S79/T79</f>
        <v>2.9546221327550271E-3</v>
      </c>
      <c r="V79" s="6">
        <f>_xlfn.XLOOKUP(Table2[[#This Row],[country]],[2]!Table1[country],[2]!Table1[Populated area with no road information (%)])</f>
        <v>0.52556728164970645</v>
      </c>
      <c r="W79" s="6"/>
      <c r="AF79" t="s">
        <v>567</v>
      </c>
      <c r="AG79" s="7">
        <v>4.8820861141631193E-2</v>
      </c>
      <c r="AH79" s="7">
        <v>1.7960619037209812E-2</v>
      </c>
      <c r="AI79" s="8">
        <f t="shared" si="0"/>
        <v>2572.9021531989001</v>
      </c>
      <c r="AJ79" s="8">
        <f t="shared" si="1"/>
        <v>59.048488901835192</v>
      </c>
    </row>
    <row r="80" spans="1:39" x14ac:dyDescent="0.25">
      <c r="A80" s="5" t="s">
        <v>464</v>
      </c>
      <c r="B80">
        <f>IFERROR(_xlfn.XLOOKUP(Table2[[#This Row],[country]],'[1]Park type per country'!$A$2:$A$162,'[1]Park type per country'!B$2:B$162),0)</f>
        <v>66.519462675029985</v>
      </c>
      <c r="C80">
        <f>IFERROR(_xlfn.XLOOKUP(Table2[[#This Row],[surface]],'[1]Park type per country'!$A$2:$A$162,'[1]Park type per country'!C$2:C$162),0)</f>
        <v>0</v>
      </c>
      <c r="D80">
        <f>IFERROR(_xlfn.XLOOKUP(Table2[[#This Row],[multi-storey]],'[1]Park type per country'!$A$2:$A$162,'[1]Park type per country'!D$2:D$162),0)</f>
        <v>0</v>
      </c>
      <c r="E80">
        <f>IFERROR(_xlfn.XLOOKUP(Table2[[#This Row],[street_side]],'[1]Park type per country'!$A$2:$A$162,'[1]Park type per country'!E$2:E$162),0)</f>
        <v>0</v>
      </c>
      <c r="F80">
        <f>IFERROR(_xlfn.XLOOKUP(Table2[[#This Row],[underground]],'[1]Park type per country'!$A$2:$A$162,'[1]Park type per country'!F$2:F$162),0)</f>
        <v>0</v>
      </c>
      <c r="G80">
        <f>IFERROR(_xlfn.XLOOKUP(Table2[[#This Row],[lane]],'[1]Park type per country'!$A$2:$A$162,'[1]Park type per country'!G$2:G$162),0)</f>
        <v>0</v>
      </c>
      <c r="H80">
        <f>IFERROR(_xlfn.XLOOKUP(Table2[[#This Row],[rooftop]],'[1]Park type per country'!$A$2:$A$162,'[1]Park type per country'!H$2:H$162),0)</f>
        <v>0</v>
      </c>
      <c r="I80">
        <f>IFERROR(_xlfn.XLOOKUP(Table2[[#This Row],[garage_boxes]],'[1]Park type per country'!$A$2:$A$162,'[1]Park type per country'!I$2:I$162),0)</f>
        <v>0</v>
      </c>
      <c r="J80">
        <f>IFERROR(_xlfn.XLOOKUP(Table2[[#This Row],[carports]],'[1]Park type per country'!$A$2:$A$162,'[1]Park type per country'!J$2:J$162),0)</f>
        <v>0</v>
      </c>
      <c r="K80">
        <f>IFERROR(_xlfn.XLOOKUP(Table2[[#This Row],[garage]],'[1]Park type per country'!$A$2:$A$162,'[1]Park type per country'!K$2:K$162),0)</f>
        <v>0</v>
      </c>
      <c r="L80">
        <f>IFERROR(_xlfn.XLOOKUP(Table2[[#This Row],[depot]],'[1]Park type per country'!$A$2:$A$162,'[1]Park type per country'!L$2:L$162),0)</f>
        <v>0</v>
      </c>
      <c r="M80">
        <f>IFERROR(_xlfn.XLOOKUP(Table2[[#This Row],[sheds]],'[1]Park type per country'!$A$2:$A$162,'[1]Park type per country'!M$2:M$162),0)</f>
        <v>0</v>
      </c>
      <c r="N80">
        <f>IFERROR(_xlfn.XLOOKUP(Table2[[#This Row],[layby]],'[1]Park type per country'!$A$2:$A$162,'[1]Park type per country'!N$2:N$162),0)</f>
        <v>0</v>
      </c>
      <c r="O80">
        <f>IFERROR(_xlfn.XLOOKUP(Table2[[#This Row],[park_and_ride]],'[1]Park type per country'!$A$2:$A$162,'[1]Park type per country'!O$2:O$162),0)</f>
        <v>0</v>
      </c>
      <c r="P80">
        <f>IFERROR(_xlfn.XLOOKUP(Table2[[#This Row],[garages]],'[1]Park type per country'!$A$2:$A$162,'[1]Park type per country'!P$2:P$162),0)</f>
        <v>0</v>
      </c>
      <c r="Q80">
        <f>IFERROR(_xlfn.XLOOKUP(Table2[[#This Row],[Carpool]],'[1]Park type per country'!$A$2:$A$162,'[1]Park type per country'!Q$2:Q$162),0)</f>
        <v>0</v>
      </c>
      <c r="R80">
        <f>IFERROR(_xlfn.XLOOKUP(Table2[[#This Row],[carpool2]],'[1]Park type per country'!$A$2:$A$162,'[1]Park type per country'!R$2:R$162),0)</f>
        <v>0</v>
      </c>
      <c r="S80">
        <f>SUM(B80:R80)</f>
        <v>66.519462675029985</v>
      </c>
      <c r="T80">
        <f>_xlfn.XLOOKUP(A80,Sheet1!$A$2:$A$177,Sheet1!$Q$2:$Q$177)</f>
        <v>23896.990601660633</v>
      </c>
      <c r="U80" s="4">
        <f>S80/T80</f>
        <v>2.7835916155236492E-3</v>
      </c>
      <c r="V80" s="6">
        <f>_xlfn.XLOOKUP(Table2[[#This Row],[country]],[2]!Table1[country],[2]!Table1[Populated area with no road information (%)])</f>
        <v>0.2609475712702119</v>
      </c>
      <c r="W80" s="6"/>
      <c r="AC80">
        <f>SUM(AC59:AC78)</f>
        <v>1158.7393223490003</v>
      </c>
      <c r="AD80">
        <f>SUM(AD59:AD78)</f>
        <v>30896.645446636707</v>
      </c>
      <c r="AF80" t="s">
        <v>579</v>
      </c>
      <c r="AG80" s="7">
        <v>4.457769922057795E-2</v>
      </c>
      <c r="AH80" s="7">
        <v>2.7649577106977845E-2</v>
      </c>
      <c r="AI80" s="8">
        <f t="shared" si="0"/>
        <v>284.11523852539204</v>
      </c>
      <c r="AJ80" s="8">
        <f t="shared" si="1"/>
        <v>12.877345711573099</v>
      </c>
    </row>
    <row r="81" spans="1:36" x14ac:dyDescent="0.25">
      <c r="A81" s="5" t="s">
        <v>518</v>
      </c>
      <c r="B81">
        <f>IFERROR(_xlfn.XLOOKUP(Table2[[#This Row],[country]],'[1]Park type per country'!$A$2:$A$162,'[1]Park type per country'!B$2:B$162),0)</f>
        <v>0.27114305151916412</v>
      </c>
      <c r="C81">
        <f>IFERROR(_xlfn.XLOOKUP(Table2[[#This Row],[surface]],'[1]Park type per country'!$A$2:$A$162,'[1]Park type per country'!C$2:C$162),0)</f>
        <v>0</v>
      </c>
      <c r="D81">
        <f>IFERROR(_xlfn.XLOOKUP(Table2[[#This Row],[multi-storey]],'[1]Park type per country'!$A$2:$A$162,'[1]Park type per country'!D$2:D$162),0)</f>
        <v>0</v>
      </c>
      <c r="E81">
        <f>IFERROR(_xlfn.XLOOKUP(Table2[[#This Row],[street_side]],'[1]Park type per country'!$A$2:$A$162,'[1]Park type per country'!E$2:E$162),0)</f>
        <v>0</v>
      </c>
      <c r="F81">
        <f>IFERROR(_xlfn.XLOOKUP(Table2[[#This Row],[underground]],'[1]Park type per country'!$A$2:$A$162,'[1]Park type per country'!F$2:F$162),0)</f>
        <v>0</v>
      </c>
      <c r="G81">
        <f>IFERROR(_xlfn.XLOOKUP(Table2[[#This Row],[lane]],'[1]Park type per country'!$A$2:$A$162,'[1]Park type per country'!G$2:G$162),0)</f>
        <v>0</v>
      </c>
      <c r="H81">
        <f>IFERROR(_xlfn.XLOOKUP(Table2[[#This Row],[rooftop]],'[1]Park type per country'!$A$2:$A$162,'[1]Park type per country'!H$2:H$162),0)</f>
        <v>0</v>
      </c>
      <c r="I81">
        <f>IFERROR(_xlfn.XLOOKUP(Table2[[#This Row],[garage_boxes]],'[1]Park type per country'!$A$2:$A$162,'[1]Park type per country'!I$2:I$162),0)</f>
        <v>0</v>
      </c>
      <c r="J81">
        <f>IFERROR(_xlfn.XLOOKUP(Table2[[#This Row],[carports]],'[1]Park type per country'!$A$2:$A$162,'[1]Park type per country'!J$2:J$162),0)</f>
        <v>0</v>
      </c>
      <c r="K81">
        <f>IFERROR(_xlfn.XLOOKUP(Table2[[#This Row],[garage]],'[1]Park type per country'!$A$2:$A$162,'[1]Park type per country'!K$2:K$162),0)</f>
        <v>0</v>
      </c>
      <c r="L81">
        <f>IFERROR(_xlfn.XLOOKUP(Table2[[#This Row],[depot]],'[1]Park type per country'!$A$2:$A$162,'[1]Park type per country'!L$2:L$162),0)</f>
        <v>0</v>
      </c>
      <c r="M81">
        <f>IFERROR(_xlfn.XLOOKUP(Table2[[#This Row],[sheds]],'[1]Park type per country'!$A$2:$A$162,'[1]Park type per country'!M$2:M$162),0)</f>
        <v>0</v>
      </c>
      <c r="N81">
        <f>IFERROR(_xlfn.XLOOKUP(Table2[[#This Row],[layby]],'[1]Park type per country'!$A$2:$A$162,'[1]Park type per country'!N$2:N$162),0)</f>
        <v>0</v>
      </c>
      <c r="O81">
        <f>IFERROR(_xlfn.XLOOKUP(Table2[[#This Row],[park_and_ride]],'[1]Park type per country'!$A$2:$A$162,'[1]Park type per country'!O$2:O$162),0)</f>
        <v>0</v>
      </c>
      <c r="P81">
        <f>IFERROR(_xlfn.XLOOKUP(Table2[[#This Row],[garages]],'[1]Park type per country'!$A$2:$A$162,'[1]Park type per country'!P$2:P$162),0)</f>
        <v>0</v>
      </c>
      <c r="Q81">
        <f>IFERROR(_xlfn.XLOOKUP(Table2[[#This Row],[Carpool]],'[1]Park type per country'!$A$2:$A$162,'[1]Park type per country'!Q$2:Q$162),0)</f>
        <v>0</v>
      </c>
      <c r="R81">
        <f>IFERROR(_xlfn.XLOOKUP(Table2[[#This Row],[carpool2]],'[1]Park type per country'!$A$2:$A$162,'[1]Park type per country'!R$2:R$162),0)</f>
        <v>0</v>
      </c>
      <c r="S81">
        <f>SUM(B81:R81)</f>
        <v>0.27114305151916412</v>
      </c>
      <c r="T81">
        <f>_xlfn.XLOOKUP(A81,Sheet1!$A$2:$A$177,Sheet1!$Q$2:$Q$177)</f>
        <v>100.70493020801648</v>
      </c>
      <c r="U81" s="4">
        <f>S81/T81</f>
        <v>2.6924506174532867E-3</v>
      </c>
      <c r="V81" s="6">
        <f>_xlfn.XLOOKUP(Table2[[#This Row],[country]],[2]!Table1[country],[2]!Table1[Populated area with no road information (%)])</f>
        <v>0.15929178633180416</v>
      </c>
      <c r="W81" s="6"/>
      <c r="AD81" s="10">
        <f>AC80/AD80</f>
        <v>3.7503725909349049E-2</v>
      </c>
      <c r="AF81" t="s">
        <v>516</v>
      </c>
      <c r="AG81" s="7">
        <v>4.2952649628577894E-2</v>
      </c>
      <c r="AH81" s="7">
        <v>1.6199984797517098E-2</v>
      </c>
      <c r="AI81" s="8">
        <f t="shared" si="0"/>
        <v>4042.8989889805712</v>
      </c>
      <c r="AJ81" s="8">
        <f t="shared" si="1"/>
        <v>94.674625035206645</v>
      </c>
    </row>
    <row r="82" spans="1:36" x14ac:dyDescent="0.25">
      <c r="A82" s="5" t="s">
        <v>524</v>
      </c>
      <c r="B82">
        <f>IFERROR(_xlfn.XLOOKUP(Table2[[#This Row],[country]],'[1]Park type per country'!$A$2:$A$162,'[1]Park type per country'!B$2:B$162),0)</f>
        <v>0.714362765040365</v>
      </c>
      <c r="C82">
        <f>IFERROR(_xlfn.XLOOKUP(Table2[[#This Row],[surface]],'[1]Park type per country'!$A$2:$A$162,'[1]Park type per country'!C$2:C$162),0)</f>
        <v>0</v>
      </c>
      <c r="D82">
        <f>IFERROR(_xlfn.XLOOKUP(Table2[[#This Row],[multi-storey]],'[1]Park type per country'!$A$2:$A$162,'[1]Park type per country'!D$2:D$162),0)</f>
        <v>0</v>
      </c>
      <c r="E82">
        <f>IFERROR(_xlfn.XLOOKUP(Table2[[#This Row],[street_side]],'[1]Park type per country'!$A$2:$A$162,'[1]Park type per country'!E$2:E$162),0)</f>
        <v>0</v>
      </c>
      <c r="F82">
        <f>IFERROR(_xlfn.XLOOKUP(Table2[[#This Row],[underground]],'[1]Park type per country'!$A$2:$A$162,'[1]Park type per country'!F$2:F$162),0)</f>
        <v>0</v>
      </c>
      <c r="G82">
        <f>IFERROR(_xlfn.XLOOKUP(Table2[[#This Row],[lane]],'[1]Park type per country'!$A$2:$A$162,'[1]Park type per country'!G$2:G$162),0)</f>
        <v>0</v>
      </c>
      <c r="H82">
        <f>IFERROR(_xlfn.XLOOKUP(Table2[[#This Row],[rooftop]],'[1]Park type per country'!$A$2:$A$162,'[1]Park type per country'!H$2:H$162),0)</f>
        <v>0</v>
      </c>
      <c r="I82">
        <f>IFERROR(_xlfn.XLOOKUP(Table2[[#This Row],[garage_boxes]],'[1]Park type per country'!$A$2:$A$162,'[1]Park type per country'!I$2:I$162),0)</f>
        <v>0</v>
      </c>
      <c r="J82">
        <f>IFERROR(_xlfn.XLOOKUP(Table2[[#This Row],[carports]],'[1]Park type per country'!$A$2:$A$162,'[1]Park type per country'!J$2:J$162),0)</f>
        <v>0</v>
      </c>
      <c r="K82">
        <f>IFERROR(_xlfn.XLOOKUP(Table2[[#This Row],[garage]],'[1]Park type per country'!$A$2:$A$162,'[1]Park type per country'!K$2:K$162),0)</f>
        <v>0</v>
      </c>
      <c r="L82">
        <f>IFERROR(_xlfn.XLOOKUP(Table2[[#This Row],[depot]],'[1]Park type per country'!$A$2:$A$162,'[1]Park type per country'!L$2:L$162),0)</f>
        <v>0</v>
      </c>
      <c r="M82">
        <f>IFERROR(_xlfn.XLOOKUP(Table2[[#This Row],[sheds]],'[1]Park type per country'!$A$2:$A$162,'[1]Park type per country'!M$2:M$162),0)</f>
        <v>0</v>
      </c>
      <c r="N82">
        <f>IFERROR(_xlfn.XLOOKUP(Table2[[#This Row],[layby]],'[1]Park type per country'!$A$2:$A$162,'[1]Park type per country'!N$2:N$162),0)</f>
        <v>0</v>
      </c>
      <c r="O82">
        <f>IFERROR(_xlfn.XLOOKUP(Table2[[#This Row],[park_and_ride]],'[1]Park type per country'!$A$2:$A$162,'[1]Park type per country'!O$2:O$162),0)</f>
        <v>0</v>
      </c>
      <c r="P82">
        <f>IFERROR(_xlfn.XLOOKUP(Table2[[#This Row],[garages]],'[1]Park type per country'!$A$2:$A$162,'[1]Park type per country'!P$2:P$162),0)</f>
        <v>0</v>
      </c>
      <c r="Q82">
        <f>IFERROR(_xlfn.XLOOKUP(Table2[[#This Row],[Carpool]],'[1]Park type per country'!$A$2:$A$162,'[1]Park type per country'!Q$2:Q$162),0)</f>
        <v>0</v>
      </c>
      <c r="R82">
        <f>IFERROR(_xlfn.XLOOKUP(Table2[[#This Row],[carpool2]],'[1]Park type per country'!$A$2:$A$162,'[1]Park type per country'!R$2:R$162),0)</f>
        <v>0</v>
      </c>
      <c r="S82">
        <f>SUM(B82:R82)</f>
        <v>0.714362765040365</v>
      </c>
      <c r="T82">
        <f>_xlfn.XLOOKUP(A82,Sheet1!$A$2:$A$177,Sheet1!$Q$2:$Q$177)</f>
        <v>285.24905333715969</v>
      </c>
      <c r="U82" s="4">
        <f>S82/T82</f>
        <v>2.5043475400985818E-3</v>
      </c>
      <c r="V82" s="6">
        <f>_xlfn.XLOOKUP(Table2[[#This Row],[country]],[2]!Table1[country],[2]!Table1[Populated area with no road information (%)])</f>
        <v>0.62291977265081355</v>
      </c>
      <c r="W82" s="6"/>
      <c r="AD82">
        <v>3.7503725909349001E-2</v>
      </c>
      <c r="AF82" t="s">
        <v>612</v>
      </c>
      <c r="AG82" s="9">
        <f>AJ82/AI82</f>
        <v>4.5563068418550318E-2</v>
      </c>
      <c r="AH82" s="7" t="s">
        <v>650</v>
      </c>
      <c r="AI82" s="8">
        <f>SUM(AI61:AI81)</f>
        <v>35725.1502876132</v>
      </c>
      <c r="AJ82" s="8">
        <f>SUM(AJ61:AJ81)</f>
        <v>1627.7474668175128</v>
      </c>
    </row>
    <row r="83" spans="1:36" x14ac:dyDescent="0.25">
      <c r="A83" s="5" t="s">
        <v>566</v>
      </c>
      <c r="B83">
        <f>IFERROR(_xlfn.XLOOKUP(Table2[[#This Row],[country]],'[1]Park type per country'!$A$2:$A$162,'[1]Park type per country'!B$2:B$162),0)</f>
        <v>4.3855411479493043</v>
      </c>
      <c r="C83">
        <f>IFERROR(_xlfn.XLOOKUP(Table2[[#This Row],[surface]],'[1]Park type per country'!$A$2:$A$162,'[1]Park type per country'!C$2:C$162),0)</f>
        <v>0</v>
      </c>
      <c r="D83">
        <f>IFERROR(_xlfn.XLOOKUP(Table2[[#This Row],[multi-storey]],'[1]Park type per country'!$A$2:$A$162,'[1]Park type per country'!D$2:D$162),0)</f>
        <v>0</v>
      </c>
      <c r="E83">
        <f>IFERROR(_xlfn.XLOOKUP(Table2[[#This Row],[street_side]],'[1]Park type per country'!$A$2:$A$162,'[1]Park type per country'!E$2:E$162),0)</f>
        <v>0</v>
      </c>
      <c r="F83">
        <f>IFERROR(_xlfn.XLOOKUP(Table2[[#This Row],[underground]],'[1]Park type per country'!$A$2:$A$162,'[1]Park type per country'!F$2:F$162),0)</f>
        <v>0</v>
      </c>
      <c r="G83">
        <f>IFERROR(_xlfn.XLOOKUP(Table2[[#This Row],[lane]],'[1]Park type per country'!$A$2:$A$162,'[1]Park type per country'!G$2:G$162),0)</f>
        <v>0</v>
      </c>
      <c r="H83">
        <f>IFERROR(_xlfn.XLOOKUP(Table2[[#This Row],[rooftop]],'[1]Park type per country'!$A$2:$A$162,'[1]Park type per country'!H$2:H$162),0)</f>
        <v>0</v>
      </c>
      <c r="I83">
        <f>IFERROR(_xlfn.XLOOKUP(Table2[[#This Row],[garage_boxes]],'[1]Park type per country'!$A$2:$A$162,'[1]Park type per country'!I$2:I$162),0)</f>
        <v>0</v>
      </c>
      <c r="J83">
        <f>IFERROR(_xlfn.XLOOKUP(Table2[[#This Row],[carports]],'[1]Park type per country'!$A$2:$A$162,'[1]Park type per country'!J$2:J$162),0)</f>
        <v>0</v>
      </c>
      <c r="K83">
        <f>IFERROR(_xlfn.XLOOKUP(Table2[[#This Row],[garage]],'[1]Park type per country'!$A$2:$A$162,'[1]Park type per country'!K$2:K$162),0)</f>
        <v>0</v>
      </c>
      <c r="L83">
        <f>IFERROR(_xlfn.XLOOKUP(Table2[[#This Row],[depot]],'[1]Park type per country'!$A$2:$A$162,'[1]Park type per country'!L$2:L$162),0)</f>
        <v>0</v>
      </c>
      <c r="M83">
        <f>IFERROR(_xlfn.XLOOKUP(Table2[[#This Row],[sheds]],'[1]Park type per country'!$A$2:$A$162,'[1]Park type per country'!M$2:M$162),0)</f>
        <v>0</v>
      </c>
      <c r="N83">
        <f>IFERROR(_xlfn.XLOOKUP(Table2[[#This Row],[layby]],'[1]Park type per country'!$A$2:$A$162,'[1]Park type per country'!N$2:N$162),0)</f>
        <v>0</v>
      </c>
      <c r="O83">
        <f>IFERROR(_xlfn.XLOOKUP(Table2[[#This Row],[park_and_ride]],'[1]Park type per country'!$A$2:$A$162,'[1]Park type per country'!O$2:O$162),0)</f>
        <v>0</v>
      </c>
      <c r="P83">
        <f>IFERROR(_xlfn.XLOOKUP(Table2[[#This Row],[garages]],'[1]Park type per country'!$A$2:$A$162,'[1]Park type per country'!P$2:P$162),0)</f>
        <v>0</v>
      </c>
      <c r="Q83">
        <f>IFERROR(_xlfn.XLOOKUP(Table2[[#This Row],[Carpool]],'[1]Park type per country'!$A$2:$A$162,'[1]Park type per country'!Q$2:Q$162),0)</f>
        <v>0</v>
      </c>
      <c r="R83">
        <f>IFERROR(_xlfn.XLOOKUP(Table2[[#This Row],[carpool2]],'[1]Park type per country'!$A$2:$A$162,'[1]Park type per country'!R$2:R$162),0)</f>
        <v>0</v>
      </c>
      <c r="S83">
        <f>SUM(B83:R83)</f>
        <v>4.3855411479493043</v>
      </c>
      <c r="T83">
        <f>_xlfn.XLOOKUP(A83,Sheet1!$A$2:$A$177,Sheet1!$Q$2:$Q$177)</f>
        <v>1879.958393444829</v>
      </c>
      <c r="U83" s="4">
        <f>S83/T83</f>
        <v>2.3327862803991391E-3</v>
      </c>
      <c r="V83" s="6">
        <f>_xlfn.XLOOKUP(Table2[[#This Row],[country]],[2]!Table1[country],[2]!Table1[Populated area with no road information (%)])</f>
        <v>0.30825328449337086</v>
      </c>
      <c r="W83" s="6"/>
    </row>
    <row r="84" spans="1:36" x14ac:dyDescent="0.25">
      <c r="A84" s="5" t="s">
        <v>549</v>
      </c>
      <c r="B84">
        <f>IFERROR(_xlfn.XLOOKUP(Table2[[#This Row],[country]],'[1]Park type per country'!$A$2:$A$162,'[1]Park type per country'!B$2:B$162),0)</f>
        <v>2.1977907526358069</v>
      </c>
      <c r="C84">
        <f>IFERROR(_xlfn.XLOOKUP(Table2[[#This Row],[surface]],'[1]Park type per country'!$A$2:$A$162,'[1]Park type per country'!C$2:C$162),0)</f>
        <v>0</v>
      </c>
      <c r="D84">
        <f>IFERROR(_xlfn.XLOOKUP(Table2[[#This Row],[multi-storey]],'[1]Park type per country'!$A$2:$A$162,'[1]Park type per country'!D$2:D$162),0)</f>
        <v>0</v>
      </c>
      <c r="E84">
        <f>IFERROR(_xlfn.XLOOKUP(Table2[[#This Row],[street_side]],'[1]Park type per country'!$A$2:$A$162,'[1]Park type per country'!E$2:E$162),0)</f>
        <v>0</v>
      </c>
      <c r="F84">
        <f>IFERROR(_xlfn.XLOOKUP(Table2[[#This Row],[underground]],'[1]Park type per country'!$A$2:$A$162,'[1]Park type per country'!F$2:F$162),0)</f>
        <v>0</v>
      </c>
      <c r="G84">
        <f>IFERROR(_xlfn.XLOOKUP(Table2[[#This Row],[lane]],'[1]Park type per country'!$A$2:$A$162,'[1]Park type per country'!G$2:G$162),0)</f>
        <v>0</v>
      </c>
      <c r="H84">
        <f>IFERROR(_xlfn.XLOOKUP(Table2[[#This Row],[rooftop]],'[1]Park type per country'!$A$2:$A$162,'[1]Park type per country'!H$2:H$162),0)</f>
        <v>0</v>
      </c>
      <c r="I84">
        <f>IFERROR(_xlfn.XLOOKUP(Table2[[#This Row],[garage_boxes]],'[1]Park type per country'!$A$2:$A$162,'[1]Park type per country'!I$2:I$162),0)</f>
        <v>0</v>
      </c>
      <c r="J84">
        <f>IFERROR(_xlfn.XLOOKUP(Table2[[#This Row],[carports]],'[1]Park type per country'!$A$2:$A$162,'[1]Park type per country'!J$2:J$162),0)</f>
        <v>0</v>
      </c>
      <c r="K84">
        <f>IFERROR(_xlfn.XLOOKUP(Table2[[#This Row],[garage]],'[1]Park type per country'!$A$2:$A$162,'[1]Park type per country'!K$2:K$162),0)</f>
        <v>0</v>
      </c>
      <c r="L84">
        <f>IFERROR(_xlfn.XLOOKUP(Table2[[#This Row],[depot]],'[1]Park type per country'!$A$2:$A$162,'[1]Park type per country'!L$2:L$162),0)</f>
        <v>0</v>
      </c>
      <c r="M84">
        <f>IFERROR(_xlfn.XLOOKUP(Table2[[#This Row],[sheds]],'[1]Park type per country'!$A$2:$A$162,'[1]Park type per country'!M$2:M$162),0)</f>
        <v>0</v>
      </c>
      <c r="N84">
        <f>IFERROR(_xlfn.XLOOKUP(Table2[[#This Row],[layby]],'[1]Park type per country'!$A$2:$A$162,'[1]Park type per country'!N$2:N$162),0)</f>
        <v>0</v>
      </c>
      <c r="O84">
        <f>IFERROR(_xlfn.XLOOKUP(Table2[[#This Row],[park_and_ride]],'[1]Park type per country'!$A$2:$A$162,'[1]Park type per country'!O$2:O$162),0)</f>
        <v>0</v>
      </c>
      <c r="P84">
        <f>IFERROR(_xlfn.XLOOKUP(Table2[[#This Row],[garages]],'[1]Park type per country'!$A$2:$A$162,'[1]Park type per country'!P$2:P$162),0)</f>
        <v>0</v>
      </c>
      <c r="Q84">
        <f>IFERROR(_xlfn.XLOOKUP(Table2[[#This Row],[Carpool]],'[1]Park type per country'!$A$2:$A$162,'[1]Park type per country'!Q$2:Q$162),0)</f>
        <v>0</v>
      </c>
      <c r="R84">
        <f>IFERROR(_xlfn.XLOOKUP(Table2[[#This Row],[carpool2]],'[1]Park type per country'!$A$2:$A$162,'[1]Park type per country'!R$2:R$162),0)</f>
        <v>0</v>
      </c>
      <c r="S84">
        <f>SUM(B84:R84)</f>
        <v>2.1977907526358069</v>
      </c>
      <c r="T84">
        <f>_xlfn.XLOOKUP(A84,Sheet1!$A$2:$A$177,Sheet1!$Q$2:$Q$177)</f>
        <v>953.56247824725961</v>
      </c>
      <c r="U84" s="4">
        <f>S84/T84</f>
        <v>2.3048209244511796E-3</v>
      </c>
      <c r="V84" s="6">
        <f>_xlfn.XLOOKUP(Table2[[#This Row],[country]],[2]!Table1[country],[2]!Table1[Populated area with no road information (%)])</f>
        <v>0.10927547164444215</v>
      </c>
      <c r="W84" s="6"/>
    </row>
    <row r="85" spans="1:36" x14ac:dyDescent="0.25">
      <c r="A85" s="5" t="s">
        <v>544</v>
      </c>
      <c r="B85">
        <f>IFERROR(_xlfn.XLOOKUP(Table2[[#This Row],[country]],'[1]Park type per country'!$A$2:$A$162,'[1]Park type per country'!B$2:B$162),0)</f>
        <v>7.2010356333538804E-3</v>
      </c>
      <c r="C85">
        <f>IFERROR(_xlfn.XLOOKUP(Table2[[#This Row],[surface]],'[1]Park type per country'!$A$2:$A$162,'[1]Park type per country'!C$2:C$162),0)</f>
        <v>0</v>
      </c>
      <c r="D85">
        <f>IFERROR(_xlfn.XLOOKUP(Table2[[#This Row],[multi-storey]],'[1]Park type per country'!$A$2:$A$162,'[1]Park type per country'!D$2:D$162),0)</f>
        <v>0</v>
      </c>
      <c r="E85">
        <f>IFERROR(_xlfn.XLOOKUP(Table2[[#This Row],[street_side]],'[1]Park type per country'!$A$2:$A$162,'[1]Park type per country'!E$2:E$162),0)</f>
        <v>0</v>
      </c>
      <c r="F85">
        <f>IFERROR(_xlfn.XLOOKUP(Table2[[#This Row],[underground]],'[1]Park type per country'!$A$2:$A$162,'[1]Park type per country'!F$2:F$162),0)</f>
        <v>0</v>
      </c>
      <c r="G85">
        <f>IFERROR(_xlfn.XLOOKUP(Table2[[#This Row],[lane]],'[1]Park type per country'!$A$2:$A$162,'[1]Park type per country'!G$2:G$162),0)</f>
        <v>0</v>
      </c>
      <c r="H85">
        <f>IFERROR(_xlfn.XLOOKUP(Table2[[#This Row],[rooftop]],'[1]Park type per country'!$A$2:$A$162,'[1]Park type per country'!H$2:H$162),0)</f>
        <v>0</v>
      </c>
      <c r="I85">
        <f>IFERROR(_xlfn.XLOOKUP(Table2[[#This Row],[garage_boxes]],'[1]Park type per country'!$A$2:$A$162,'[1]Park type per country'!I$2:I$162),0)</f>
        <v>0</v>
      </c>
      <c r="J85">
        <f>IFERROR(_xlfn.XLOOKUP(Table2[[#This Row],[carports]],'[1]Park type per country'!$A$2:$A$162,'[1]Park type per country'!J$2:J$162),0)</f>
        <v>0</v>
      </c>
      <c r="K85">
        <f>IFERROR(_xlfn.XLOOKUP(Table2[[#This Row],[garage]],'[1]Park type per country'!$A$2:$A$162,'[1]Park type per country'!K$2:K$162),0)</f>
        <v>0</v>
      </c>
      <c r="L85">
        <f>IFERROR(_xlfn.XLOOKUP(Table2[[#This Row],[depot]],'[1]Park type per country'!$A$2:$A$162,'[1]Park type per country'!L$2:L$162),0)</f>
        <v>0</v>
      </c>
      <c r="M85">
        <f>IFERROR(_xlfn.XLOOKUP(Table2[[#This Row],[sheds]],'[1]Park type per country'!$A$2:$A$162,'[1]Park type per country'!M$2:M$162),0)</f>
        <v>0</v>
      </c>
      <c r="N85">
        <f>IFERROR(_xlfn.XLOOKUP(Table2[[#This Row],[layby]],'[1]Park type per country'!$A$2:$A$162,'[1]Park type per country'!N$2:N$162),0)</f>
        <v>0</v>
      </c>
      <c r="O85">
        <f>IFERROR(_xlfn.XLOOKUP(Table2[[#This Row],[park_and_ride]],'[1]Park type per country'!$A$2:$A$162,'[1]Park type per country'!O$2:O$162),0)</f>
        <v>0</v>
      </c>
      <c r="P85">
        <f>IFERROR(_xlfn.XLOOKUP(Table2[[#This Row],[garages]],'[1]Park type per country'!$A$2:$A$162,'[1]Park type per country'!P$2:P$162),0)</f>
        <v>0</v>
      </c>
      <c r="Q85">
        <f>IFERROR(_xlfn.XLOOKUP(Table2[[#This Row],[Carpool]],'[1]Park type per country'!$A$2:$A$162,'[1]Park type per country'!Q$2:Q$162),0)</f>
        <v>0</v>
      </c>
      <c r="R85">
        <f>IFERROR(_xlfn.XLOOKUP(Table2[[#This Row],[carpool2]],'[1]Park type per country'!$A$2:$A$162,'[1]Park type per country'!R$2:R$162),0)</f>
        <v>0</v>
      </c>
      <c r="S85">
        <f>SUM(B85:R85)</f>
        <v>7.2010356333538804E-3</v>
      </c>
      <c r="T85">
        <f>_xlfn.XLOOKUP(A85,Sheet1!$A$2:$A$177,Sheet1!$Q$2:$Q$177)</f>
        <v>3.1588963986468381</v>
      </c>
      <c r="U85" s="4">
        <f>S85/T85</f>
        <v>2.2796048760695522E-3</v>
      </c>
      <c r="V85" s="6">
        <f>_xlfn.XLOOKUP(Table2[[#This Row],[country]],[2]!Table1[country],[2]!Table1[Populated area with no road information (%)])</f>
        <v>0.44271103428406794</v>
      </c>
      <c r="W85" s="6"/>
    </row>
    <row r="86" spans="1:36" x14ac:dyDescent="0.25">
      <c r="A86" s="5" t="s">
        <v>573</v>
      </c>
      <c r="B86">
        <f>IFERROR(_xlfn.XLOOKUP(Table2[[#This Row],[country]],'[1]Park type per country'!$A$2:$A$162,'[1]Park type per country'!B$2:B$162),0)</f>
        <v>2.1537091599630701E-2</v>
      </c>
      <c r="C86">
        <f>IFERROR(_xlfn.XLOOKUP(Table2[[#This Row],[surface]],'[1]Park type per country'!$A$2:$A$162,'[1]Park type per country'!C$2:C$162),0)</f>
        <v>0</v>
      </c>
      <c r="D86">
        <f>IFERROR(_xlfn.XLOOKUP(Table2[[#This Row],[multi-storey]],'[1]Park type per country'!$A$2:$A$162,'[1]Park type per country'!D$2:D$162),0)</f>
        <v>0</v>
      </c>
      <c r="E86">
        <f>IFERROR(_xlfn.XLOOKUP(Table2[[#This Row],[street_side]],'[1]Park type per country'!$A$2:$A$162,'[1]Park type per country'!E$2:E$162),0)</f>
        <v>0</v>
      </c>
      <c r="F86">
        <f>IFERROR(_xlfn.XLOOKUP(Table2[[#This Row],[underground]],'[1]Park type per country'!$A$2:$A$162,'[1]Park type per country'!F$2:F$162),0)</f>
        <v>0</v>
      </c>
      <c r="G86">
        <f>IFERROR(_xlfn.XLOOKUP(Table2[[#This Row],[lane]],'[1]Park type per country'!$A$2:$A$162,'[1]Park type per country'!G$2:G$162),0)</f>
        <v>0</v>
      </c>
      <c r="H86">
        <f>IFERROR(_xlfn.XLOOKUP(Table2[[#This Row],[rooftop]],'[1]Park type per country'!$A$2:$A$162,'[1]Park type per country'!H$2:H$162),0)</f>
        <v>0</v>
      </c>
      <c r="I86">
        <f>IFERROR(_xlfn.XLOOKUP(Table2[[#This Row],[garage_boxes]],'[1]Park type per country'!$A$2:$A$162,'[1]Park type per country'!I$2:I$162),0)</f>
        <v>0</v>
      </c>
      <c r="J86">
        <f>IFERROR(_xlfn.XLOOKUP(Table2[[#This Row],[carports]],'[1]Park type per country'!$A$2:$A$162,'[1]Park type per country'!J$2:J$162),0)</f>
        <v>0</v>
      </c>
      <c r="K86">
        <f>IFERROR(_xlfn.XLOOKUP(Table2[[#This Row],[garage]],'[1]Park type per country'!$A$2:$A$162,'[1]Park type per country'!K$2:K$162),0)</f>
        <v>0</v>
      </c>
      <c r="L86">
        <f>IFERROR(_xlfn.XLOOKUP(Table2[[#This Row],[depot]],'[1]Park type per country'!$A$2:$A$162,'[1]Park type per country'!L$2:L$162),0)</f>
        <v>0</v>
      </c>
      <c r="M86">
        <f>IFERROR(_xlfn.XLOOKUP(Table2[[#This Row],[sheds]],'[1]Park type per country'!$A$2:$A$162,'[1]Park type per country'!M$2:M$162),0)</f>
        <v>0</v>
      </c>
      <c r="N86">
        <f>IFERROR(_xlfn.XLOOKUP(Table2[[#This Row],[layby]],'[1]Park type per country'!$A$2:$A$162,'[1]Park type per country'!N$2:N$162),0)</f>
        <v>0</v>
      </c>
      <c r="O86">
        <f>IFERROR(_xlfn.XLOOKUP(Table2[[#This Row],[park_and_ride]],'[1]Park type per country'!$A$2:$A$162,'[1]Park type per country'!O$2:O$162),0)</f>
        <v>0</v>
      </c>
      <c r="P86">
        <f>IFERROR(_xlfn.XLOOKUP(Table2[[#This Row],[garages]],'[1]Park type per country'!$A$2:$A$162,'[1]Park type per country'!P$2:P$162),0)</f>
        <v>0</v>
      </c>
      <c r="Q86">
        <f>IFERROR(_xlfn.XLOOKUP(Table2[[#This Row],[Carpool]],'[1]Park type per country'!$A$2:$A$162,'[1]Park type per country'!Q$2:Q$162),0)</f>
        <v>0</v>
      </c>
      <c r="R86">
        <f>IFERROR(_xlfn.XLOOKUP(Table2[[#This Row],[carpool2]],'[1]Park type per country'!$A$2:$A$162,'[1]Park type per country'!R$2:R$162),0)</f>
        <v>0</v>
      </c>
      <c r="S86">
        <f>SUM(B86:R86)</f>
        <v>2.1537091599630701E-2</v>
      </c>
      <c r="T86">
        <f>_xlfn.XLOOKUP(A86,Sheet1!$A$2:$A$177,Sheet1!$Q$2:$Q$177)</f>
        <v>9.5191928615347248</v>
      </c>
      <c r="U86" s="4">
        <f>S86/T86</f>
        <v>2.2624913596044527E-3</v>
      </c>
      <c r="V86" s="6">
        <f>_xlfn.XLOOKUP(Table2[[#This Row],[country]],[2]!Table1[country],[2]!Table1[Populated area with no road information (%)])</f>
        <v>7.4202514660137484E-2</v>
      </c>
      <c r="W86" s="6"/>
    </row>
    <row r="87" spans="1:36" x14ac:dyDescent="0.25">
      <c r="A87" s="5" t="s">
        <v>599</v>
      </c>
      <c r="B87">
        <f>IFERROR(_xlfn.XLOOKUP(Table2[[#This Row],[country]],'[1]Park type per country'!$A$2:$A$162,'[1]Park type per country'!B$2:B$162),0)</f>
        <v>1.9324495877708909</v>
      </c>
      <c r="C87">
        <f>IFERROR(_xlfn.XLOOKUP(Table2[[#This Row],[surface]],'[1]Park type per country'!$A$2:$A$162,'[1]Park type per country'!C$2:C$162),0)</f>
        <v>0</v>
      </c>
      <c r="D87">
        <f>IFERROR(_xlfn.XLOOKUP(Table2[[#This Row],[multi-storey]],'[1]Park type per country'!$A$2:$A$162,'[1]Park type per country'!D$2:D$162),0)</f>
        <v>0</v>
      </c>
      <c r="E87">
        <f>IFERROR(_xlfn.XLOOKUP(Table2[[#This Row],[street_side]],'[1]Park type per country'!$A$2:$A$162,'[1]Park type per country'!E$2:E$162),0)</f>
        <v>0</v>
      </c>
      <c r="F87">
        <f>IFERROR(_xlfn.XLOOKUP(Table2[[#This Row],[underground]],'[1]Park type per country'!$A$2:$A$162,'[1]Park type per country'!F$2:F$162),0)</f>
        <v>0</v>
      </c>
      <c r="G87">
        <f>IFERROR(_xlfn.XLOOKUP(Table2[[#This Row],[lane]],'[1]Park type per country'!$A$2:$A$162,'[1]Park type per country'!G$2:G$162),0)</f>
        <v>0</v>
      </c>
      <c r="H87">
        <f>IFERROR(_xlfn.XLOOKUP(Table2[[#This Row],[rooftop]],'[1]Park type per country'!$A$2:$A$162,'[1]Park type per country'!H$2:H$162),0)</f>
        <v>0</v>
      </c>
      <c r="I87">
        <f>IFERROR(_xlfn.XLOOKUP(Table2[[#This Row],[garage_boxes]],'[1]Park type per country'!$A$2:$A$162,'[1]Park type per country'!I$2:I$162),0)</f>
        <v>0</v>
      </c>
      <c r="J87">
        <f>IFERROR(_xlfn.XLOOKUP(Table2[[#This Row],[carports]],'[1]Park type per country'!$A$2:$A$162,'[1]Park type per country'!J$2:J$162),0)</f>
        <v>0</v>
      </c>
      <c r="K87">
        <f>IFERROR(_xlfn.XLOOKUP(Table2[[#This Row],[garage]],'[1]Park type per country'!$A$2:$A$162,'[1]Park type per country'!K$2:K$162),0)</f>
        <v>0</v>
      </c>
      <c r="L87">
        <f>IFERROR(_xlfn.XLOOKUP(Table2[[#This Row],[depot]],'[1]Park type per country'!$A$2:$A$162,'[1]Park type per country'!L$2:L$162),0)</f>
        <v>0</v>
      </c>
      <c r="M87">
        <f>IFERROR(_xlfn.XLOOKUP(Table2[[#This Row],[sheds]],'[1]Park type per country'!$A$2:$A$162,'[1]Park type per country'!M$2:M$162),0)</f>
        <v>0</v>
      </c>
      <c r="N87">
        <f>IFERROR(_xlfn.XLOOKUP(Table2[[#This Row],[layby]],'[1]Park type per country'!$A$2:$A$162,'[1]Park type per country'!N$2:N$162),0)</f>
        <v>0</v>
      </c>
      <c r="O87">
        <f>IFERROR(_xlfn.XLOOKUP(Table2[[#This Row],[park_and_ride]],'[1]Park type per country'!$A$2:$A$162,'[1]Park type per country'!O$2:O$162),0)</f>
        <v>0</v>
      </c>
      <c r="P87">
        <f>IFERROR(_xlfn.XLOOKUP(Table2[[#This Row],[garages]],'[1]Park type per country'!$A$2:$A$162,'[1]Park type per country'!P$2:P$162),0)</f>
        <v>0</v>
      </c>
      <c r="Q87">
        <f>IFERROR(_xlfn.XLOOKUP(Table2[[#This Row],[Carpool]],'[1]Park type per country'!$A$2:$A$162,'[1]Park type per country'!Q$2:Q$162),0)</f>
        <v>0</v>
      </c>
      <c r="R87">
        <f>IFERROR(_xlfn.XLOOKUP(Table2[[#This Row],[carpool2]],'[1]Park type per country'!$A$2:$A$162,'[1]Park type per country'!R$2:R$162),0)</f>
        <v>0</v>
      </c>
      <c r="S87">
        <f>SUM(B87:R87)</f>
        <v>1.9324495877708909</v>
      </c>
      <c r="T87">
        <f>_xlfn.XLOOKUP(A87,Sheet1!$A$2:$A$177,Sheet1!$Q$2:$Q$177)</f>
        <v>882.15778526720021</v>
      </c>
      <c r="U87" s="4">
        <f>S87/T87</f>
        <v>2.1905940411618809E-3</v>
      </c>
      <c r="V87" s="6">
        <f>_xlfn.XLOOKUP(Table2[[#This Row],[country]],[2]!Table1[country],[2]!Table1[Populated area with no road information (%)])</f>
        <v>0.18279715127888355</v>
      </c>
      <c r="W87" s="6"/>
    </row>
    <row r="88" spans="1:36" x14ac:dyDescent="0.25">
      <c r="A88" s="5" t="s">
        <v>600</v>
      </c>
      <c r="B88">
        <f>IFERROR(_xlfn.XLOOKUP(Table2[[#This Row],[country]],'[1]Park type per country'!$A$2:$A$162,'[1]Park type per country'!B$2:B$162),0)</f>
        <v>8.5250257835887879</v>
      </c>
      <c r="C88">
        <f>IFERROR(_xlfn.XLOOKUP(Table2[[#This Row],[surface]],'[1]Park type per country'!$A$2:$A$162,'[1]Park type per country'!C$2:C$162),0)</f>
        <v>0</v>
      </c>
      <c r="D88">
        <f>IFERROR(_xlfn.XLOOKUP(Table2[[#This Row],[multi-storey]],'[1]Park type per country'!$A$2:$A$162,'[1]Park type per country'!D$2:D$162),0)</f>
        <v>0</v>
      </c>
      <c r="E88">
        <f>IFERROR(_xlfn.XLOOKUP(Table2[[#This Row],[street_side]],'[1]Park type per country'!$A$2:$A$162,'[1]Park type per country'!E$2:E$162),0)</f>
        <v>0</v>
      </c>
      <c r="F88">
        <f>IFERROR(_xlfn.XLOOKUP(Table2[[#This Row],[underground]],'[1]Park type per country'!$A$2:$A$162,'[1]Park type per country'!F$2:F$162),0)</f>
        <v>0</v>
      </c>
      <c r="G88">
        <f>IFERROR(_xlfn.XLOOKUP(Table2[[#This Row],[lane]],'[1]Park type per country'!$A$2:$A$162,'[1]Park type per country'!G$2:G$162),0)</f>
        <v>0</v>
      </c>
      <c r="H88">
        <f>IFERROR(_xlfn.XLOOKUP(Table2[[#This Row],[rooftop]],'[1]Park type per country'!$A$2:$A$162,'[1]Park type per country'!H$2:H$162),0)</f>
        <v>0</v>
      </c>
      <c r="I88">
        <f>IFERROR(_xlfn.XLOOKUP(Table2[[#This Row],[garage_boxes]],'[1]Park type per country'!$A$2:$A$162,'[1]Park type per country'!I$2:I$162),0)</f>
        <v>0</v>
      </c>
      <c r="J88">
        <f>IFERROR(_xlfn.XLOOKUP(Table2[[#This Row],[carports]],'[1]Park type per country'!$A$2:$A$162,'[1]Park type per country'!J$2:J$162),0)</f>
        <v>0</v>
      </c>
      <c r="K88">
        <f>IFERROR(_xlfn.XLOOKUP(Table2[[#This Row],[garage]],'[1]Park type per country'!$A$2:$A$162,'[1]Park type per country'!K$2:K$162),0)</f>
        <v>0</v>
      </c>
      <c r="L88">
        <f>IFERROR(_xlfn.XLOOKUP(Table2[[#This Row],[depot]],'[1]Park type per country'!$A$2:$A$162,'[1]Park type per country'!L$2:L$162),0)</f>
        <v>0</v>
      </c>
      <c r="M88">
        <f>IFERROR(_xlfn.XLOOKUP(Table2[[#This Row],[sheds]],'[1]Park type per country'!$A$2:$A$162,'[1]Park type per country'!M$2:M$162),0)</f>
        <v>0</v>
      </c>
      <c r="N88">
        <f>IFERROR(_xlfn.XLOOKUP(Table2[[#This Row],[layby]],'[1]Park type per country'!$A$2:$A$162,'[1]Park type per country'!N$2:N$162),0)</f>
        <v>0</v>
      </c>
      <c r="O88">
        <f>IFERROR(_xlfn.XLOOKUP(Table2[[#This Row],[park_and_ride]],'[1]Park type per country'!$A$2:$A$162,'[1]Park type per country'!O$2:O$162),0)</f>
        <v>0</v>
      </c>
      <c r="P88">
        <f>IFERROR(_xlfn.XLOOKUP(Table2[[#This Row],[garages]],'[1]Park type per country'!$A$2:$A$162,'[1]Park type per country'!P$2:P$162),0)</f>
        <v>0</v>
      </c>
      <c r="Q88">
        <f>IFERROR(_xlfn.XLOOKUP(Table2[[#This Row],[Carpool]],'[1]Park type per country'!$A$2:$A$162,'[1]Park type per country'!Q$2:Q$162),0)</f>
        <v>0</v>
      </c>
      <c r="R88">
        <f>IFERROR(_xlfn.XLOOKUP(Table2[[#This Row],[carpool2]],'[1]Park type per country'!$A$2:$A$162,'[1]Park type per country'!R$2:R$162),0)</f>
        <v>0</v>
      </c>
      <c r="S88">
        <f>SUM(B88:R88)</f>
        <v>8.5250257835887879</v>
      </c>
      <c r="T88">
        <f>_xlfn.XLOOKUP(A88,Sheet1!$A$2:$A$177,Sheet1!$Q$2:$Q$177)</f>
        <v>4002.5373927502319</v>
      </c>
      <c r="U88" s="4">
        <f>S88/T88</f>
        <v>2.1299053443023688E-3</v>
      </c>
      <c r="V88" s="6">
        <f>_xlfn.XLOOKUP(Table2[[#This Row],[country]],[2]!Table1[country],[2]!Table1[Populated area with no road information (%)])</f>
        <v>0.26750828526881587</v>
      </c>
      <c r="W88" s="6"/>
    </row>
    <row r="89" spans="1:36" x14ac:dyDescent="0.25">
      <c r="A89" s="5" t="s">
        <v>476</v>
      </c>
      <c r="B89">
        <f>IFERROR(_xlfn.XLOOKUP(Table2[[#This Row],[country]],'[1]Park type per country'!$A$2:$A$162,'[1]Park type per country'!B$2:B$162),0)</f>
        <v>3.5292875857410788</v>
      </c>
      <c r="C89">
        <f>IFERROR(_xlfn.XLOOKUP(Table2[[#This Row],[surface]],'[1]Park type per country'!$A$2:$A$162,'[1]Park type per country'!C$2:C$162),0)</f>
        <v>0</v>
      </c>
      <c r="D89">
        <f>IFERROR(_xlfn.XLOOKUP(Table2[[#This Row],[multi-storey]],'[1]Park type per country'!$A$2:$A$162,'[1]Park type per country'!D$2:D$162),0)</f>
        <v>0</v>
      </c>
      <c r="E89">
        <f>IFERROR(_xlfn.XLOOKUP(Table2[[#This Row],[street_side]],'[1]Park type per country'!$A$2:$A$162,'[1]Park type per country'!E$2:E$162),0)</f>
        <v>0</v>
      </c>
      <c r="F89">
        <f>IFERROR(_xlfn.XLOOKUP(Table2[[#This Row],[underground]],'[1]Park type per country'!$A$2:$A$162,'[1]Park type per country'!F$2:F$162),0)</f>
        <v>0</v>
      </c>
      <c r="G89">
        <f>IFERROR(_xlfn.XLOOKUP(Table2[[#This Row],[lane]],'[1]Park type per country'!$A$2:$A$162,'[1]Park type per country'!G$2:G$162),0)</f>
        <v>0</v>
      </c>
      <c r="H89">
        <f>IFERROR(_xlfn.XLOOKUP(Table2[[#This Row],[rooftop]],'[1]Park type per country'!$A$2:$A$162,'[1]Park type per country'!H$2:H$162),0)</f>
        <v>0</v>
      </c>
      <c r="I89">
        <f>IFERROR(_xlfn.XLOOKUP(Table2[[#This Row],[garage_boxes]],'[1]Park type per country'!$A$2:$A$162,'[1]Park type per country'!I$2:I$162),0)</f>
        <v>0</v>
      </c>
      <c r="J89">
        <f>IFERROR(_xlfn.XLOOKUP(Table2[[#This Row],[carports]],'[1]Park type per country'!$A$2:$A$162,'[1]Park type per country'!J$2:J$162),0)</f>
        <v>0</v>
      </c>
      <c r="K89">
        <f>IFERROR(_xlfn.XLOOKUP(Table2[[#This Row],[garage]],'[1]Park type per country'!$A$2:$A$162,'[1]Park type per country'!K$2:K$162),0)</f>
        <v>0</v>
      </c>
      <c r="L89">
        <f>IFERROR(_xlfn.XLOOKUP(Table2[[#This Row],[depot]],'[1]Park type per country'!$A$2:$A$162,'[1]Park type per country'!L$2:L$162),0)</f>
        <v>0</v>
      </c>
      <c r="M89">
        <f>IFERROR(_xlfn.XLOOKUP(Table2[[#This Row],[sheds]],'[1]Park type per country'!$A$2:$A$162,'[1]Park type per country'!M$2:M$162),0)</f>
        <v>0</v>
      </c>
      <c r="N89">
        <f>IFERROR(_xlfn.XLOOKUP(Table2[[#This Row],[layby]],'[1]Park type per country'!$A$2:$A$162,'[1]Park type per country'!N$2:N$162),0)</f>
        <v>0</v>
      </c>
      <c r="O89">
        <f>IFERROR(_xlfn.XLOOKUP(Table2[[#This Row],[park_and_ride]],'[1]Park type per country'!$A$2:$A$162,'[1]Park type per country'!O$2:O$162),0)</f>
        <v>0</v>
      </c>
      <c r="P89">
        <f>IFERROR(_xlfn.XLOOKUP(Table2[[#This Row],[garages]],'[1]Park type per country'!$A$2:$A$162,'[1]Park type per country'!P$2:P$162),0)</f>
        <v>0</v>
      </c>
      <c r="Q89">
        <f>IFERROR(_xlfn.XLOOKUP(Table2[[#This Row],[Carpool]],'[1]Park type per country'!$A$2:$A$162,'[1]Park type per country'!Q$2:Q$162),0)</f>
        <v>0</v>
      </c>
      <c r="R89">
        <f>IFERROR(_xlfn.XLOOKUP(Table2[[#This Row],[carpool2]],'[1]Park type per country'!$A$2:$A$162,'[1]Park type per country'!R$2:R$162),0)</f>
        <v>0</v>
      </c>
      <c r="S89">
        <f>SUM(B89:R89)</f>
        <v>3.5292875857410788</v>
      </c>
      <c r="T89">
        <f>_xlfn.XLOOKUP(A89,Sheet1!$A$2:$A$177,Sheet1!$Q$2:$Q$177)</f>
        <v>1696.0779549987799</v>
      </c>
      <c r="U89" s="4">
        <f>S89/T89</f>
        <v>2.0808522245922461E-3</v>
      </c>
      <c r="V89" s="6">
        <f>_xlfn.XLOOKUP(Table2[[#This Row],[country]],[2]!Table1[country],[2]!Table1[Populated area with no road information (%)])</f>
        <v>0.2542402118117093</v>
      </c>
      <c r="W89" s="6"/>
    </row>
    <row r="90" spans="1:36" x14ac:dyDescent="0.25">
      <c r="A90" s="5" t="s">
        <v>520</v>
      </c>
      <c r="B90">
        <f>IFERROR(_xlfn.XLOOKUP(Table2[[#This Row],[country]],'[1]Park type per country'!$A$2:$A$162,'[1]Park type per country'!B$2:B$162),0)</f>
        <v>0.53133981641258587</v>
      </c>
      <c r="C90">
        <f>IFERROR(_xlfn.XLOOKUP(Table2[[#This Row],[surface]],'[1]Park type per country'!$A$2:$A$162,'[1]Park type per country'!C$2:C$162),0)</f>
        <v>0</v>
      </c>
      <c r="D90">
        <f>IFERROR(_xlfn.XLOOKUP(Table2[[#This Row],[multi-storey]],'[1]Park type per country'!$A$2:$A$162,'[1]Park type per country'!D$2:D$162),0)</f>
        <v>0</v>
      </c>
      <c r="E90">
        <f>IFERROR(_xlfn.XLOOKUP(Table2[[#This Row],[street_side]],'[1]Park type per country'!$A$2:$A$162,'[1]Park type per country'!E$2:E$162),0)</f>
        <v>0</v>
      </c>
      <c r="F90">
        <f>IFERROR(_xlfn.XLOOKUP(Table2[[#This Row],[underground]],'[1]Park type per country'!$A$2:$A$162,'[1]Park type per country'!F$2:F$162),0)</f>
        <v>0</v>
      </c>
      <c r="G90">
        <f>IFERROR(_xlfn.XLOOKUP(Table2[[#This Row],[lane]],'[1]Park type per country'!$A$2:$A$162,'[1]Park type per country'!G$2:G$162),0)</f>
        <v>0</v>
      </c>
      <c r="H90">
        <f>IFERROR(_xlfn.XLOOKUP(Table2[[#This Row],[rooftop]],'[1]Park type per country'!$A$2:$A$162,'[1]Park type per country'!H$2:H$162),0)</f>
        <v>0</v>
      </c>
      <c r="I90">
        <f>IFERROR(_xlfn.XLOOKUP(Table2[[#This Row],[garage_boxes]],'[1]Park type per country'!$A$2:$A$162,'[1]Park type per country'!I$2:I$162),0)</f>
        <v>0</v>
      </c>
      <c r="J90">
        <f>IFERROR(_xlfn.XLOOKUP(Table2[[#This Row],[carports]],'[1]Park type per country'!$A$2:$A$162,'[1]Park type per country'!J$2:J$162),0)</f>
        <v>0</v>
      </c>
      <c r="K90">
        <f>IFERROR(_xlfn.XLOOKUP(Table2[[#This Row],[garage]],'[1]Park type per country'!$A$2:$A$162,'[1]Park type per country'!K$2:K$162),0)</f>
        <v>0</v>
      </c>
      <c r="L90">
        <f>IFERROR(_xlfn.XLOOKUP(Table2[[#This Row],[depot]],'[1]Park type per country'!$A$2:$A$162,'[1]Park type per country'!L$2:L$162),0)</f>
        <v>0</v>
      </c>
      <c r="M90">
        <f>IFERROR(_xlfn.XLOOKUP(Table2[[#This Row],[sheds]],'[1]Park type per country'!$A$2:$A$162,'[1]Park type per country'!M$2:M$162),0)</f>
        <v>0</v>
      </c>
      <c r="N90">
        <f>IFERROR(_xlfn.XLOOKUP(Table2[[#This Row],[layby]],'[1]Park type per country'!$A$2:$A$162,'[1]Park type per country'!N$2:N$162),0)</f>
        <v>0</v>
      </c>
      <c r="O90">
        <f>IFERROR(_xlfn.XLOOKUP(Table2[[#This Row],[park_and_ride]],'[1]Park type per country'!$A$2:$A$162,'[1]Park type per country'!O$2:O$162),0)</f>
        <v>0</v>
      </c>
      <c r="P90">
        <f>IFERROR(_xlfn.XLOOKUP(Table2[[#This Row],[garages]],'[1]Park type per country'!$A$2:$A$162,'[1]Park type per country'!P$2:P$162),0)</f>
        <v>0</v>
      </c>
      <c r="Q90">
        <f>IFERROR(_xlfn.XLOOKUP(Table2[[#This Row],[Carpool]],'[1]Park type per country'!$A$2:$A$162,'[1]Park type per country'!Q$2:Q$162),0)</f>
        <v>0</v>
      </c>
      <c r="R90">
        <f>IFERROR(_xlfn.XLOOKUP(Table2[[#This Row],[carpool2]],'[1]Park type per country'!$A$2:$A$162,'[1]Park type per country'!R$2:R$162),0)</f>
        <v>0</v>
      </c>
      <c r="S90">
        <f>SUM(B90:R90)</f>
        <v>0.53133981641258587</v>
      </c>
      <c r="T90">
        <f>_xlfn.XLOOKUP(A90,Sheet1!$A$2:$A$177,Sheet1!$Q$2:$Q$177)</f>
        <v>260.01772684903722</v>
      </c>
      <c r="U90" s="4">
        <f>S90/T90</f>
        <v>2.0434753539749027E-3</v>
      </c>
      <c r="V90" s="6">
        <f>_xlfn.XLOOKUP(Table2[[#This Row],[country]],[2]!Table1[country],[2]!Table1[Populated area with no road information (%)])</f>
        <v>0.36030397585836438</v>
      </c>
      <c r="W90" s="6"/>
    </row>
    <row r="91" spans="1:36" x14ac:dyDescent="0.25">
      <c r="A91" s="5" t="s">
        <v>474</v>
      </c>
      <c r="B91">
        <f>IFERROR(_xlfn.XLOOKUP(Table2[[#This Row],[country]],'[1]Park type per country'!$A$2:$A$162,'[1]Park type per country'!B$2:B$162),0)</f>
        <v>3.5069018666982812</v>
      </c>
      <c r="C91">
        <f>IFERROR(_xlfn.XLOOKUP(Table2[[#This Row],[surface]],'[1]Park type per country'!$A$2:$A$162,'[1]Park type per country'!C$2:C$162),0)</f>
        <v>0</v>
      </c>
      <c r="D91">
        <f>IFERROR(_xlfn.XLOOKUP(Table2[[#This Row],[multi-storey]],'[1]Park type per country'!$A$2:$A$162,'[1]Park type per country'!D$2:D$162),0)</f>
        <v>0</v>
      </c>
      <c r="E91">
        <f>IFERROR(_xlfn.XLOOKUP(Table2[[#This Row],[street_side]],'[1]Park type per country'!$A$2:$A$162,'[1]Park type per country'!E$2:E$162),0)</f>
        <v>0</v>
      </c>
      <c r="F91">
        <f>IFERROR(_xlfn.XLOOKUP(Table2[[#This Row],[underground]],'[1]Park type per country'!$A$2:$A$162,'[1]Park type per country'!F$2:F$162),0)</f>
        <v>0</v>
      </c>
      <c r="G91">
        <f>IFERROR(_xlfn.XLOOKUP(Table2[[#This Row],[lane]],'[1]Park type per country'!$A$2:$A$162,'[1]Park type per country'!G$2:G$162),0)</f>
        <v>0</v>
      </c>
      <c r="H91">
        <f>IFERROR(_xlfn.XLOOKUP(Table2[[#This Row],[rooftop]],'[1]Park type per country'!$A$2:$A$162,'[1]Park type per country'!H$2:H$162),0)</f>
        <v>0</v>
      </c>
      <c r="I91">
        <f>IFERROR(_xlfn.XLOOKUP(Table2[[#This Row],[garage_boxes]],'[1]Park type per country'!$A$2:$A$162,'[1]Park type per country'!I$2:I$162),0)</f>
        <v>0</v>
      </c>
      <c r="J91">
        <f>IFERROR(_xlfn.XLOOKUP(Table2[[#This Row],[carports]],'[1]Park type per country'!$A$2:$A$162,'[1]Park type per country'!J$2:J$162),0)</f>
        <v>0</v>
      </c>
      <c r="K91">
        <f>IFERROR(_xlfn.XLOOKUP(Table2[[#This Row],[garage]],'[1]Park type per country'!$A$2:$A$162,'[1]Park type per country'!K$2:K$162),0)</f>
        <v>0</v>
      </c>
      <c r="L91">
        <f>IFERROR(_xlfn.XLOOKUP(Table2[[#This Row],[depot]],'[1]Park type per country'!$A$2:$A$162,'[1]Park type per country'!L$2:L$162),0)</f>
        <v>0</v>
      </c>
      <c r="M91">
        <f>IFERROR(_xlfn.XLOOKUP(Table2[[#This Row],[sheds]],'[1]Park type per country'!$A$2:$A$162,'[1]Park type per country'!M$2:M$162),0)</f>
        <v>0</v>
      </c>
      <c r="N91">
        <f>IFERROR(_xlfn.XLOOKUP(Table2[[#This Row],[layby]],'[1]Park type per country'!$A$2:$A$162,'[1]Park type per country'!N$2:N$162),0)</f>
        <v>0</v>
      </c>
      <c r="O91">
        <f>IFERROR(_xlfn.XLOOKUP(Table2[[#This Row],[park_and_ride]],'[1]Park type per country'!$A$2:$A$162,'[1]Park type per country'!O$2:O$162),0)</f>
        <v>0</v>
      </c>
      <c r="P91">
        <f>IFERROR(_xlfn.XLOOKUP(Table2[[#This Row],[garages]],'[1]Park type per country'!$A$2:$A$162,'[1]Park type per country'!P$2:P$162),0)</f>
        <v>0</v>
      </c>
      <c r="Q91">
        <f>IFERROR(_xlfn.XLOOKUP(Table2[[#This Row],[Carpool]],'[1]Park type per country'!$A$2:$A$162,'[1]Park type per country'!Q$2:Q$162),0)</f>
        <v>0</v>
      </c>
      <c r="R91">
        <f>IFERROR(_xlfn.XLOOKUP(Table2[[#This Row],[carpool2]],'[1]Park type per country'!$A$2:$A$162,'[1]Park type per country'!R$2:R$162),0)</f>
        <v>0</v>
      </c>
      <c r="S91">
        <f>SUM(B91:R91)</f>
        <v>3.5069018666982812</v>
      </c>
      <c r="T91">
        <f>_xlfn.XLOOKUP(A91,Sheet1!$A$2:$A$177,Sheet1!$Q$2:$Q$177)</f>
        <v>1753.1616109266449</v>
      </c>
      <c r="U91" s="4">
        <f>S91/T91</f>
        <v>2.0003300579030394E-3</v>
      </c>
      <c r="V91" s="6">
        <f>_xlfn.XLOOKUP(Table2[[#This Row],[country]],[2]!Table1[country],[2]!Table1[Populated area with no road information (%)])</f>
        <v>0.14645169814255241</v>
      </c>
      <c r="W91" s="6"/>
    </row>
    <row r="92" spans="1:36" x14ac:dyDescent="0.25">
      <c r="A92" s="5" t="s">
        <v>504</v>
      </c>
      <c r="B92">
        <f>IFERROR(_xlfn.XLOOKUP(Table2[[#This Row],[country]],'[1]Park type per country'!$A$2:$A$162,'[1]Park type per country'!B$2:B$162),0)</f>
        <v>0.92290478741355164</v>
      </c>
      <c r="C92">
        <f>IFERROR(_xlfn.XLOOKUP(Table2[[#This Row],[surface]],'[1]Park type per country'!$A$2:$A$162,'[1]Park type per country'!C$2:C$162),0)</f>
        <v>0</v>
      </c>
      <c r="D92">
        <f>IFERROR(_xlfn.XLOOKUP(Table2[[#This Row],[multi-storey]],'[1]Park type per country'!$A$2:$A$162,'[1]Park type per country'!D$2:D$162),0)</f>
        <v>0</v>
      </c>
      <c r="E92">
        <f>IFERROR(_xlfn.XLOOKUP(Table2[[#This Row],[street_side]],'[1]Park type per country'!$A$2:$A$162,'[1]Park type per country'!E$2:E$162),0)</f>
        <v>0</v>
      </c>
      <c r="F92">
        <f>IFERROR(_xlfn.XLOOKUP(Table2[[#This Row],[underground]],'[1]Park type per country'!$A$2:$A$162,'[1]Park type per country'!F$2:F$162),0)</f>
        <v>0</v>
      </c>
      <c r="G92">
        <f>IFERROR(_xlfn.XLOOKUP(Table2[[#This Row],[lane]],'[1]Park type per country'!$A$2:$A$162,'[1]Park type per country'!G$2:G$162),0)</f>
        <v>0</v>
      </c>
      <c r="H92">
        <f>IFERROR(_xlfn.XLOOKUP(Table2[[#This Row],[rooftop]],'[1]Park type per country'!$A$2:$A$162,'[1]Park type per country'!H$2:H$162),0)</f>
        <v>0</v>
      </c>
      <c r="I92">
        <f>IFERROR(_xlfn.XLOOKUP(Table2[[#This Row],[garage_boxes]],'[1]Park type per country'!$A$2:$A$162,'[1]Park type per country'!I$2:I$162),0)</f>
        <v>0</v>
      </c>
      <c r="J92">
        <f>IFERROR(_xlfn.XLOOKUP(Table2[[#This Row],[carports]],'[1]Park type per country'!$A$2:$A$162,'[1]Park type per country'!J$2:J$162),0)</f>
        <v>0</v>
      </c>
      <c r="K92">
        <f>IFERROR(_xlfn.XLOOKUP(Table2[[#This Row],[garage]],'[1]Park type per country'!$A$2:$A$162,'[1]Park type per country'!K$2:K$162),0)</f>
        <v>0</v>
      </c>
      <c r="L92">
        <f>IFERROR(_xlfn.XLOOKUP(Table2[[#This Row],[depot]],'[1]Park type per country'!$A$2:$A$162,'[1]Park type per country'!L$2:L$162),0)</f>
        <v>0</v>
      </c>
      <c r="M92">
        <f>IFERROR(_xlfn.XLOOKUP(Table2[[#This Row],[sheds]],'[1]Park type per country'!$A$2:$A$162,'[1]Park type per country'!M$2:M$162),0)</f>
        <v>0</v>
      </c>
      <c r="N92">
        <f>IFERROR(_xlfn.XLOOKUP(Table2[[#This Row],[layby]],'[1]Park type per country'!$A$2:$A$162,'[1]Park type per country'!N$2:N$162),0)</f>
        <v>0</v>
      </c>
      <c r="O92">
        <f>IFERROR(_xlfn.XLOOKUP(Table2[[#This Row],[park_and_ride]],'[1]Park type per country'!$A$2:$A$162,'[1]Park type per country'!O$2:O$162),0)</f>
        <v>0</v>
      </c>
      <c r="P92">
        <f>IFERROR(_xlfn.XLOOKUP(Table2[[#This Row],[garages]],'[1]Park type per country'!$A$2:$A$162,'[1]Park type per country'!P$2:P$162),0)</f>
        <v>0</v>
      </c>
      <c r="Q92">
        <f>IFERROR(_xlfn.XLOOKUP(Table2[[#This Row],[Carpool]],'[1]Park type per country'!$A$2:$A$162,'[1]Park type per country'!Q$2:Q$162),0)</f>
        <v>0</v>
      </c>
      <c r="R92">
        <f>IFERROR(_xlfn.XLOOKUP(Table2[[#This Row],[carpool2]],'[1]Park type per country'!$A$2:$A$162,'[1]Park type per country'!R$2:R$162),0)</f>
        <v>0</v>
      </c>
      <c r="S92">
        <f>SUM(B92:R92)</f>
        <v>0.92290478741355164</v>
      </c>
      <c r="T92">
        <f>_xlfn.XLOOKUP(A92,Sheet1!$A$2:$A$177,Sheet1!$Q$2:$Q$177)</f>
        <v>471.46259040596237</v>
      </c>
      <c r="U92" s="4">
        <f>S92/T92</f>
        <v>1.9575355631480025E-3</v>
      </c>
      <c r="V92" s="6">
        <f>_xlfn.XLOOKUP(Table2[[#This Row],[country]],[2]!Table1[country],[2]!Table1[Populated area with no road information (%)])</f>
        <v>0.35813091890553961</v>
      </c>
      <c r="W92" s="6"/>
    </row>
    <row r="93" spans="1:36" x14ac:dyDescent="0.25">
      <c r="A93" s="5" t="s">
        <v>547</v>
      </c>
      <c r="B93">
        <f>IFERROR(_xlfn.XLOOKUP(Table2[[#This Row],[country]],'[1]Park type per country'!$A$2:$A$162,'[1]Park type per country'!B$2:B$162),0)</f>
        <v>1.15542217714937</v>
      </c>
      <c r="C93">
        <f>IFERROR(_xlfn.XLOOKUP(Table2[[#This Row],[surface]],'[1]Park type per country'!$A$2:$A$162,'[1]Park type per country'!C$2:C$162),0)</f>
        <v>0</v>
      </c>
      <c r="D93">
        <f>IFERROR(_xlfn.XLOOKUP(Table2[[#This Row],[multi-storey]],'[1]Park type per country'!$A$2:$A$162,'[1]Park type per country'!D$2:D$162),0)</f>
        <v>0</v>
      </c>
      <c r="E93">
        <f>IFERROR(_xlfn.XLOOKUP(Table2[[#This Row],[street_side]],'[1]Park type per country'!$A$2:$A$162,'[1]Park type per country'!E$2:E$162),0)</f>
        <v>0</v>
      </c>
      <c r="F93">
        <f>IFERROR(_xlfn.XLOOKUP(Table2[[#This Row],[underground]],'[1]Park type per country'!$A$2:$A$162,'[1]Park type per country'!F$2:F$162),0)</f>
        <v>0</v>
      </c>
      <c r="G93">
        <f>IFERROR(_xlfn.XLOOKUP(Table2[[#This Row],[lane]],'[1]Park type per country'!$A$2:$A$162,'[1]Park type per country'!G$2:G$162),0)</f>
        <v>0</v>
      </c>
      <c r="H93">
        <f>IFERROR(_xlfn.XLOOKUP(Table2[[#This Row],[rooftop]],'[1]Park type per country'!$A$2:$A$162,'[1]Park type per country'!H$2:H$162),0)</f>
        <v>0</v>
      </c>
      <c r="I93">
        <f>IFERROR(_xlfn.XLOOKUP(Table2[[#This Row],[garage_boxes]],'[1]Park type per country'!$A$2:$A$162,'[1]Park type per country'!I$2:I$162),0)</f>
        <v>0</v>
      </c>
      <c r="J93">
        <f>IFERROR(_xlfn.XLOOKUP(Table2[[#This Row],[carports]],'[1]Park type per country'!$A$2:$A$162,'[1]Park type per country'!J$2:J$162),0)</f>
        <v>0</v>
      </c>
      <c r="K93">
        <f>IFERROR(_xlfn.XLOOKUP(Table2[[#This Row],[garage]],'[1]Park type per country'!$A$2:$A$162,'[1]Park type per country'!K$2:K$162),0)</f>
        <v>0</v>
      </c>
      <c r="L93">
        <f>IFERROR(_xlfn.XLOOKUP(Table2[[#This Row],[depot]],'[1]Park type per country'!$A$2:$A$162,'[1]Park type per country'!L$2:L$162),0)</f>
        <v>0</v>
      </c>
      <c r="M93">
        <f>IFERROR(_xlfn.XLOOKUP(Table2[[#This Row],[sheds]],'[1]Park type per country'!$A$2:$A$162,'[1]Park type per country'!M$2:M$162),0)</f>
        <v>0</v>
      </c>
      <c r="N93">
        <f>IFERROR(_xlfn.XLOOKUP(Table2[[#This Row],[layby]],'[1]Park type per country'!$A$2:$A$162,'[1]Park type per country'!N$2:N$162),0)</f>
        <v>0</v>
      </c>
      <c r="O93">
        <f>IFERROR(_xlfn.XLOOKUP(Table2[[#This Row],[park_and_ride]],'[1]Park type per country'!$A$2:$A$162,'[1]Park type per country'!O$2:O$162),0)</f>
        <v>0</v>
      </c>
      <c r="P93">
        <f>IFERROR(_xlfn.XLOOKUP(Table2[[#This Row],[garages]],'[1]Park type per country'!$A$2:$A$162,'[1]Park type per country'!P$2:P$162),0)</f>
        <v>0</v>
      </c>
      <c r="Q93">
        <f>IFERROR(_xlfn.XLOOKUP(Table2[[#This Row],[Carpool]],'[1]Park type per country'!$A$2:$A$162,'[1]Park type per country'!Q$2:Q$162),0)</f>
        <v>0</v>
      </c>
      <c r="R93">
        <f>IFERROR(_xlfn.XLOOKUP(Table2[[#This Row],[carpool2]],'[1]Park type per country'!$A$2:$A$162,'[1]Park type per country'!R$2:R$162),0)</f>
        <v>0</v>
      </c>
      <c r="S93">
        <f>SUM(B93:R93)</f>
        <v>1.15542217714937</v>
      </c>
      <c r="T93">
        <f>_xlfn.XLOOKUP(A93,Sheet1!$A$2:$A$177,Sheet1!$Q$2:$Q$177)</f>
        <v>611.28714584184763</v>
      </c>
      <c r="U93" s="4">
        <f>S93/T93</f>
        <v>1.8901463657609793E-3</v>
      </c>
      <c r="V93" s="6">
        <f>_xlfn.XLOOKUP(Table2[[#This Row],[country]],[2]!Table1[country],[2]!Table1[Populated area with no road information (%)])</f>
        <v>0.85938532545514967</v>
      </c>
      <c r="W93" s="6"/>
    </row>
    <row r="94" spans="1:36" x14ac:dyDescent="0.25">
      <c r="A94" s="5" t="s">
        <v>485</v>
      </c>
      <c r="B94">
        <f>IFERROR(_xlfn.XLOOKUP(Table2[[#This Row],[country]],'[1]Park type per country'!$A$2:$A$162,'[1]Park type per country'!B$2:B$162),0)</f>
        <v>1.6769727996501771</v>
      </c>
      <c r="C94">
        <f>IFERROR(_xlfn.XLOOKUP(Table2[[#This Row],[surface]],'[1]Park type per country'!$A$2:$A$162,'[1]Park type per country'!C$2:C$162),0)</f>
        <v>0</v>
      </c>
      <c r="D94">
        <f>IFERROR(_xlfn.XLOOKUP(Table2[[#This Row],[multi-storey]],'[1]Park type per country'!$A$2:$A$162,'[1]Park type per country'!D$2:D$162),0)</f>
        <v>0</v>
      </c>
      <c r="E94">
        <f>IFERROR(_xlfn.XLOOKUP(Table2[[#This Row],[street_side]],'[1]Park type per country'!$A$2:$A$162,'[1]Park type per country'!E$2:E$162),0)</f>
        <v>0</v>
      </c>
      <c r="F94">
        <f>IFERROR(_xlfn.XLOOKUP(Table2[[#This Row],[underground]],'[1]Park type per country'!$A$2:$A$162,'[1]Park type per country'!F$2:F$162),0)</f>
        <v>0</v>
      </c>
      <c r="G94">
        <f>IFERROR(_xlfn.XLOOKUP(Table2[[#This Row],[lane]],'[1]Park type per country'!$A$2:$A$162,'[1]Park type per country'!G$2:G$162),0)</f>
        <v>0</v>
      </c>
      <c r="H94">
        <f>IFERROR(_xlfn.XLOOKUP(Table2[[#This Row],[rooftop]],'[1]Park type per country'!$A$2:$A$162,'[1]Park type per country'!H$2:H$162),0)</f>
        <v>0</v>
      </c>
      <c r="I94">
        <f>IFERROR(_xlfn.XLOOKUP(Table2[[#This Row],[garage_boxes]],'[1]Park type per country'!$A$2:$A$162,'[1]Park type per country'!I$2:I$162),0)</f>
        <v>0</v>
      </c>
      <c r="J94">
        <f>IFERROR(_xlfn.XLOOKUP(Table2[[#This Row],[carports]],'[1]Park type per country'!$A$2:$A$162,'[1]Park type per country'!J$2:J$162),0)</f>
        <v>0</v>
      </c>
      <c r="K94">
        <f>IFERROR(_xlfn.XLOOKUP(Table2[[#This Row],[garage]],'[1]Park type per country'!$A$2:$A$162,'[1]Park type per country'!K$2:K$162),0)</f>
        <v>0</v>
      </c>
      <c r="L94">
        <f>IFERROR(_xlfn.XLOOKUP(Table2[[#This Row],[depot]],'[1]Park type per country'!$A$2:$A$162,'[1]Park type per country'!L$2:L$162),0)</f>
        <v>0</v>
      </c>
      <c r="M94">
        <f>IFERROR(_xlfn.XLOOKUP(Table2[[#This Row],[sheds]],'[1]Park type per country'!$A$2:$A$162,'[1]Park type per country'!M$2:M$162),0)</f>
        <v>0</v>
      </c>
      <c r="N94">
        <f>IFERROR(_xlfn.XLOOKUP(Table2[[#This Row],[layby]],'[1]Park type per country'!$A$2:$A$162,'[1]Park type per country'!N$2:N$162),0)</f>
        <v>0</v>
      </c>
      <c r="O94">
        <f>IFERROR(_xlfn.XLOOKUP(Table2[[#This Row],[park_and_ride]],'[1]Park type per country'!$A$2:$A$162,'[1]Park type per country'!O$2:O$162),0)</f>
        <v>0</v>
      </c>
      <c r="P94">
        <f>IFERROR(_xlfn.XLOOKUP(Table2[[#This Row],[garages]],'[1]Park type per country'!$A$2:$A$162,'[1]Park type per country'!P$2:P$162),0)</f>
        <v>0</v>
      </c>
      <c r="Q94">
        <f>IFERROR(_xlfn.XLOOKUP(Table2[[#This Row],[Carpool]],'[1]Park type per country'!$A$2:$A$162,'[1]Park type per country'!Q$2:Q$162),0)</f>
        <v>0</v>
      </c>
      <c r="R94">
        <f>IFERROR(_xlfn.XLOOKUP(Table2[[#This Row],[carpool2]],'[1]Park type per country'!$A$2:$A$162,'[1]Park type per country'!R$2:R$162),0)</f>
        <v>0</v>
      </c>
      <c r="S94">
        <f>SUM(B94:R94)</f>
        <v>1.6769727996501771</v>
      </c>
      <c r="T94">
        <f>_xlfn.XLOOKUP(A94,Sheet1!$A$2:$A$177,Sheet1!$Q$2:$Q$177)</f>
        <v>932.95307158812648</v>
      </c>
      <c r="U94" s="4">
        <f>S94/T94</f>
        <v>1.7974889099143404E-3</v>
      </c>
      <c r="V94" s="6">
        <f>_xlfn.XLOOKUP(Table2[[#This Row],[country]],[2]!Table1[country],[2]!Table1[Populated area with no road information (%)])</f>
        <v>0.23853256518660285</v>
      </c>
      <c r="W94" s="6"/>
    </row>
    <row r="95" spans="1:36" x14ac:dyDescent="0.25">
      <c r="A95" s="5" t="s">
        <v>552</v>
      </c>
      <c r="B95">
        <f>IFERROR(_xlfn.XLOOKUP(Table2[[#This Row],[country]],'[1]Park type per country'!$A$2:$A$162,'[1]Park type per country'!B$2:B$162),0)</f>
        <v>0.54634407640386662</v>
      </c>
      <c r="C95">
        <f>IFERROR(_xlfn.XLOOKUP(Table2[[#This Row],[surface]],'[1]Park type per country'!$A$2:$A$162,'[1]Park type per country'!C$2:C$162),0)</f>
        <v>0</v>
      </c>
      <c r="D95">
        <f>IFERROR(_xlfn.XLOOKUP(Table2[[#This Row],[multi-storey]],'[1]Park type per country'!$A$2:$A$162,'[1]Park type per country'!D$2:D$162),0)</f>
        <v>0</v>
      </c>
      <c r="E95">
        <f>IFERROR(_xlfn.XLOOKUP(Table2[[#This Row],[street_side]],'[1]Park type per country'!$A$2:$A$162,'[1]Park type per country'!E$2:E$162),0)</f>
        <v>0</v>
      </c>
      <c r="F95">
        <f>IFERROR(_xlfn.XLOOKUP(Table2[[#This Row],[underground]],'[1]Park type per country'!$A$2:$A$162,'[1]Park type per country'!F$2:F$162),0)</f>
        <v>0</v>
      </c>
      <c r="G95">
        <f>IFERROR(_xlfn.XLOOKUP(Table2[[#This Row],[lane]],'[1]Park type per country'!$A$2:$A$162,'[1]Park type per country'!G$2:G$162),0)</f>
        <v>0</v>
      </c>
      <c r="H95">
        <f>IFERROR(_xlfn.XLOOKUP(Table2[[#This Row],[rooftop]],'[1]Park type per country'!$A$2:$A$162,'[1]Park type per country'!H$2:H$162),0)</f>
        <v>0</v>
      </c>
      <c r="I95">
        <f>IFERROR(_xlfn.XLOOKUP(Table2[[#This Row],[garage_boxes]],'[1]Park type per country'!$A$2:$A$162,'[1]Park type per country'!I$2:I$162),0)</f>
        <v>0</v>
      </c>
      <c r="J95">
        <f>IFERROR(_xlfn.XLOOKUP(Table2[[#This Row],[carports]],'[1]Park type per country'!$A$2:$A$162,'[1]Park type per country'!J$2:J$162),0)</f>
        <v>0</v>
      </c>
      <c r="K95">
        <f>IFERROR(_xlfn.XLOOKUP(Table2[[#This Row],[garage]],'[1]Park type per country'!$A$2:$A$162,'[1]Park type per country'!K$2:K$162),0)</f>
        <v>0</v>
      </c>
      <c r="L95">
        <f>IFERROR(_xlfn.XLOOKUP(Table2[[#This Row],[depot]],'[1]Park type per country'!$A$2:$A$162,'[1]Park type per country'!L$2:L$162),0)</f>
        <v>0</v>
      </c>
      <c r="M95">
        <f>IFERROR(_xlfn.XLOOKUP(Table2[[#This Row],[sheds]],'[1]Park type per country'!$A$2:$A$162,'[1]Park type per country'!M$2:M$162),0)</f>
        <v>0</v>
      </c>
      <c r="N95">
        <f>IFERROR(_xlfn.XLOOKUP(Table2[[#This Row],[layby]],'[1]Park type per country'!$A$2:$A$162,'[1]Park type per country'!N$2:N$162),0)</f>
        <v>0</v>
      </c>
      <c r="O95">
        <f>IFERROR(_xlfn.XLOOKUP(Table2[[#This Row],[park_and_ride]],'[1]Park type per country'!$A$2:$A$162,'[1]Park type per country'!O$2:O$162),0)</f>
        <v>0</v>
      </c>
      <c r="P95">
        <f>IFERROR(_xlfn.XLOOKUP(Table2[[#This Row],[garages]],'[1]Park type per country'!$A$2:$A$162,'[1]Park type per country'!P$2:P$162),0)</f>
        <v>0</v>
      </c>
      <c r="Q95">
        <f>IFERROR(_xlfn.XLOOKUP(Table2[[#This Row],[Carpool]],'[1]Park type per country'!$A$2:$A$162,'[1]Park type per country'!Q$2:Q$162),0)</f>
        <v>0</v>
      </c>
      <c r="R95">
        <f>IFERROR(_xlfn.XLOOKUP(Table2[[#This Row],[carpool2]],'[1]Park type per country'!$A$2:$A$162,'[1]Park type per country'!R$2:R$162),0)</f>
        <v>0</v>
      </c>
      <c r="S95">
        <f>SUM(B95:R95)</f>
        <v>0.54634407640386662</v>
      </c>
      <c r="T95">
        <f>_xlfn.XLOOKUP(A95,Sheet1!$A$2:$A$177,Sheet1!$Q$2:$Q$177)</f>
        <v>316.9287984123568</v>
      </c>
      <c r="U95" s="4">
        <f>S95/T95</f>
        <v>1.7238700905085219E-3</v>
      </c>
      <c r="V95" s="6">
        <f>_xlfn.XLOOKUP(Table2[[#This Row],[country]],[2]!Table1[country],[2]!Table1[Populated area with no road information (%)])</f>
        <v>0.62111406343748266</v>
      </c>
      <c r="W95" s="6"/>
    </row>
    <row r="96" spans="1:36" x14ac:dyDescent="0.25">
      <c r="A96" s="5" t="s">
        <v>446</v>
      </c>
      <c r="B96">
        <f>IFERROR(_xlfn.XLOOKUP(Table2[[#This Row],[country]],'[1]Park type per country'!$A$2:$A$162,'[1]Park type per country'!B$2:B$162),0)</f>
        <v>3.1553403357164571</v>
      </c>
      <c r="C96">
        <f>IFERROR(_xlfn.XLOOKUP(Table2[[#This Row],[surface]],'[1]Park type per country'!$A$2:$A$162,'[1]Park type per country'!C$2:C$162),0)</f>
        <v>0</v>
      </c>
      <c r="D96">
        <f>IFERROR(_xlfn.XLOOKUP(Table2[[#This Row],[multi-storey]],'[1]Park type per country'!$A$2:$A$162,'[1]Park type per country'!D$2:D$162),0)</f>
        <v>0</v>
      </c>
      <c r="E96">
        <f>IFERROR(_xlfn.XLOOKUP(Table2[[#This Row],[street_side]],'[1]Park type per country'!$A$2:$A$162,'[1]Park type per country'!E$2:E$162),0)</f>
        <v>0</v>
      </c>
      <c r="F96">
        <f>IFERROR(_xlfn.XLOOKUP(Table2[[#This Row],[underground]],'[1]Park type per country'!$A$2:$A$162,'[1]Park type per country'!F$2:F$162),0)</f>
        <v>0</v>
      </c>
      <c r="G96">
        <f>IFERROR(_xlfn.XLOOKUP(Table2[[#This Row],[lane]],'[1]Park type per country'!$A$2:$A$162,'[1]Park type per country'!G$2:G$162),0)</f>
        <v>0</v>
      </c>
      <c r="H96">
        <f>IFERROR(_xlfn.XLOOKUP(Table2[[#This Row],[rooftop]],'[1]Park type per country'!$A$2:$A$162,'[1]Park type per country'!H$2:H$162),0)</f>
        <v>0</v>
      </c>
      <c r="I96">
        <f>IFERROR(_xlfn.XLOOKUP(Table2[[#This Row],[garage_boxes]],'[1]Park type per country'!$A$2:$A$162,'[1]Park type per country'!I$2:I$162),0)</f>
        <v>0</v>
      </c>
      <c r="J96">
        <f>IFERROR(_xlfn.XLOOKUP(Table2[[#This Row],[carports]],'[1]Park type per country'!$A$2:$A$162,'[1]Park type per country'!J$2:J$162),0)</f>
        <v>0</v>
      </c>
      <c r="K96">
        <f>IFERROR(_xlfn.XLOOKUP(Table2[[#This Row],[garage]],'[1]Park type per country'!$A$2:$A$162,'[1]Park type per country'!K$2:K$162),0)</f>
        <v>0</v>
      </c>
      <c r="L96">
        <f>IFERROR(_xlfn.XLOOKUP(Table2[[#This Row],[depot]],'[1]Park type per country'!$A$2:$A$162,'[1]Park type per country'!L$2:L$162),0)</f>
        <v>0</v>
      </c>
      <c r="M96">
        <f>IFERROR(_xlfn.XLOOKUP(Table2[[#This Row],[sheds]],'[1]Park type per country'!$A$2:$A$162,'[1]Park type per country'!M$2:M$162),0)</f>
        <v>0</v>
      </c>
      <c r="N96">
        <f>IFERROR(_xlfn.XLOOKUP(Table2[[#This Row],[layby]],'[1]Park type per country'!$A$2:$A$162,'[1]Park type per country'!N$2:N$162),0)</f>
        <v>0</v>
      </c>
      <c r="O96">
        <f>IFERROR(_xlfn.XLOOKUP(Table2[[#This Row],[park_and_ride]],'[1]Park type per country'!$A$2:$A$162,'[1]Park type per country'!O$2:O$162),0)</f>
        <v>0</v>
      </c>
      <c r="P96">
        <f>IFERROR(_xlfn.XLOOKUP(Table2[[#This Row],[garages]],'[1]Park type per country'!$A$2:$A$162,'[1]Park type per country'!P$2:P$162),0)</f>
        <v>0</v>
      </c>
      <c r="Q96">
        <f>IFERROR(_xlfn.XLOOKUP(Table2[[#This Row],[Carpool]],'[1]Park type per country'!$A$2:$A$162,'[1]Park type per country'!Q$2:Q$162),0)</f>
        <v>0</v>
      </c>
      <c r="R96">
        <f>IFERROR(_xlfn.XLOOKUP(Table2[[#This Row],[carpool2]],'[1]Park type per country'!$A$2:$A$162,'[1]Park type per country'!R$2:R$162),0)</f>
        <v>0</v>
      </c>
      <c r="S96">
        <f>SUM(B96:R96)</f>
        <v>3.1553403357164571</v>
      </c>
      <c r="T96">
        <f>_xlfn.XLOOKUP(A96,Sheet1!$A$2:$A$177,Sheet1!$Q$2:$Q$177)</f>
        <v>1856.0080380464972</v>
      </c>
      <c r="U96" s="4">
        <f>S96/T96</f>
        <v>1.7000682491857876E-3</v>
      </c>
      <c r="V96" s="6">
        <f>_xlfn.XLOOKUP(Table2[[#This Row],[country]],[2]!Table1[country],[2]!Table1[Populated area with no road information (%)])</f>
        <v>0.47210316074797698</v>
      </c>
      <c r="W96" s="6"/>
    </row>
    <row r="97" spans="1:23" x14ac:dyDescent="0.25">
      <c r="A97" s="5" t="s">
        <v>449</v>
      </c>
      <c r="B97">
        <f>IFERROR(_xlfn.XLOOKUP(Table2[[#This Row],[country]],'[1]Park type per country'!$A$2:$A$162,'[1]Park type per country'!B$2:B$162),0)</f>
        <v>9.779636641739927</v>
      </c>
      <c r="C97">
        <f>IFERROR(_xlfn.XLOOKUP(Table2[[#This Row],[surface]],'[1]Park type per country'!$A$2:$A$162,'[1]Park type per country'!C$2:C$162),0)</f>
        <v>0</v>
      </c>
      <c r="D97">
        <f>IFERROR(_xlfn.XLOOKUP(Table2[[#This Row],[multi-storey]],'[1]Park type per country'!$A$2:$A$162,'[1]Park type per country'!D$2:D$162),0)</f>
        <v>0</v>
      </c>
      <c r="E97">
        <f>IFERROR(_xlfn.XLOOKUP(Table2[[#This Row],[street_side]],'[1]Park type per country'!$A$2:$A$162,'[1]Park type per country'!E$2:E$162),0)</f>
        <v>0</v>
      </c>
      <c r="F97">
        <f>IFERROR(_xlfn.XLOOKUP(Table2[[#This Row],[underground]],'[1]Park type per country'!$A$2:$A$162,'[1]Park type per country'!F$2:F$162),0)</f>
        <v>0</v>
      </c>
      <c r="G97">
        <f>IFERROR(_xlfn.XLOOKUP(Table2[[#This Row],[lane]],'[1]Park type per country'!$A$2:$A$162,'[1]Park type per country'!G$2:G$162),0)</f>
        <v>0</v>
      </c>
      <c r="H97">
        <f>IFERROR(_xlfn.XLOOKUP(Table2[[#This Row],[rooftop]],'[1]Park type per country'!$A$2:$A$162,'[1]Park type per country'!H$2:H$162),0)</f>
        <v>0</v>
      </c>
      <c r="I97">
        <f>IFERROR(_xlfn.XLOOKUP(Table2[[#This Row],[garage_boxes]],'[1]Park type per country'!$A$2:$A$162,'[1]Park type per country'!I$2:I$162),0)</f>
        <v>0</v>
      </c>
      <c r="J97">
        <f>IFERROR(_xlfn.XLOOKUP(Table2[[#This Row],[carports]],'[1]Park type per country'!$A$2:$A$162,'[1]Park type per country'!J$2:J$162),0)</f>
        <v>0</v>
      </c>
      <c r="K97">
        <f>IFERROR(_xlfn.XLOOKUP(Table2[[#This Row],[garage]],'[1]Park type per country'!$A$2:$A$162,'[1]Park type per country'!K$2:K$162),0)</f>
        <v>0</v>
      </c>
      <c r="L97">
        <f>IFERROR(_xlfn.XLOOKUP(Table2[[#This Row],[depot]],'[1]Park type per country'!$A$2:$A$162,'[1]Park type per country'!L$2:L$162),0)</f>
        <v>0</v>
      </c>
      <c r="M97">
        <f>IFERROR(_xlfn.XLOOKUP(Table2[[#This Row],[sheds]],'[1]Park type per country'!$A$2:$A$162,'[1]Park type per country'!M$2:M$162),0)</f>
        <v>0</v>
      </c>
      <c r="N97">
        <f>IFERROR(_xlfn.XLOOKUP(Table2[[#This Row],[layby]],'[1]Park type per country'!$A$2:$A$162,'[1]Park type per country'!N$2:N$162),0)</f>
        <v>0</v>
      </c>
      <c r="O97">
        <f>IFERROR(_xlfn.XLOOKUP(Table2[[#This Row],[park_and_ride]],'[1]Park type per country'!$A$2:$A$162,'[1]Park type per country'!O$2:O$162),0)</f>
        <v>0</v>
      </c>
      <c r="P97">
        <f>IFERROR(_xlfn.XLOOKUP(Table2[[#This Row],[garages]],'[1]Park type per country'!$A$2:$A$162,'[1]Park type per country'!P$2:P$162),0)</f>
        <v>0</v>
      </c>
      <c r="Q97">
        <f>IFERROR(_xlfn.XLOOKUP(Table2[[#This Row],[Carpool]],'[1]Park type per country'!$A$2:$A$162,'[1]Park type per country'!Q$2:Q$162),0)</f>
        <v>0</v>
      </c>
      <c r="R97">
        <f>IFERROR(_xlfn.XLOOKUP(Table2[[#This Row],[carpool2]],'[1]Park type per country'!$A$2:$A$162,'[1]Park type per country'!R$2:R$162),0)</f>
        <v>0</v>
      </c>
      <c r="S97">
        <f>SUM(B97:R97)</f>
        <v>9.779636641739927</v>
      </c>
      <c r="T97">
        <f>_xlfn.XLOOKUP(A97,Sheet1!$A$2:$A$177,Sheet1!$Q$2:$Q$177)</f>
        <v>5827.7560050414086</v>
      </c>
      <c r="U97" s="4">
        <f>S97/T97</f>
        <v>1.678113605524986E-3</v>
      </c>
      <c r="V97" s="6">
        <f>_xlfn.XLOOKUP(Table2[[#This Row],[country]],[2]!Table1[country],[2]!Table1[Populated area with no road information (%)])</f>
        <v>0.5864284799310725</v>
      </c>
      <c r="W97" s="6"/>
    </row>
    <row r="98" spans="1:23" x14ac:dyDescent="0.25">
      <c r="A98" s="5" t="s">
        <v>528</v>
      </c>
      <c r="B98">
        <f>IFERROR(_xlfn.XLOOKUP(Table2[[#This Row],[country]],'[1]Park type per country'!$A$2:$A$162,'[1]Park type per country'!B$2:B$162),0)</f>
        <v>0.124764615950315</v>
      </c>
      <c r="C98">
        <f>IFERROR(_xlfn.XLOOKUP(Table2[[#This Row],[surface]],'[1]Park type per country'!$A$2:$A$162,'[1]Park type per country'!C$2:C$162),0)</f>
        <v>0</v>
      </c>
      <c r="D98">
        <f>IFERROR(_xlfn.XLOOKUP(Table2[[#This Row],[multi-storey]],'[1]Park type per country'!$A$2:$A$162,'[1]Park type per country'!D$2:D$162),0)</f>
        <v>0</v>
      </c>
      <c r="E98">
        <f>IFERROR(_xlfn.XLOOKUP(Table2[[#This Row],[street_side]],'[1]Park type per country'!$A$2:$A$162,'[1]Park type per country'!E$2:E$162),0)</f>
        <v>0</v>
      </c>
      <c r="F98">
        <f>IFERROR(_xlfn.XLOOKUP(Table2[[#This Row],[underground]],'[1]Park type per country'!$A$2:$A$162,'[1]Park type per country'!F$2:F$162),0)</f>
        <v>0</v>
      </c>
      <c r="G98">
        <f>IFERROR(_xlfn.XLOOKUP(Table2[[#This Row],[lane]],'[1]Park type per country'!$A$2:$A$162,'[1]Park type per country'!G$2:G$162),0)</f>
        <v>0</v>
      </c>
      <c r="H98">
        <f>IFERROR(_xlfn.XLOOKUP(Table2[[#This Row],[rooftop]],'[1]Park type per country'!$A$2:$A$162,'[1]Park type per country'!H$2:H$162),0)</f>
        <v>0</v>
      </c>
      <c r="I98">
        <f>IFERROR(_xlfn.XLOOKUP(Table2[[#This Row],[garage_boxes]],'[1]Park type per country'!$A$2:$A$162,'[1]Park type per country'!I$2:I$162),0)</f>
        <v>0</v>
      </c>
      <c r="J98">
        <f>IFERROR(_xlfn.XLOOKUP(Table2[[#This Row],[carports]],'[1]Park type per country'!$A$2:$A$162,'[1]Park type per country'!J$2:J$162),0)</f>
        <v>0</v>
      </c>
      <c r="K98">
        <f>IFERROR(_xlfn.XLOOKUP(Table2[[#This Row],[garage]],'[1]Park type per country'!$A$2:$A$162,'[1]Park type per country'!K$2:K$162),0)</f>
        <v>0</v>
      </c>
      <c r="L98">
        <f>IFERROR(_xlfn.XLOOKUP(Table2[[#This Row],[depot]],'[1]Park type per country'!$A$2:$A$162,'[1]Park type per country'!L$2:L$162),0)</f>
        <v>0</v>
      </c>
      <c r="M98">
        <f>IFERROR(_xlfn.XLOOKUP(Table2[[#This Row],[sheds]],'[1]Park type per country'!$A$2:$A$162,'[1]Park type per country'!M$2:M$162),0)</f>
        <v>0</v>
      </c>
      <c r="N98">
        <f>IFERROR(_xlfn.XLOOKUP(Table2[[#This Row],[layby]],'[1]Park type per country'!$A$2:$A$162,'[1]Park type per country'!N$2:N$162),0)</f>
        <v>0</v>
      </c>
      <c r="O98">
        <f>IFERROR(_xlfn.XLOOKUP(Table2[[#This Row],[park_and_ride]],'[1]Park type per country'!$A$2:$A$162,'[1]Park type per country'!O$2:O$162),0)</f>
        <v>0</v>
      </c>
      <c r="P98">
        <f>IFERROR(_xlfn.XLOOKUP(Table2[[#This Row],[garages]],'[1]Park type per country'!$A$2:$A$162,'[1]Park type per country'!P$2:P$162),0)</f>
        <v>0</v>
      </c>
      <c r="Q98">
        <f>IFERROR(_xlfn.XLOOKUP(Table2[[#This Row],[Carpool]],'[1]Park type per country'!$A$2:$A$162,'[1]Park type per country'!Q$2:Q$162),0)</f>
        <v>0</v>
      </c>
      <c r="R98">
        <f>IFERROR(_xlfn.XLOOKUP(Table2[[#This Row],[carpool2]],'[1]Park type per country'!$A$2:$A$162,'[1]Park type per country'!R$2:R$162),0)</f>
        <v>0</v>
      </c>
      <c r="S98">
        <f>SUM(B98:R98)</f>
        <v>0.124764615950315</v>
      </c>
      <c r="T98">
        <f>_xlfn.XLOOKUP(A98,Sheet1!$A$2:$A$177,Sheet1!$Q$2:$Q$177)</f>
        <v>76.332897082236258</v>
      </c>
      <c r="U98" s="4">
        <f>S98/T98</f>
        <v>1.6344802924995951E-3</v>
      </c>
      <c r="V98" s="6">
        <f>_xlfn.XLOOKUP(Table2[[#This Row],[country]],[2]!Table1[country],[2]!Table1[Populated area with no road information (%)])</f>
        <v>0.19173796005269103</v>
      </c>
      <c r="W98" s="6"/>
    </row>
    <row r="99" spans="1:23" x14ac:dyDescent="0.25">
      <c r="A99" s="5" t="s">
        <v>606</v>
      </c>
      <c r="B99">
        <f>IFERROR(_xlfn.XLOOKUP(Table2[[#This Row],[country]],'[1]Park type per country'!$A$2:$A$162,'[1]Park type per country'!B$2:B$162),0)</f>
        <v>1.7470080105108869</v>
      </c>
      <c r="C99">
        <f>IFERROR(_xlfn.XLOOKUP(Table2[[#This Row],[surface]],'[1]Park type per country'!$A$2:$A$162,'[1]Park type per country'!C$2:C$162),0)</f>
        <v>0</v>
      </c>
      <c r="D99">
        <f>IFERROR(_xlfn.XLOOKUP(Table2[[#This Row],[multi-storey]],'[1]Park type per country'!$A$2:$A$162,'[1]Park type per country'!D$2:D$162),0)</f>
        <v>0</v>
      </c>
      <c r="E99">
        <f>IFERROR(_xlfn.XLOOKUP(Table2[[#This Row],[street_side]],'[1]Park type per country'!$A$2:$A$162,'[1]Park type per country'!E$2:E$162),0)</f>
        <v>0</v>
      </c>
      <c r="F99">
        <f>IFERROR(_xlfn.XLOOKUP(Table2[[#This Row],[underground]],'[1]Park type per country'!$A$2:$A$162,'[1]Park type per country'!F$2:F$162),0)</f>
        <v>0</v>
      </c>
      <c r="G99">
        <f>IFERROR(_xlfn.XLOOKUP(Table2[[#This Row],[lane]],'[1]Park type per country'!$A$2:$A$162,'[1]Park type per country'!G$2:G$162),0)</f>
        <v>0</v>
      </c>
      <c r="H99">
        <f>IFERROR(_xlfn.XLOOKUP(Table2[[#This Row],[rooftop]],'[1]Park type per country'!$A$2:$A$162,'[1]Park type per country'!H$2:H$162),0)</f>
        <v>0</v>
      </c>
      <c r="I99">
        <f>IFERROR(_xlfn.XLOOKUP(Table2[[#This Row],[garage_boxes]],'[1]Park type per country'!$A$2:$A$162,'[1]Park type per country'!I$2:I$162),0)</f>
        <v>0</v>
      </c>
      <c r="J99">
        <f>IFERROR(_xlfn.XLOOKUP(Table2[[#This Row],[carports]],'[1]Park type per country'!$A$2:$A$162,'[1]Park type per country'!J$2:J$162),0)</f>
        <v>0</v>
      </c>
      <c r="K99">
        <f>IFERROR(_xlfn.XLOOKUP(Table2[[#This Row],[garage]],'[1]Park type per country'!$A$2:$A$162,'[1]Park type per country'!K$2:K$162),0)</f>
        <v>0</v>
      </c>
      <c r="L99">
        <f>IFERROR(_xlfn.XLOOKUP(Table2[[#This Row],[depot]],'[1]Park type per country'!$A$2:$A$162,'[1]Park type per country'!L$2:L$162),0)</f>
        <v>0</v>
      </c>
      <c r="M99">
        <f>IFERROR(_xlfn.XLOOKUP(Table2[[#This Row],[sheds]],'[1]Park type per country'!$A$2:$A$162,'[1]Park type per country'!M$2:M$162),0)</f>
        <v>0</v>
      </c>
      <c r="N99">
        <f>IFERROR(_xlfn.XLOOKUP(Table2[[#This Row],[layby]],'[1]Park type per country'!$A$2:$A$162,'[1]Park type per country'!N$2:N$162),0)</f>
        <v>0</v>
      </c>
      <c r="O99">
        <f>IFERROR(_xlfn.XLOOKUP(Table2[[#This Row],[park_and_ride]],'[1]Park type per country'!$A$2:$A$162,'[1]Park type per country'!O$2:O$162),0)</f>
        <v>0</v>
      </c>
      <c r="P99">
        <f>IFERROR(_xlfn.XLOOKUP(Table2[[#This Row],[garages]],'[1]Park type per country'!$A$2:$A$162,'[1]Park type per country'!P$2:P$162),0)</f>
        <v>0</v>
      </c>
      <c r="Q99">
        <f>IFERROR(_xlfn.XLOOKUP(Table2[[#This Row],[Carpool]],'[1]Park type per country'!$A$2:$A$162,'[1]Park type per country'!Q$2:Q$162),0)</f>
        <v>0</v>
      </c>
      <c r="R99">
        <f>IFERROR(_xlfn.XLOOKUP(Table2[[#This Row],[carpool2]],'[1]Park type per country'!$A$2:$A$162,'[1]Park type per country'!R$2:R$162),0)</f>
        <v>0</v>
      </c>
      <c r="S99">
        <f>SUM(B99:R99)</f>
        <v>1.7470080105108869</v>
      </c>
      <c r="T99">
        <f>_xlfn.XLOOKUP(A99,Sheet1!$A$2:$A$177,Sheet1!$Q$2:$Q$177)</f>
        <v>1078.2561989618262</v>
      </c>
      <c r="U99" s="4">
        <f>S99/T99</f>
        <v>1.6202160601468862E-3</v>
      </c>
      <c r="V99" s="6">
        <f>_xlfn.XLOOKUP(Table2[[#This Row],[country]],[2]!Table1[country],[2]!Table1[Populated area with no road information (%)])</f>
        <v>0.42211008571288422</v>
      </c>
      <c r="W99" s="6"/>
    </row>
    <row r="100" spans="1:23" x14ac:dyDescent="0.25">
      <c r="A100" s="5" t="s">
        <v>521</v>
      </c>
      <c r="B100">
        <f>IFERROR(_xlfn.XLOOKUP(Table2[[#This Row],[country]],'[1]Park type per country'!$A$2:$A$162,'[1]Park type per country'!B$2:B$162),0)</f>
        <v>3.1324560623658209</v>
      </c>
      <c r="C100">
        <f>IFERROR(_xlfn.XLOOKUP(Table2[[#This Row],[surface]],'[1]Park type per country'!$A$2:$A$162,'[1]Park type per country'!C$2:C$162),0)</f>
        <v>0</v>
      </c>
      <c r="D100">
        <f>IFERROR(_xlfn.XLOOKUP(Table2[[#This Row],[multi-storey]],'[1]Park type per country'!$A$2:$A$162,'[1]Park type per country'!D$2:D$162),0)</f>
        <v>0</v>
      </c>
      <c r="E100">
        <f>IFERROR(_xlfn.XLOOKUP(Table2[[#This Row],[street_side]],'[1]Park type per country'!$A$2:$A$162,'[1]Park type per country'!E$2:E$162),0)</f>
        <v>0</v>
      </c>
      <c r="F100">
        <f>IFERROR(_xlfn.XLOOKUP(Table2[[#This Row],[underground]],'[1]Park type per country'!$A$2:$A$162,'[1]Park type per country'!F$2:F$162),0)</f>
        <v>0</v>
      </c>
      <c r="G100">
        <f>IFERROR(_xlfn.XLOOKUP(Table2[[#This Row],[lane]],'[1]Park type per country'!$A$2:$A$162,'[1]Park type per country'!G$2:G$162),0)</f>
        <v>0</v>
      </c>
      <c r="H100">
        <f>IFERROR(_xlfn.XLOOKUP(Table2[[#This Row],[rooftop]],'[1]Park type per country'!$A$2:$A$162,'[1]Park type per country'!H$2:H$162),0)</f>
        <v>0</v>
      </c>
      <c r="I100">
        <f>IFERROR(_xlfn.XLOOKUP(Table2[[#This Row],[garage_boxes]],'[1]Park type per country'!$A$2:$A$162,'[1]Park type per country'!I$2:I$162),0)</f>
        <v>0</v>
      </c>
      <c r="J100">
        <f>IFERROR(_xlfn.XLOOKUP(Table2[[#This Row],[carports]],'[1]Park type per country'!$A$2:$A$162,'[1]Park type per country'!J$2:J$162),0)</f>
        <v>0</v>
      </c>
      <c r="K100">
        <f>IFERROR(_xlfn.XLOOKUP(Table2[[#This Row],[garage]],'[1]Park type per country'!$A$2:$A$162,'[1]Park type per country'!K$2:K$162),0)</f>
        <v>0</v>
      </c>
      <c r="L100">
        <f>IFERROR(_xlfn.XLOOKUP(Table2[[#This Row],[depot]],'[1]Park type per country'!$A$2:$A$162,'[1]Park type per country'!L$2:L$162),0)</f>
        <v>0</v>
      </c>
      <c r="M100">
        <f>IFERROR(_xlfn.XLOOKUP(Table2[[#This Row],[sheds]],'[1]Park type per country'!$A$2:$A$162,'[1]Park type per country'!M$2:M$162),0)</f>
        <v>0</v>
      </c>
      <c r="N100">
        <f>IFERROR(_xlfn.XLOOKUP(Table2[[#This Row],[layby]],'[1]Park type per country'!$A$2:$A$162,'[1]Park type per country'!N$2:N$162),0)</f>
        <v>0</v>
      </c>
      <c r="O100">
        <f>IFERROR(_xlfn.XLOOKUP(Table2[[#This Row],[park_and_ride]],'[1]Park type per country'!$A$2:$A$162,'[1]Park type per country'!O$2:O$162),0)</f>
        <v>0</v>
      </c>
      <c r="P100">
        <f>IFERROR(_xlfn.XLOOKUP(Table2[[#This Row],[garages]],'[1]Park type per country'!$A$2:$A$162,'[1]Park type per country'!P$2:P$162),0)</f>
        <v>0</v>
      </c>
      <c r="Q100">
        <f>IFERROR(_xlfn.XLOOKUP(Table2[[#This Row],[Carpool]],'[1]Park type per country'!$A$2:$A$162,'[1]Park type per country'!Q$2:Q$162),0)</f>
        <v>0</v>
      </c>
      <c r="R100">
        <f>IFERROR(_xlfn.XLOOKUP(Table2[[#This Row],[carpool2]],'[1]Park type per country'!$A$2:$A$162,'[1]Park type per country'!R$2:R$162),0)</f>
        <v>0</v>
      </c>
      <c r="S100">
        <f>SUM(B100:R100)</f>
        <v>3.1324560623658209</v>
      </c>
      <c r="T100">
        <f>_xlfn.XLOOKUP(A100,Sheet1!$A$2:$A$177,Sheet1!$Q$2:$Q$177)</f>
        <v>1950.6099557104949</v>
      </c>
      <c r="U100" s="4">
        <f>S100/T100</f>
        <v>1.6058854068674367E-3</v>
      </c>
      <c r="V100" s="6">
        <f>_xlfn.XLOOKUP(Table2[[#This Row],[country]],[2]!Table1[country],[2]!Table1[Populated area with no road information (%)])</f>
        <v>0.55186642138921249</v>
      </c>
      <c r="W100" s="6"/>
    </row>
    <row r="101" spans="1:23" x14ac:dyDescent="0.25">
      <c r="A101" s="5" t="s">
        <v>575</v>
      </c>
      <c r="B101">
        <f>IFERROR(_xlfn.XLOOKUP(Table2[[#This Row],[country]],'[1]Park type per country'!$A$2:$A$162,'[1]Park type per country'!B$2:B$162),0)</f>
        <v>0.87175768710036117</v>
      </c>
      <c r="C101">
        <f>IFERROR(_xlfn.XLOOKUP(Table2[[#This Row],[surface]],'[1]Park type per country'!$A$2:$A$162,'[1]Park type per country'!C$2:C$162),0)</f>
        <v>0</v>
      </c>
      <c r="D101">
        <f>IFERROR(_xlfn.XLOOKUP(Table2[[#This Row],[multi-storey]],'[1]Park type per country'!$A$2:$A$162,'[1]Park type per country'!D$2:D$162),0)</f>
        <v>0</v>
      </c>
      <c r="E101">
        <f>IFERROR(_xlfn.XLOOKUP(Table2[[#This Row],[street_side]],'[1]Park type per country'!$A$2:$A$162,'[1]Park type per country'!E$2:E$162),0)</f>
        <v>0</v>
      </c>
      <c r="F101">
        <f>IFERROR(_xlfn.XLOOKUP(Table2[[#This Row],[underground]],'[1]Park type per country'!$A$2:$A$162,'[1]Park type per country'!F$2:F$162),0)</f>
        <v>0</v>
      </c>
      <c r="G101">
        <f>IFERROR(_xlfn.XLOOKUP(Table2[[#This Row],[lane]],'[1]Park type per country'!$A$2:$A$162,'[1]Park type per country'!G$2:G$162),0)</f>
        <v>0</v>
      </c>
      <c r="H101">
        <f>IFERROR(_xlfn.XLOOKUP(Table2[[#This Row],[rooftop]],'[1]Park type per country'!$A$2:$A$162,'[1]Park type per country'!H$2:H$162),0)</f>
        <v>0</v>
      </c>
      <c r="I101">
        <f>IFERROR(_xlfn.XLOOKUP(Table2[[#This Row],[garage_boxes]],'[1]Park type per country'!$A$2:$A$162,'[1]Park type per country'!I$2:I$162),0)</f>
        <v>0</v>
      </c>
      <c r="J101">
        <f>IFERROR(_xlfn.XLOOKUP(Table2[[#This Row],[carports]],'[1]Park type per country'!$A$2:$A$162,'[1]Park type per country'!J$2:J$162),0)</f>
        <v>0</v>
      </c>
      <c r="K101">
        <f>IFERROR(_xlfn.XLOOKUP(Table2[[#This Row],[garage]],'[1]Park type per country'!$A$2:$A$162,'[1]Park type per country'!K$2:K$162),0)</f>
        <v>0</v>
      </c>
      <c r="L101">
        <f>IFERROR(_xlfn.XLOOKUP(Table2[[#This Row],[depot]],'[1]Park type per country'!$A$2:$A$162,'[1]Park type per country'!L$2:L$162),0)</f>
        <v>0</v>
      </c>
      <c r="M101">
        <f>IFERROR(_xlfn.XLOOKUP(Table2[[#This Row],[sheds]],'[1]Park type per country'!$A$2:$A$162,'[1]Park type per country'!M$2:M$162),0)</f>
        <v>0</v>
      </c>
      <c r="N101">
        <f>IFERROR(_xlfn.XLOOKUP(Table2[[#This Row],[layby]],'[1]Park type per country'!$A$2:$A$162,'[1]Park type per country'!N$2:N$162),0)</f>
        <v>0</v>
      </c>
      <c r="O101">
        <f>IFERROR(_xlfn.XLOOKUP(Table2[[#This Row],[park_and_ride]],'[1]Park type per country'!$A$2:$A$162,'[1]Park type per country'!O$2:O$162),0)</f>
        <v>0</v>
      </c>
      <c r="P101">
        <f>IFERROR(_xlfn.XLOOKUP(Table2[[#This Row],[garages]],'[1]Park type per country'!$A$2:$A$162,'[1]Park type per country'!P$2:P$162),0)</f>
        <v>0</v>
      </c>
      <c r="Q101">
        <f>IFERROR(_xlfn.XLOOKUP(Table2[[#This Row],[Carpool]],'[1]Park type per country'!$A$2:$A$162,'[1]Park type per country'!Q$2:Q$162),0)</f>
        <v>0</v>
      </c>
      <c r="R101">
        <f>IFERROR(_xlfn.XLOOKUP(Table2[[#This Row],[carpool2]],'[1]Park type per country'!$A$2:$A$162,'[1]Park type per country'!R$2:R$162),0)</f>
        <v>0</v>
      </c>
      <c r="S101">
        <f>SUM(B101:R101)</f>
        <v>0.87175768710036117</v>
      </c>
      <c r="T101">
        <f>_xlfn.XLOOKUP(A101,Sheet1!$A$2:$A$177,Sheet1!$Q$2:$Q$177)</f>
        <v>553.88250077928933</v>
      </c>
      <c r="U101" s="4">
        <f>S101/T101</f>
        <v>1.573903645401028E-3</v>
      </c>
      <c r="V101" s="6">
        <f>_xlfn.XLOOKUP(Table2[[#This Row],[country]],[2]!Table1[country],[2]!Table1[Populated area with no road information (%)])</f>
        <v>0.25586694058393106</v>
      </c>
      <c r="W101" s="6"/>
    </row>
    <row r="102" spans="1:23" x14ac:dyDescent="0.25">
      <c r="A102" s="5" t="s">
        <v>604</v>
      </c>
      <c r="B102">
        <f>IFERROR(_xlfn.XLOOKUP(Table2[[#This Row],[country]],'[1]Park type per country'!$A$2:$A$162,'[1]Park type per country'!B$2:B$162),0)</f>
        <v>0.64942360333719162</v>
      </c>
      <c r="C102">
        <f>IFERROR(_xlfn.XLOOKUP(Table2[[#This Row],[surface]],'[1]Park type per country'!$A$2:$A$162,'[1]Park type per country'!C$2:C$162),0)</f>
        <v>0</v>
      </c>
      <c r="D102">
        <f>IFERROR(_xlfn.XLOOKUP(Table2[[#This Row],[multi-storey]],'[1]Park type per country'!$A$2:$A$162,'[1]Park type per country'!D$2:D$162),0)</f>
        <v>0</v>
      </c>
      <c r="E102">
        <f>IFERROR(_xlfn.XLOOKUP(Table2[[#This Row],[street_side]],'[1]Park type per country'!$A$2:$A$162,'[1]Park type per country'!E$2:E$162),0)</f>
        <v>0</v>
      </c>
      <c r="F102">
        <f>IFERROR(_xlfn.XLOOKUP(Table2[[#This Row],[underground]],'[1]Park type per country'!$A$2:$A$162,'[1]Park type per country'!F$2:F$162),0)</f>
        <v>0</v>
      </c>
      <c r="G102">
        <f>IFERROR(_xlfn.XLOOKUP(Table2[[#This Row],[lane]],'[1]Park type per country'!$A$2:$A$162,'[1]Park type per country'!G$2:G$162),0)</f>
        <v>0</v>
      </c>
      <c r="H102">
        <f>IFERROR(_xlfn.XLOOKUP(Table2[[#This Row],[rooftop]],'[1]Park type per country'!$A$2:$A$162,'[1]Park type per country'!H$2:H$162),0)</f>
        <v>0</v>
      </c>
      <c r="I102">
        <f>IFERROR(_xlfn.XLOOKUP(Table2[[#This Row],[garage_boxes]],'[1]Park type per country'!$A$2:$A$162,'[1]Park type per country'!I$2:I$162),0)</f>
        <v>0</v>
      </c>
      <c r="J102">
        <f>IFERROR(_xlfn.XLOOKUP(Table2[[#This Row],[carports]],'[1]Park type per country'!$A$2:$A$162,'[1]Park type per country'!J$2:J$162),0)</f>
        <v>0</v>
      </c>
      <c r="K102">
        <f>IFERROR(_xlfn.XLOOKUP(Table2[[#This Row],[garage]],'[1]Park type per country'!$A$2:$A$162,'[1]Park type per country'!K$2:K$162),0)</f>
        <v>0</v>
      </c>
      <c r="L102">
        <f>IFERROR(_xlfn.XLOOKUP(Table2[[#This Row],[depot]],'[1]Park type per country'!$A$2:$A$162,'[1]Park type per country'!L$2:L$162),0)</f>
        <v>0</v>
      </c>
      <c r="M102">
        <f>IFERROR(_xlfn.XLOOKUP(Table2[[#This Row],[sheds]],'[1]Park type per country'!$A$2:$A$162,'[1]Park type per country'!M$2:M$162),0)</f>
        <v>0</v>
      </c>
      <c r="N102">
        <f>IFERROR(_xlfn.XLOOKUP(Table2[[#This Row],[layby]],'[1]Park type per country'!$A$2:$A$162,'[1]Park type per country'!N$2:N$162),0)</f>
        <v>0</v>
      </c>
      <c r="O102">
        <f>IFERROR(_xlfn.XLOOKUP(Table2[[#This Row],[park_and_ride]],'[1]Park type per country'!$A$2:$A$162,'[1]Park type per country'!O$2:O$162),0)</f>
        <v>0</v>
      </c>
      <c r="P102">
        <f>IFERROR(_xlfn.XLOOKUP(Table2[[#This Row],[garages]],'[1]Park type per country'!$A$2:$A$162,'[1]Park type per country'!P$2:P$162),0)</f>
        <v>0</v>
      </c>
      <c r="Q102">
        <f>IFERROR(_xlfn.XLOOKUP(Table2[[#This Row],[Carpool]],'[1]Park type per country'!$A$2:$A$162,'[1]Park type per country'!Q$2:Q$162),0)</f>
        <v>0</v>
      </c>
      <c r="R102">
        <f>IFERROR(_xlfn.XLOOKUP(Table2[[#This Row],[carpool2]],'[1]Park type per country'!$A$2:$A$162,'[1]Park type per country'!R$2:R$162),0)</f>
        <v>0</v>
      </c>
      <c r="S102">
        <f>SUM(B102:R102)</f>
        <v>0.64942360333719162</v>
      </c>
      <c r="T102">
        <f>_xlfn.XLOOKUP(A102,Sheet1!$A$2:$A$177,Sheet1!$Q$2:$Q$177)</f>
        <v>436.50758046812922</v>
      </c>
      <c r="U102" s="4">
        <f>S102/T102</f>
        <v>1.487771650244246E-3</v>
      </c>
      <c r="V102" s="6">
        <f>_xlfn.XLOOKUP(Table2[[#This Row],[country]],[2]!Table1[country],[2]!Table1[Populated area with no road information (%)])</f>
        <v>0.30679058776656948</v>
      </c>
      <c r="W102" s="6"/>
    </row>
    <row r="103" spans="1:23" x14ac:dyDescent="0.25">
      <c r="A103" s="5" t="s">
        <v>564</v>
      </c>
      <c r="B103">
        <f>IFERROR(_xlfn.XLOOKUP(Table2[[#This Row],[country]],'[1]Park type per country'!$A$2:$A$162,'[1]Park type per country'!B$2:B$162),0)</f>
        <v>1.0305186246760281</v>
      </c>
      <c r="C103">
        <f>IFERROR(_xlfn.XLOOKUP(Table2[[#This Row],[surface]],'[1]Park type per country'!$A$2:$A$162,'[1]Park type per country'!C$2:C$162),0)</f>
        <v>0</v>
      </c>
      <c r="D103">
        <f>IFERROR(_xlfn.XLOOKUP(Table2[[#This Row],[multi-storey]],'[1]Park type per country'!$A$2:$A$162,'[1]Park type per country'!D$2:D$162),0)</f>
        <v>0</v>
      </c>
      <c r="E103">
        <f>IFERROR(_xlfn.XLOOKUP(Table2[[#This Row],[street_side]],'[1]Park type per country'!$A$2:$A$162,'[1]Park type per country'!E$2:E$162),0)</f>
        <v>0</v>
      </c>
      <c r="F103">
        <f>IFERROR(_xlfn.XLOOKUP(Table2[[#This Row],[underground]],'[1]Park type per country'!$A$2:$A$162,'[1]Park type per country'!F$2:F$162),0)</f>
        <v>0</v>
      </c>
      <c r="G103">
        <f>IFERROR(_xlfn.XLOOKUP(Table2[[#This Row],[lane]],'[1]Park type per country'!$A$2:$A$162,'[1]Park type per country'!G$2:G$162),0)</f>
        <v>0</v>
      </c>
      <c r="H103">
        <f>IFERROR(_xlfn.XLOOKUP(Table2[[#This Row],[rooftop]],'[1]Park type per country'!$A$2:$A$162,'[1]Park type per country'!H$2:H$162),0)</f>
        <v>0</v>
      </c>
      <c r="I103">
        <f>IFERROR(_xlfn.XLOOKUP(Table2[[#This Row],[garage_boxes]],'[1]Park type per country'!$A$2:$A$162,'[1]Park type per country'!I$2:I$162),0)</f>
        <v>0</v>
      </c>
      <c r="J103">
        <f>IFERROR(_xlfn.XLOOKUP(Table2[[#This Row],[carports]],'[1]Park type per country'!$A$2:$A$162,'[1]Park type per country'!J$2:J$162),0)</f>
        <v>0</v>
      </c>
      <c r="K103">
        <f>IFERROR(_xlfn.XLOOKUP(Table2[[#This Row],[garage]],'[1]Park type per country'!$A$2:$A$162,'[1]Park type per country'!K$2:K$162),0)</f>
        <v>0</v>
      </c>
      <c r="L103">
        <f>IFERROR(_xlfn.XLOOKUP(Table2[[#This Row],[depot]],'[1]Park type per country'!$A$2:$A$162,'[1]Park type per country'!L$2:L$162),0)</f>
        <v>0</v>
      </c>
      <c r="M103">
        <f>IFERROR(_xlfn.XLOOKUP(Table2[[#This Row],[sheds]],'[1]Park type per country'!$A$2:$A$162,'[1]Park type per country'!M$2:M$162),0)</f>
        <v>0</v>
      </c>
      <c r="N103">
        <f>IFERROR(_xlfn.XLOOKUP(Table2[[#This Row],[layby]],'[1]Park type per country'!$A$2:$A$162,'[1]Park type per country'!N$2:N$162),0)</f>
        <v>0</v>
      </c>
      <c r="O103">
        <f>IFERROR(_xlfn.XLOOKUP(Table2[[#This Row],[park_and_ride]],'[1]Park type per country'!$A$2:$A$162,'[1]Park type per country'!O$2:O$162),0)</f>
        <v>0</v>
      </c>
      <c r="P103">
        <f>IFERROR(_xlfn.XLOOKUP(Table2[[#This Row],[garages]],'[1]Park type per country'!$A$2:$A$162,'[1]Park type per country'!P$2:P$162),0)</f>
        <v>0</v>
      </c>
      <c r="Q103">
        <f>IFERROR(_xlfn.XLOOKUP(Table2[[#This Row],[Carpool]],'[1]Park type per country'!$A$2:$A$162,'[1]Park type per country'!Q$2:Q$162),0)</f>
        <v>0</v>
      </c>
      <c r="R103">
        <f>IFERROR(_xlfn.XLOOKUP(Table2[[#This Row],[carpool2]],'[1]Park type per country'!$A$2:$A$162,'[1]Park type per country'!R$2:R$162),0)</f>
        <v>0</v>
      </c>
      <c r="S103">
        <f>SUM(B103:R103)</f>
        <v>1.0305186246760281</v>
      </c>
      <c r="T103">
        <f>_xlfn.XLOOKUP(A103,Sheet1!$A$2:$A$177,Sheet1!$Q$2:$Q$177)</f>
        <v>704.81041726906915</v>
      </c>
      <c r="U103" s="4">
        <f>S103/T103</f>
        <v>1.4621217272425986E-3</v>
      </c>
      <c r="V103" s="6">
        <f>_xlfn.XLOOKUP(Table2[[#This Row],[country]],[2]!Table1[country],[2]!Table1[Populated area with no road information (%)])</f>
        <v>0.24610424591696831</v>
      </c>
      <c r="W103" s="6"/>
    </row>
    <row r="104" spans="1:23" x14ac:dyDescent="0.25">
      <c r="A104" s="5" t="s">
        <v>459</v>
      </c>
      <c r="B104">
        <f>IFERROR(_xlfn.XLOOKUP(Table2[[#This Row],[country]],'[1]Park type per country'!$A$2:$A$162,'[1]Park type per country'!B$2:B$162),0)</f>
        <v>0.48695304752270391</v>
      </c>
      <c r="C104">
        <f>IFERROR(_xlfn.XLOOKUP(Table2[[#This Row],[surface]],'[1]Park type per country'!$A$2:$A$162,'[1]Park type per country'!C$2:C$162),0)</f>
        <v>0</v>
      </c>
      <c r="D104">
        <f>IFERROR(_xlfn.XLOOKUP(Table2[[#This Row],[multi-storey]],'[1]Park type per country'!$A$2:$A$162,'[1]Park type per country'!D$2:D$162),0)</f>
        <v>0</v>
      </c>
      <c r="E104">
        <f>IFERROR(_xlfn.XLOOKUP(Table2[[#This Row],[street_side]],'[1]Park type per country'!$A$2:$A$162,'[1]Park type per country'!E$2:E$162),0)</f>
        <v>0</v>
      </c>
      <c r="F104">
        <f>IFERROR(_xlfn.XLOOKUP(Table2[[#This Row],[underground]],'[1]Park type per country'!$A$2:$A$162,'[1]Park type per country'!F$2:F$162),0)</f>
        <v>0</v>
      </c>
      <c r="G104">
        <f>IFERROR(_xlfn.XLOOKUP(Table2[[#This Row],[lane]],'[1]Park type per country'!$A$2:$A$162,'[1]Park type per country'!G$2:G$162),0)</f>
        <v>0</v>
      </c>
      <c r="H104">
        <f>IFERROR(_xlfn.XLOOKUP(Table2[[#This Row],[rooftop]],'[1]Park type per country'!$A$2:$A$162,'[1]Park type per country'!H$2:H$162),0)</f>
        <v>0</v>
      </c>
      <c r="I104">
        <f>IFERROR(_xlfn.XLOOKUP(Table2[[#This Row],[garage_boxes]],'[1]Park type per country'!$A$2:$A$162,'[1]Park type per country'!I$2:I$162),0)</f>
        <v>0</v>
      </c>
      <c r="J104">
        <f>IFERROR(_xlfn.XLOOKUP(Table2[[#This Row],[carports]],'[1]Park type per country'!$A$2:$A$162,'[1]Park type per country'!J$2:J$162),0)</f>
        <v>0</v>
      </c>
      <c r="K104">
        <f>IFERROR(_xlfn.XLOOKUP(Table2[[#This Row],[garage]],'[1]Park type per country'!$A$2:$A$162,'[1]Park type per country'!K$2:K$162),0)</f>
        <v>0</v>
      </c>
      <c r="L104">
        <f>IFERROR(_xlfn.XLOOKUP(Table2[[#This Row],[depot]],'[1]Park type per country'!$A$2:$A$162,'[1]Park type per country'!L$2:L$162),0)</f>
        <v>0</v>
      </c>
      <c r="M104">
        <f>IFERROR(_xlfn.XLOOKUP(Table2[[#This Row],[sheds]],'[1]Park type per country'!$A$2:$A$162,'[1]Park type per country'!M$2:M$162),0)</f>
        <v>0</v>
      </c>
      <c r="N104">
        <f>IFERROR(_xlfn.XLOOKUP(Table2[[#This Row],[layby]],'[1]Park type per country'!$A$2:$A$162,'[1]Park type per country'!N$2:N$162),0)</f>
        <v>0</v>
      </c>
      <c r="O104">
        <f>IFERROR(_xlfn.XLOOKUP(Table2[[#This Row],[park_and_ride]],'[1]Park type per country'!$A$2:$A$162,'[1]Park type per country'!O$2:O$162),0)</f>
        <v>0</v>
      </c>
      <c r="P104">
        <f>IFERROR(_xlfn.XLOOKUP(Table2[[#This Row],[garages]],'[1]Park type per country'!$A$2:$A$162,'[1]Park type per country'!P$2:P$162),0)</f>
        <v>0</v>
      </c>
      <c r="Q104">
        <f>IFERROR(_xlfn.XLOOKUP(Table2[[#This Row],[Carpool]],'[1]Park type per country'!$A$2:$A$162,'[1]Park type per country'!Q$2:Q$162),0)</f>
        <v>0</v>
      </c>
      <c r="R104">
        <f>IFERROR(_xlfn.XLOOKUP(Table2[[#This Row],[carpool2]],'[1]Park type per country'!$A$2:$A$162,'[1]Park type per country'!R$2:R$162),0)</f>
        <v>0</v>
      </c>
      <c r="S104">
        <f>SUM(B104:R104)</f>
        <v>0.48695304752270391</v>
      </c>
      <c r="T104">
        <f>_xlfn.XLOOKUP(A104,Sheet1!$A$2:$A$177,Sheet1!$Q$2:$Q$177)</f>
        <v>344.24444160050439</v>
      </c>
      <c r="U104" s="4">
        <f>S104/T104</f>
        <v>1.414556020886498E-3</v>
      </c>
      <c r="V104" s="6">
        <f>_xlfn.XLOOKUP(Table2[[#This Row],[country]],[2]!Table1[country],[2]!Table1[Populated area with no road information (%)])</f>
        <v>0.54047044774807584</v>
      </c>
      <c r="W104" s="6"/>
    </row>
    <row r="105" spans="1:23" x14ac:dyDescent="0.25">
      <c r="A105" s="5" t="s">
        <v>461</v>
      </c>
      <c r="B105">
        <f>IFERROR(_xlfn.XLOOKUP(Table2[[#This Row],[country]],'[1]Park type per country'!$A$2:$A$162,'[1]Park type per country'!B$2:B$162),0)</f>
        <v>2.1638953966990111</v>
      </c>
      <c r="C105">
        <f>IFERROR(_xlfn.XLOOKUP(Table2[[#This Row],[surface]],'[1]Park type per country'!$A$2:$A$162,'[1]Park type per country'!C$2:C$162),0)</f>
        <v>0</v>
      </c>
      <c r="D105">
        <f>IFERROR(_xlfn.XLOOKUP(Table2[[#This Row],[multi-storey]],'[1]Park type per country'!$A$2:$A$162,'[1]Park type per country'!D$2:D$162),0)</f>
        <v>0</v>
      </c>
      <c r="E105">
        <f>IFERROR(_xlfn.XLOOKUP(Table2[[#This Row],[street_side]],'[1]Park type per country'!$A$2:$A$162,'[1]Park type per country'!E$2:E$162),0)</f>
        <v>0</v>
      </c>
      <c r="F105">
        <f>IFERROR(_xlfn.XLOOKUP(Table2[[#This Row],[underground]],'[1]Park type per country'!$A$2:$A$162,'[1]Park type per country'!F$2:F$162),0)</f>
        <v>0</v>
      </c>
      <c r="G105">
        <f>IFERROR(_xlfn.XLOOKUP(Table2[[#This Row],[lane]],'[1]Park type per country'!$A$2:$A$162,'[1]Park type per country'!G$2:G$162),0)</f>
        <v>0</v>
      </c>
      <c r="H105">
        <f>IFERROR(_xlfn.XLOOKUP(Table2[[#This Row],[rooftop]],'[1]Park type per country'!$A$2:$A$162,'[1]Park type per country'!H$2:H$162),0)</f>
        <v>0</v>
      </c>
      <c r="I105">
        <f>IFERROR(_xlfn.XLOOKUP(Table2[[#This Row],[garage_boxes]],'[1]Park type per country'!$A$2:$A$162,'[1]Park type per country'!I$2:I$162),0)</f>
        <v>0</v>
      </c>
      <c r="J105">
        <f>IFERROR(_xlfn.XLOOKUP(Table2[[#This Row],[carports]],'[1]Park type per country'!$A$2:$A$162,'[1]Park type per country'!J$2:J$162),0)</f>
        <v>0</v>
      </c>
      <c r="K105">
        <f>IFERROR(_xlfn.XLOOKUP(Table2[[#This Row],[garage]],'[1]Park type per country'!$A$2:$A$162,'[1]Park type per country'!K$2:K$162),0)</f>
        <v>0</v>
      </c>
      <c r="L105">
        <f>IFERROR(_xlfn.XLOOKUP(Table2[[#This Row],[depot]],'[1]Park type per country'!$A$2:$A$162,'[1]Park type per country'!L$2:L$162),0)</f>
        <v>0</v>
      </c>
      <c r="M105">
        <f>IFERROR(_xlfn.XLOOKUP(Table2[[#This Row],[sheds]],'[1]Park type per country'!$A$2:$A$162,'[1]Park type per country'!M$2:M$162),0)</f>
        <v>0</v>
      </c>
      <c r="N105">
        <f>IFERROR(_xlfn.XLOOKUP(Table2[[#This Row],[layby]],'[1]Park type per country'!$A$2:$A$162,'[1]Park type per country'!N$2:N$162),0)</f>
        <v>0</v>
      </c>
      <c r="O105">
        <f>IFERROR(_xlfn.XLOOKUP(Table2[[#This Row],[park_and_ride]],'[1]Park type per country'!$A$2:$A$162,'[1]Park type per country'!O$2:O$162),0)</f>
        <v>0</v>
      </c>
      <c r="P105">
        <f>IFERROR(_xlfn.XLOOKUP(Table2[[#This Row],[garages]],'[1]Park type per country'!$A$2:$A$162,'[1]Park type per country'!P$2:P$162),0)</f>
        <v>0</v>
      </c>
      <c r="Q105">
        <f>IFERROR(_xlfn.XLOOKUP(Table2[[#This Row],[Carpool]],'[1]Park type per country'!$A$2:$A$162,'[1]Park type per country'!Q$2:Q$162),0)</f>
        <v>0</v>
      </c>
      <c r="R105">
        <f>IFERROR(_xlfn.XLOOKUP(Table2[[#This Row],[carpool2]],'[1]Park type per country'!$A$2:$A$162,'[1]Park type per country'!R$2:R$162),0)</f>
        <v>0</v>
      </c>
      <c r="S105">
        <f>SUM(B105:R105)</f>
        <v>2.1638953966990111</v>
      </c>
      <c r="T105">
        <f>_xlfn.XLOOKUP(A105,Sheet1!$A$2:$A$177,Sheet1!$Q$2:$Q$177)</f>
        <v>1631.4323914154563</v>
      </c>
      <c r="U105" s="4">
        <f>S105/T105</f>
        <v>1.3263776103045139E-3</v>
      </c>
      <c r="V105" s="6">
        <f>_xlfn.XLOOKUP(Table2[[#This Row],[country]],[2]!Table1[country],[2]!Table1[Populated area with no road information (%)])</f>
        <v>0.35193386464114002</v>
      </c>
      <c r="W105" s="6"/>
    </row>
    <row r="106" spans="1:23" x14ac:dyDescent="0.25">
      <c r="A106" s="5" t="s">
        <v>588</v>
      </c>
      <c r="B106">
        <f>IFERROR(_xlfn.XLOOKUP(Table2[[#This Row],[country]],'[1]Park type per country'!$A$2:$A$162,'[1]Park type per country'!B$2:B$162),0)</f>
        <v>4.8603821913265163E-2</v>
      </c>
      <c r="C106">
        <f>IFERROR(_xlfn.XLOOKUP(Table2[[#This Row],[surface]],'[1]Park type per country'!$A$2:$A$162,'[1]Park type per country'!C$2:C$162),0)</f>
        <v>0</v>
      </c>
      <c r="D106">
        <f>IFERROR(_xlfn.XLOOKUP(Table2[[#This Row],[multi-storey]],'[1]Park type per country'!$A$2:$A$162,'[1]Park type per country'!D$2:D$162),0)</f>
        <v>0</v>
      </c>
      <c r="E106">
        <f>IFERROR(_xlfn.XLOOKUP(Table2[[#This Row],[street_side]],'[1]Park type per country'!$A$2:$A$162,'[1]Park type per country'!E$2:E$162),0)</f>
        <v>0</v>
      </c>
      <c r="F106">
        <f>IFERROR(_xlfn.XLOOKUP(Table2[[#This Row],[underground]],'[1]Park type per country'!$A$2:$A$162,'[1]Park type per country'!F$2:F$162),0)</f>
        <v>0</v>
      </c>
      <c r="G106">
        <f>IFERROR(_xlfn.XLOOKUP(Table2[[#This Row],[lane]],'[1]Park type per country'!$A$2:$A$162,'[1]Park type per country'!G$2:G$162),0)</f>
        <v>0</v>
      </c>
      <c r="H106">
        <f>IFERROR(_xlfn.XLOOKUP(Table2[[#This Row],[rooftop]],'[1]Park type per country'!$A$2:$A$162,'[1]Park type per country'!H$2:H$162),0)</f>
        <v>0</v>
      </c>
      <c r="I106">
        <f>IFERROR(_xlfn.XLOOKUP(Table2[[#This Row],[garage_boxes]],'[1]Park type per country'!$A$2:$A$162,'[1]Park type per country'!I$2:I$162),0)</f>
        <v>0</v>
      </c>
      <c r="J106">
        <f>IFERROR(_xlfn.XLOOKUP(Table2[[#This Row],[carports]],'[1]Park type per country'!$A$2:$A$162,'[1]Park type per country'!J$2:J$162),0)</f>
        <v>0</v>
      </c>
      <c r="K106">
        <f>IFERROR(_xlfn.XLOOKUP(Table2[[#This Row],[garage]],'[1]Park type per country'!$A$2:$A$162,'[1]Park type per country'!K$2:K$162),0)</f>
        <v>0</v>
      </c>
      <c r="L106">
        <f>IFERROR(_xlfn.XLOOKUP(Table2[[#This Row],[depot]],'[1]Park type per country'!$A$2:$A$162,'[1]Park type per country'!L$2:L$162),0)</f>
        <v>0</v>
      </c>
      <c r="M106">
        <f>IFERROR(_xlfn.XLOOKUP(Table2[[#This Row],[sheds]],'[1]Park type per country'!$A$2:$A$162,'[1]Park type per country'!M$2:M$162),0)</f>
        <v>0</v>
      </c>
      <c r="N106">
        <f>IFERROR(_xlfn.XLOOKUP(Table2[[#This Row],[layby]],'[1]Park type per country'!$A$2:$A$162,'[1]Park type per country'!N$2:N$162),0)</f>
        <v>0</v>
      </c>
      <c r="O106">
        <f>IFERROR(_xlfn.XLOOKUP(Table2[[#This Row],[park_and_ride]],'[1]Park type per country'!$A$2:$A$162,'[1]Park type per country'!O$2:O$162),0)</f>
        <v>0</v>
      </c>
      <c r="P106">
        <f>IFERROR(_xlfn.XLOOKUP(Table2[[#This Row],[garages]],'[1]Park type per country'!$A$2:$A$162,'[1]Park type per country'!P$2:P$162),0)</f>
        <v>0</v>
      </c>
      <c r="Q106">
        <f>IFERROR(_xlfn.XLOOKUP(Table2[[#This Row],[Carpool]],'[1]Park type per country'!$A$2:$A$162,'[1]Park type per country'!Q$2:Q$162),0)</f>
        <v>0</v>
      </c>
      <c r="R106">
        <f>IFERROR(_xlfn.XLOOKUP(Table2[[#This Row],[carpool2]],'[1]Park type per country'!$A$2:$A$162,'[1]Park type per country'!R$2:R$162),0)</f>
        <v>0</v>
      </c>
      <c r="S106">
        <f>SUM(B106:R106)</f>
        <v>4.8603821913265163E-2</v>
      </c>
      <c r="T106">
        <f>_xlfn.XLOOKUP(A106,Sheet1!$A$2:$A$177,Sheet1!$Q$2:$Q$177)</f>
        <v>37.319109695268672</v>
      </c>
      <c r="U106" s="4">
        <f>S106/T106</f>
        <v>1.3023842827479663E-3</v>
      </c>
      <c r="V106" s="6">
        <f>_xlfn.XLOOKUP(Table2[[#This Row],[country]],[2]!Table1[country],[2]!Table1[Populated area with no road information (%)])</f>
        <v>0.27486101712905836</v>
      </c>
      <c r="W106" s="6"/>
    </row>
    <row r="107" spans="1:23" x14ac:dyDescent="0.25">
      <c r="A107" s="5" t="s">
        <v>507</v>
      </c>
      <c r="B107">
        <f>IFERROR(_xlfn.XLOOKUP(Table2[[#This Row],[country]],'[1]Park type per country'!$A$2:$A$162,'[1]Park type per country'!B$2:B$162),0)</f>
        <v>0.61856301402015712</v>
      </c>
      <c r="C107">
        <f>IFERROR(_xlfn.XLOOKUP(Table2[[#This Row],[surface]],'[1]Park type per country'!$A$2:$A$162,'[1]Park type per country'!C$2:C$162),0)</f>
        <v>0</v>
      </c>
      <c r="D107">
        <f>IFERROR(_xlfn.XLOOKUP(Table2[[#This Row],[multi-storey]],'[1]Park type per country'!$A$2:$A$162,'[1]Park type per country'!D$2:D$162),0)</f>
        <v>0</v>
      </c>
      <c r="E107">
        <f>IFERROR(_xlfn.XLOOKUP(Table2[[#This Row],[street_side]],'[1]Park type per country'!$A$2:$A$162,'[1]Park type per country'!E$2:E$162),0)</f>
        <v>0</v>
      </c>
      <c r="F107">
        <f>IFERROR(_xlfn.XLOOKUP(Table2[[#This Row],[underground]],'[1]Park type per country'!$A$2:$A$162,'[1]Park type per country'!F$2:F$162),0)</f>
        <v>0</v>
      </c>
      <c r="G107">
        <f>IFERROR(_xlfn.XLOOKUP(Table2[[#This Row],[lane]],'[1]Park type per country'!$A$2:$A$162,'[1]Park type per country'!G$2:G$162),0)</f>
        <v>0</v>
      </c>
      <c r="H107">
        <f>IFERROR(_xlfn.XLOOKUP(Table2[[#This Row],[rooftop]],'[1]Park type per country'!$A$2:$A$162,'[1]Park type per country'!H$2:H$162),0)</f>
        <v>0</v>
      </c>
      <c r="I107">
        <f>IFERROR(_xlfn.XLOOKUP(Table2[[#This Row],[garage_boxes]],'[1]Park type per country'!$A$2:$A$162,'[1]Park type per country'!I$2:I$162),0)</f>
        <v>0</v>
      </c>
      <c r="J107">
        <f>IFERROR(_xlfn.XLOOKUP(Table2[[#This Row],[carports]],'[1]Park type per country'!$A$2:$A$162,'[1]Park type per country'!J$2:J$162),0)</f>
        <v>0</v>
      </c>
      <c r="K107">
        <f>IFERROR(_xlfn.XLOOKUP(Table2[[#This Row],[garage]],'[1]Park type per country'!$A$2:$A$162,'[1]Park type per country'!K$2:K$162),0)</f>
        <v>0</v>
      </c>
      <c r="L107">
        <f>IFERROR(_xlfn.XLOOKUP(Table2[[#This Row],[depot]],'[1]Park type per country'!$A$2:$A$162,'[1]Park type per country'!L$2:L$162),0)</f>
        <v>0</v>
      </c>
      <c r="M107">
        <f>IFERROR(_xlfn.XLOOKUP(Table2[[#This Row],[sheds]],'[1]Park type per country'!$A$2:$A$162,'[1]Park type per country'!M$2:M$162),0)</f>
        <v>0</v>
      </c>
      <c r="N107">
        <f>IFERROR(_xlfn.XLOOKUP(Table2[[#This Row],[layby]],'[1]Park type per country'!$A$2:$A$162,'[1]Park type per country'!N$2:N$162),0)</f>
        <v>0</v>
      </c>
      <c r="O107">
        <f>IFERROR(_xlfn.XLOOKUP(Table2[[#This Row],[park_and_ride]],'[1]Park type per country'!$A$2:$A$162,'[1]Park type per country'!O$2:O$162),0)</f>
        <v>0</v>
      </c>
      <c r="P107">
        <f>IFERROR(_xlfn.XLOOKUP(Table2[[#This Row],[garages]],'[1]Park type per country'!$A$2:$A$162,'[1]Park type per country'!P$2:P$162),0)</f>
        <v>0</v>
      </c>
      <c r="Q107">
        <f>IFERROR(_xlfn.XLOOKUP(Table2[[#This Row],[Carpool]],'[1]Park type per country'!$A$2:$A$162,'[1]Park type per country'!Q$2:Q$162),0)</f>
        <v>0</v>
      </c>
      <c r="R107">
        <f>IFERROR(_xlfn.XLOOKUP(Table2[[#This Row],[carpool2]],'[1]Park type per country'!$A$2:$A$162,'[1]Park type per country'!R$2:R$162),0)</f>
        <v>0</v>
      </c>
      <c r="S107">
        <f>SUM(B107:R107)</f>
        <v>0.61856301402015712</v>
      </c>
      <c r="T107">
        <f>_xlfn.XLOOKUP(A107,Sheet1!$A$2:$A$177,Sheet1!$Q$2:$Q$177)</f>
        <v>478.7873602800899</v>
      </c>
      <c r="U107" s="4">
        <f>S107/T107</f>
        <v>1.2919368081444312E-3</v>
      </c>
      <c r="V107" s="6">
        <f>_xlfn.XLOOKUP(Table2[[#This Row],[country]],[2]!Table1[country],[2]!Table1[Populated area with no road information (%)])</f>
        <v>0.27628043162095434</v>
      </c>
      <c r="W107" s="6"/>
    </row>
    <row r="108" spans="1:23" x14ac:dyDescent="0.25">
      <c r="A108" s="5" t="s">
        <v>512</v>
      </c>
      <c r="B108">
        <f>IFERROR(_xlfn.XLOOKUP(Table2[[#This Row],[country]],'[1]Park type per country'!$A$2:$A$162,'[1]Park type per country'!B$2:B$162),0)</f>
        <v>9.4701342783250499</v>
      </c>
      <c r="C108">
        <f>IFERROR(_xlfn.XLOOKUP(Table2[[#This Row],[surface]],'[1]Park type per country'!$A$2:$A$162,'[1]Park type per country'!C$2:C$162),0)</f>
        <v>0</v>
      </c>
      <c r="D108">
        <f>IFERROR(_xlfn.XLOOKUP(Table2[[#This Row],[multi-storey]],'[1]Park type per country'!$A$2:$A$162,'[1]Park type per country'!D$2:D$162),0)</f>
        <v>0</v>
      </c>
      <c r="E108">
        <f>IFERROR(_xlfn.XLOOKUP(Table2[[#This Row],[street_side]],'[1]Park type per country'!$A$2:$A$162,'[1]Park type per country'!E$2:E$162),0)</f>
        <v>0</v>
      </c>
      <c r="F108">
        <f>IFERROR(_xlfn.XLOOKUP(Table2[[#This Row],[underground]],'[1]Park type per country'!$A$2:$A$162,'[1]Park type per country'!F$2:F$162),0)</f>
        <v>0</v>
      </c>
      <c r="G108">
        <f>IFERROR(_xlfn.XLOOKUP(Table2[[#This Row],[lane]],'[1]Park type per country'!$A$2:$A$162,'[1]Park type per country'!G$2:G$162),0)</f>
        <v>0</v>
      </c>
      <c r="H108">
        <f>IFERROR(_xlfn.XLOOKUP(Table2[[#This Row],[rooftop]],'[1]Park type per country'!$A$2:$A$162,'[1]Park type per country'!H$2:H$162),0)</f>
        <v>0</v>
      </c>
      <c r="I108">
        <f>IFERROR(_xlfn.XLOOKUP(Table2[[#This Row],[garage_boxes]],'[1]Park type per country'!$A$2:$A$162,'[1]Park type per country'!I$2:I$162),0)</f>
        <v>0</v>
      </c>
      <c r="J108">
        <f>IFERROR(_xlfn.XLOOKUP(Table2[[#This Row],[carports]],'[1]Park type per country'!$A$2:$A$162,'[1]Park type per country'!J$2:J$162),0)</f>
        <v>0</v>
      </c>
      <c r="K108">
        <f>IFERROR(_xlfn.XLOOKUP(Table2[[#This Row],[garage]],'[1]Park type per country'!$A$2:$A$162,'[1]Park type per country'!K$2:K$162),0)</f>
        <v>0</v>
      </c>
      <c r="L108">
        <f>IFERROR(_xlfn.XLOOKUP(Table2[[#This Row],[depot]],'[1]Park type per country'!$A$2:$A$162,'[1]Park type per country'!L$2:L$162),0)</f>
        <v>0</v>
      </c>
      <c r="M108">
        <f>IFERROR(_xlfn.XLOOKUP(Table2[[#This Row],[sheds]],'[1]Park type per country'!$A$2:$A$162,'[1]Park type per country'!M$2:M$162),0)</f>
        <v>0</v>
      </c>
      <c r="N108">
        <f>IFERROR(_xlfn.XLOOKUP(Table2[[#This Row],[layby]],'[1]Park type per country'!$A$2:$A$162,'[1]Park type per country'!N$2:N$162),0)</f>
        <v>0</v>
      </c>
      <c r="O108">
        <f>IFERROR(_xlfn.XLOOKUP(Table2[[#This Row],[park_and_ride]],'[1]Park type per country'!$A$2:$A$162,'[1]Park type per country'!O$2:O$162),0)</f>
        <v>0</v>
      </c>
      <c r="P108">
        <f>IFERROR(_xlfn.XLOOKUP(Table2[[#This Row],[garages]],'[1]Park type per country'!$A$2:$A$162,'[1]Park type per country'!P$2:P$162),0)</f>
        <v>0</v>
      </c>
      <c r="Q108">
        <f>IFERROR(_xlfn.XLOOKUP(Table2[[#This Row],[Carpool]],'[1]Park type per country'!$A$2:$A$162,'[1]Park type per country'!Q$2:Q$162),0)</f>
        <v>0</v>
      </c>
      <c r="R108">
        <f>IFERROR(_xlfn.XLOOKUP(Table2[[#This Row],[carpool2]],'[1]Park type per country'!$A$2:$A$162,'[1]Park type per country'!R$2:R$162),0)</f>
        <v>0</v>
      </c>
      <c r="S108">
        <f>SUM(B108:R108)</f>
        <v>9.4701342783250499</v>
      </c>
      <c r="T108">
        <f>_xlfn.XLOOKUP(A108,Sheet1!$A$2:$A$177,Sheet1!$Q$2:$Q$177)</f>
        <v>7500.9670096452855</v>
      </c>
      <c r="U108" s="4">
        <f>S108/T108</f>
        <v>1.2625217876771977E-3</v>
      </c>
      <c r="V108" s="6">
        <f>_xlfn.XLOOKUP(Table2[[#This Row],[country]],[2]!Table1[country],[2]!Table1[Populated area with no road information (%)])</f>
        <v>0.21866753810309708</v>
      </c>
      <c r="W108" s="6"/>
    </row>
    <row r="109" spans="1:23" x14ac:dyDescent="0.25">
      <c r="A109" s="5" t="s">
        <v>458</v>
      </c>
      <c r="B109">
        <f>IFERROR(_xlfn.XLOOKUP(Table2[[#This Row],[country]],'[1]Park type per country'!$A$2:$A$162,'[1]Park type per country'!B$2:B$162),0)</f>
        <v>0.1046735671346694</v>
      </c>
      <c r="C109">
        <f>IFERROR(_xlfn.XLOOKUP(Table2[[#This Row],[surface]],'[1]Park type per country'!$A$2:$A$162,'[1]Park type per country'!C$2:C$162),0)</f>
        <v>0</v>
      </c>
      <c r="D109">
        <f>IFERROR(_xlfn.XLOOKUP(Table2[[#This Row],[multi-storey]],'[1]Park type per country'!$A$2:$A$162,'[1]Park type per country'!D$2:D$162),0)</f>
        <v>0</v>
      </c>
      <c r="E109">
        <f>IFERROR(_xlfn.XLOOKUP(Table2[[#This Row],[street_side]],'[1]Park type per country'!$A$2:$A$162,'[1]Park type per country'!E$2:E$162),0)</f>
        <v>0</v>
      </c>
      <c r="F109">
        <f>IFERROR(_xlfn.XLOOKUP(Table2[[#This Row],[underground]],'[1]Park type per country'!$A$2:$A$162,'[1]Park type per country'!F$2:F$162),0)</f>
        <v>0</v>
      </c>
      <c r="G109">
        <f>IFERROR(_xlfn.XLOOKUP(Table2[[#This Row],[lane]],'[1]Park type per country'!$A$2:$A$162,'[1]Park type per country'!G$2:G$162),0)</f>
        <v>0</v>
      </c>
      <c r="H109">
        <f>IFERROR(_xlfn.XLOOKUP(Table2[[#This Row],[rooftop]],'[1]Park type per country'!$A$2:$A$162,'[1]Park type per country'!H$2:H$162),0)</f>
        <v>0</v>
      </c>
      <c r="I109">
        <f>IFERROR(_xlfn.XLOOKUP(Table2[[#This Row],[garage_boxes]],'[1]Park type per country'!$A$2:$A$162,'[1]Park type per country'!I$2:I$162),0)</f>
        <v>0</v>
      </c>
      <c r="J109">
        <f>IFERROR(_xlfn.XLOOKUP(Table2[[#This Row],[carports]],'[1]Park type per country'!$A$2:$A$162,'[1]Park type per country'!J$2:J$162),0)</f>
        <v>0</v>
      </c>
      <c r="K109">
        <f>IFERROR(_xlfn.XLOOKUP(Table2[[#This Row],[garage]],'[1]Park type per country'!$A$2:$A$162,'[1]Park type per country'!K$2:K$162),0)</f>
        <v>0</v>
      </c>
      <c r="L109">
        <f>IFERROR(_xlfn.XLOOKUP(Table2[[#This Row],[depot]],'[1]Park type per country'!$A$2:$A$162,'[1]Park type per country'!L$2:L$162),0)</f>
        <v>0</v>
      </c>
      <c r="M109">
        <f>IFERROR(_xlfn.XLOOKUP(Table2[[#This Row],[sheds]],'[1]Park type per country'!$A$2:$A$162,'[1]Park type per country'!M$2:M$162),0)</f>
        <v>0</v>
      </c>
      <c r="N109">
        <f>IFERROR(_xlfn.XLOOKUP(Table2[[#This Row],[layby]],'[1]Park type per country'!$A$2:$A$162,'[1]Park type per country'!N$2:N$162),0)</f>
        <v>0</v>
      </c>
      <c r="O109">
        <f>IFERROR(_xlfn.XLOOKUP(Table2[[#This Row],[park_and_ride]],'[1]Park type per country'!$A$2:$A$162,'[1]Park type per country'!O$2:O$162),0)</f>
        <v>0</v>
      </c>
      <c r="P109">
        <f>IFERROR(_xlfn.XLOOKUP(Table2[[#This Row],[garages]],'[1]Park type per country'!$A$2:$A$162,'[1]Park type per country'!P$2:P$162),0)</f>
        <v>0</v>
      </c>
      <c r="Q109">
        <f>IFERROR(_xlfn.XLOOKUP(Table2[[#This Row],[Carpool]],'[1]Park type per country'!$A$2:$A$162,'[1]Park type per country'!Q$2:Q$162),0)</f>
        <v>0</v>
      </c>
      <c r="R109">
        <f>IFERROR(_xlfn.XLOOKUP(Table2[[#This Row],[carpool2]],'[1]Park type per country'!$A$2:$A$162,'[1]Park type per country'!R$2:R$162),0)</f>
        <v>0</v>
      </c>
      <c r="S109">
        <f>SUM(B109:R109)</f>
        <v>0.1046735671346694</v>
      </c>
      <c r="T109">
        <f>_xlfn.XLOOKUP(A109,Sheet1!$A$2:$A$177,Sheet1!$Q$2:$Q$177)</f>
        <v>87.518642713000673</v>
      </c>
      <c r="U109" s="4">
        <f>S109/T109</f>
        <v>1.1960145163348198E-3</v>
      </c>
      <c r="V109" s="6">
        <f>_xlfn.XLOOKUP(Table2[[#This Row],[country]],[2]!Table1[country],[2]!Table1[Populated area with no road information (%)])</f>
        <v>0.29550882593907496</v>
      </c>
      <c r="W109" s="6"/>
    </row>
    <row r="110" spans="1:23" x14ac:dyDescent="0.25">
      <c r="A110" s="5" t="s">
        <v>556</v>
      </c>
      <c r="B110">
        <f>IFERROR(_xlfn.XLOOKUP(Table2[[#This Row],[country]],'[1]Park type per country'!$A$2:$A$162,'[1]Park type per country'!B$2:B$162),0)</f>
        <v>0.27376707708737991</v>
      </c>
      <c r="C110">
        <f>IFERROR(_xlfn.XLOOKUP(Table2[[#This Row],[surface]],'[1]Park type per country'!$A$2:$A$162,'[1]Park type per country'!C$2:C$162),0)</f>
        <v>0</v>
      </c>
      <c r="D110">
        <f>IFERROR(_xlfn.XLOOKUP(Table2[[#This Row],[multi-storey]],'[1]Park type per country'!$A$2:$A$162,'[1]Park type per country'!D$2:D$162),0)</f>
        <v>0</v>
      </c>
      <c r="E110">
        <f>IFERROR(_xlfn.XLOOKUP(Table2[[#This Row],[street_side]],'[1]Park type per country'!$A$2:$A$162,'[1]Park type per country'!E$2:E$162),0)</f>
        <v>0</v>
      </c>
      <c r="F110">
        <f>IFERROR(_xlfn.XLOOKUP(Table2[[#This Row],[underground]],'[1]Park type per country'!$A$2:$A$162,'[1]Park type per country'!F$2:F$162),0)</f>
        <v>0</v>
      </c>
      <c r="G110">
        <f>IFERROR(_xlfn.XLOOKUP(Table2[[#This Row],[lane]],'[1]Park type per country'!$A$2:$A$162,'[1]Park type per country'!G$2:G$162),0)</f>
        <v>0</v>
      </c>
      <c r="H110">
        <f>IFERROR(_xlfn.XLOOKUP(Table2[[#This Row],[rooftop]],'[1]Park type per country'!$A$2:$A$162,'[1]Park type per country'!H$2:H$162),0)</f>
        <v>0</v>
      </c>
      <c r="I110">
        <f>IFERROR(_xlfn.XLOOKUP(Table2[[#This Row],[garage_boxes]],'[1]Park type per country'!$A$2:$A$162,'[1]Park type per country'!I$2:I$162),0)</f>
        <v>0</v>
      </c>
      <c r="J110">
        <f>IFERROR(_xlfn.XLOOKUP(Table2[[#This Row],[carports]],'[1]Park type per country'!$A$2:$A$162,'[1]Park type per country'!J$2:J$162),0)</f>
        <v>0</v>
      </c>
      <c r="K110">
        <f>IFERROR(_xlfn.XLOOKUP(Table2[[#This Row],[garage]],'[1]Park type per country'!$A$2:$A$162,'[1]Park type per country'!K$2:K$162),0)</f>
        <v>0</v>
      </c>
      <c r="L110">
        <f>IFERROR(_xlfn.XLOOKUP(Table2[[#This Row],[depot]],'[1]Park type per country'!$A$2:$A$162,'[1]Park type per country'!L$2:L$162),0)</f>
        <v>0</v>
      </c>
      <c r="M110">
        <f>IFERROR(_xlfn.XLOOKUP(Table2[[#This Row],[sheds]],'[1]Park type per country'!$A$2:$A$162,'[1]Park type per country'!M$2:M$162),0)</f>
        <v>0</v>
      </c>
      <c r="N110">
        <f>IFERROR(_xlfn.XLOOKUP(Table2[[#This Row],[layby]],'[1]Park type per country'!$A$2:$A$162,'[1]Park type per country'!N$2:N$162),0)</f>
        <v>0</v>
      </c>
      <c r="O110">
        <f>IFERROR(_xlfn.XLOOKUP(Table2[[#This Row],[park_and_ride]],'[1]Park type per country'!$A$2:$A$162,'[1]Park type per country'!O$2:O$162),0)</f>
        <v>0</v>
      </c>
      <c r="P110">
        <f>IFERROR(_xlfn.XLOOKUP(Table2[[#This Row],[garages]],'[1]Park type per country'!$A$2:$A$162,'[1]Park type per country'!P$2:P$162),0)</f>
        <v>0</v>
      </c>
      <c r="Q110">
        <f>IFERROR(_xlfn.XLOOKUP(Table2[[#This Row],[Carpool]],'[1]Park type per country'!$A$2:$A$162,'[1]Park type per country'!Q$2:Q$162),0)</f>
        <v>0</v>
      </c>
      <c r="R110">
        <f>IFERROR(_xlfn.XLOOKUP(Table2[[#This Row],[carpool2]],'[1]Park type per country'!$A$2:$A$162,'[1]Park type per country'!R$2:R$162),0)</f>
        <v>0</v>
      </c>
      <c r="S110">
        <f>SUM(B110:R110)</f>
        <v>0.27376707708737991</v>
      </c>
      <c r="T110">
        <f>_xlfn.XLOOKUP(A110,Sheet1!$A$2:$A$177,Sheet1!$Q$2:$Q$177)</f>
        <v>249.86592616625791</v>
      </c>
      <c r="U110" s="4">
        <f>S110/T110</f>
        <v>1.0956559034992969E-3</v>
      </c>
      <c r="V110" s="6">
        <f>_xlfn.XLOOKUP(Table2[[#This Row],[country]],[2]!Table1[country],[2]!Table1[Populated area with no road information (%)])</f>
        <v>0.54382752101873044</v>
      </c>
      <c r="W110" s="6"/>
    </row>
    <row r="111" spans="1:23" x14ac:dyDescent="0.25">
      <c r="A111" s="5" t="s">
        <v>586</v>
      </c>
      <c r="B111">
        <f>IFERROR(_xlfn.XLOOKUP(Table2[[#This Row],[country]],'[1]Park type per country'!$A$2:$A$162,'[1]Park type per country'!B$2:B$162),0)</f>
        <v>0.49636386342037092</v>
      </c>
      <c r="C111">
        <f>IFERROR(_xlfn.XLOOKUP(Table2[[#This Row],[surface]],'[1]Park type per country'!$A$2:$A$162,'[1]Park type per country'!C$2:C$162),0)</f>
        <v>0</v>
      </c>
      <c r="D111">
        <f>IFERROR(_xlfn.XLOOKUP(Table2[[#This Row],[multi-storey]],'[1]Park type per country'!$A$2:$A$162,'[1]Park type per country'!D$2:D$162),0)</f>
        <v>0</v>
      </c>
      <c r="E111">
        <f>IFERROR(_xlfn.XLOOKUP(Table2[[#This Row],[street_side]],'[1]Park type per country'!$A$2:$A$162,'[1]Park type per country'!E$2:E$162),0)</f>
        <v>0</v>
      </c>
      <c r="F111">
        <f>IFERROR(_xlfn.XLOOKUP(Table2[[#This Row],[underground]],'[1]Park type per country'!$A$2:$A$162,'[1]Park type per country'!F$2:F$162),0)</f>
        <v>0</v>
      </c>
      <c r="G111">
        <f>IFERROR(_xlfn.XLOOKUP(Table2[[#This Row],[lane]],'[1]Park type per country'!$A$2:$A$162,'[1]Park type per country'!G$2:G$162),0)</f>
        <v>0</v>
      </c>
      <c r="H111">
        <f>IFERROR(_xlfn.XLOOKUP(Table2[[#This Row],[rooftop]],'[1]Park type per country'!$A$2:$A$162,'[1]Park type per country'!H$2:H$162),0)</f>
        <v>0</v>
      </c>
      <c r="I111">
        <f>IFERROR(_xlfn.XLOOKUP(Table2[[#This Row],[garage_boxes]],'[1]Park type per country'!$A$2:$A$162,'[1]Park type per country'!I$2:I$162),0)</f>
        <v>0</v>
      </c>
      <c r="J111">
        <f>IFERROR(_xlfn.XLOOKUP(Table2[[#This Row],[carports]],'[1]Park type per country'!$A$2:$A$162,'[1]Park type per country'!J$2:J$162),0)</f>
        <v>0</v>
      </c>
      <c r="K111">
        <f>IFERROR(_xlfn.XLOOKUP(Table2[[#This Row],[garage]],'[1]Park type per country'!$A$2:$A$162,'[1]Park type per country'!K$2:K$162),0)</f>
        <v>0</v>
      </c>
      <c r="L111">
        <f>IFERROR(_xlfn.XLOOKUP(Table2[[#This Row],[depot]],'[1]Park type per country'!$A$2:$A$162,'[1]Park type per country'!L$2:L$162),0)</f>
        <v>0</v>
      </c>
      <c r="M111">
        <f>IFERROR(_xlfn.XLOOKUP(Table2[[#This Row],[sheds]],'[1]Park type per country'!$A$2:$A$162,'[1]Park type per country'!M$2:M$162),0)</f>
        <v>0</v>
      </c>
      <c r="N111">
        <f>IFERROR(_xlfn.XLOOKUP(Table2[[#This Row],[layby]],'[1]Park type per country'!$A$2:$A$162,'[1]Park type per country'!N$2:N$162),0)</f>
        <v>0</v>
      </c>
      <c r="O111">
        <f>IFERROR(_xlfn.XLOOKUP(Table2[[#This Row],[park_and_ride]],'[1]Park type per country'!$A$2:$A$162,'[1]Park type per country'!O$2:O$162),0)</f>
        <v>0</v>
      </c>
      <c r="P111">
        <f>IFERROR(_xlfn.XLOOKUP(Table2[[#This Row],[garages]],'[1]Park type per country'!$A$2:$A$162,'[1]Park type per country'!P$2:P$162),0)</f>
        <v>0</v>
      </c>
      <c r="Q111">
        <f>IFERROR(_xlfn.XLOOKUP(Table2[[#This Row],[Carpool]],'[1]Park type per country'!$A$2:$A$162,'[1]Park type per country'!Q$2:Q$162),0)</f>
        <v>0</v>
      </c>
      <c r="R111">
        <f>IFERROR(_xlfn.XLOOKUP(Table2[[#This Row],[carpool2]],'[1]Park type per country'!$A$2:$A$162,'[1]Park type per country'!R$2:R$162),0)</f>
        <v>0</v>
      </c>
      <c r="S111">
        <f>SUM(B111:R111)</f>
        <v>0.49636386342037092</v>
      </c>
      <c r="T111">
        <f>_xlfn.XLOOKUP(A111,Sheet1!$A$2:$A$177,Sheet1!$Q$2:$Q$177)</f>
        <v>477.00515278880164</v>
      </c>
      <c r="U111" s="4">
        <f>S111/T111</f>
        <v>1.0405838606111254E-3</v>
      </c>
      <c r="V111" s="6">
        <f>_xlfn.XLOOKUP(Table2[[#This Row],[country]],[2]!Table1[country],[2]!Table1[Populated area with no road information (%)])</f>
        <v>7.91284039012944E-2</v>
      </c>
      <c r="W111" s="6"/>
    </row>
    <row r="112" spans="1:23" x14ac:dyDescent="0.25">
      <c r="A112" s="5" t="s">
        <v>602</v>
      </c>
      <c r="B112">
        <f>IFERROR(_xlfn.XLOOKUP(Table2[[#This Row],[country]],'[1]Park type per country'!$A$2:$A$162,'[1]Park type per country'!B$2:B$162),0)</f>
        <v>0.91197202338877836</v>
      </c>
      <c r="C112">
        <f>IFERROR(_xlfn.XLOOKUP(Table2[[#This Row],[surface]],'[1]Park type per country'!$A$2:$A$162,'[1]Park type per country'!C$2:C$162),0)</f>
        <v>0</v>
      </c>
      <c r="D112">
        <f>IFERROR(_xlfn.XLOOKUP(Table2[[#This Row],[multi-storey]],'[1]Park type per country'!$A$2:$A$162,'[1]Park type per country'!D$2:D$162),0)</f>
        <v>0</v>
      </c>
      <c r="E112">
        <f>IFERROR(_xlfn.XLOOKUP(Table2[[#This Row],[street_side]],'[1]Park type per country'!$A$2:$A$162,'[1]Park type per country'!E$2:E$162),0)</f>
        <v>0</v>
      </c>
      <c r="F112">
        <f>IFERROR(_xlfn.XLOOKUP(Table2[[#This Row],[underground]],'[1]Park type per country'!$A$2:$A$162,'[1]Park type per country'!F$2:F$162),0)</f>
        <v>0</v>
      </c>
      <c r="G112">
        <f>IFERROR(_xlfn.XLOOKUP(Table2[[#This Row],[lane]],'[1]Park type per country'!$A$2:$A$162,'[1]Park type per country'!G$2:G$162),0)</f>
        <v>0</v>
      </c>
      <c r="H112">
        <f>IFERROR(_xlfn.XLOOKUP(Table2[[#This Row],[rooftop]],'[1]Park type per country'!$A$2:$A$162,'[1]Park type per country'!H$2:H$162),0)</f>
        <v>0</v>
      </c>
      <c r="I112">
        <f>IFERROR(_xlfn.XLOOKUP(Table2[[#This Row],[garage_boxes]],'[1]Park type per country'!$A$2:$A$162,'[1]Park type per country'!I$2:I$162),0)</f>
        <v>0</v>
      </c>
      <c r="J112">
        <f>IFERROR(_xlfn.XLOOKUP(Table2[[#This Row],[carports]],'[1]Park type per country'!$A$2:$A$162,'[1]Park type per country'!J$2:J$162),0)</f>
        <v>0</v>
      </c>
      <c r="K112">
        <f>IFERROR(_xlfn.XLOOKUP(Table2[[#This Row],[garage]],'[1]Park type per country'!$A$2:$A$162,'[1]Park type per country'!K$2:K$162),0)</f>
        <v>0</v>
      </c>
      <c r="L112">
        <f>IFERROR(_xlfn.XLOOKUP(Table2[[#This Row],[depot]],'[1]Park type per country'!$A$2:$A$162,'[1]Park type per country'!L$2:L$162),0)</f>
        <v>0</v>
      </c>
      <c r="M112">
        <f>IFERROR(_xlfn.XLOOKUP(Table2[[#This Row],[sheds]],'[1]Park type per country'!$A$2:$A$162,'[1]Park type per country'!M$2:M$162),0)</f>
        <v>0</v>
      </c>
      <c r="N112">
        <f>IFERROR(_xlfn.XLOOKUP(Table2[[#This Row],[layby]],'[1]Park type per country'!$A$2:$A$162,'[1]Park type per country'!N$2:N$162),0)</f>
        <v>0</v>
      </c>
      <c r="O112">
        <f>IFERROR(_xlfn.XLOOKUP(Table2[[#This Row],[park_and_ride]],'[1]Park type per country'!$A$2:$A$162,'[1]Park type per country'!O$2:O$162),0)</f>
        <v>0</v>
      </c>
      <c r="P112">
        <f>IFERROR(_xlfn.XLOOKUP(Table2[[#This Row],[garages]],'[1]Park type per country'!$A$2:$A$162,'[1]Park type per country'!P$2:P$162),0)</f>
        <v>0</v>
      </c>
      <c r="Q112">
        <f>IFERROR(_xlfn.XLOOKUP(Table2[[#This Row],[Carpool]],'[1]Park type per country'!$A$2:$A$162,'[1]Park type per country'!Q$2:Q$162),0)</f>
        <v>0</v>
      </c>
      <c r="R112">
        <f>IFERROR(_xlfn.XLOOKUP(Table2[[#This Row],[carpool2]],'[1]Park type per country'!$A$2:$A$162,'[1]Park type per country'!R$2:R$162),0)</f>
        <v>0</v>
      </c>
      <c r="S112">
        <f>SUM(B112:R112)</f>
        <v>0.91197202338877836</v>
      </c>
      <c r="T112">
        <f>_xlfn.XLOOKUP(A112,Sheet1!$A$2:$A$177,Sheet1!$Q$2:$Q$177)</f>
        <v>877.78936145741977</v>
      </c>
      <c r="U112" s="4">
        <f>S112/T112</f>
        <v>1.0389417591876531E-3</v>
      </c>
      <c r="V112" s="6">
        <f>_xlfn.XLOOKUP(Table2[[#This Row],[country]],[2]!Table1[country],[2]!Table1[Populated area with no road information (%)])</f>
        <v>0.24773494229207552</v>
      </c>
      <c r="W112" s="6"/>
    </row>
    <row r="113" spans="1:23" x14ac:dyDescent="0.25">
      <c r="A113" s="5" t="s">
        <v>525</v>
      </c>
      <c r="B113">
        <f>IFERROR(_xlfn.XLOOKUP(Table2[[#This Row],[country]],'[1]Park type per country'!$A$2:$A$162,'[1]Park type per country'!B$2:B$162),0)</f>
        <v>0.21876426316739889</v>
      </c>
      <c r="C113">
        <f>IFERROR(_xlfn.XLOOKUP(Table2[[#This Row],[surface]],'[1]Park type per country'!$A$2:$A$162,'[1]Park type per country'!C$2:C$162),0)</f>
        <v>0</v>
      </c>
      <c r="D113">
        <f>IFERROR(_xlfn.XLOOKUP(Table2[[#This Row],[multi-storey]],'[1]Park type per country'!$A$2:$A$162,'[1]Park type per country'!D$2:D$162),0)</f>
        <v>0</v>
      </c>
      <c r="E113">
        <f>IFERROR(_xlfn.XLOOKUP(Table2[[#This Row],[street_side]],'[1]Park type per country'!$A$2:$A$162,'[1]Park type per country'!E$2:E$162),0)</f>
        <v>0</v>
      </c>
      <c r="F113">
        <f>IFERROR(_xlfn.XLOOKUP(Table2[[#This Row],[underground]],'[1]Park type per country'!$A$2:$A$162,'[1]Park type per country'!F$2:F$162),0)</f>
        <v>0</v>
      </c>
      <c r="G113">
        <f>IFERROR(_xlfn.XLOOKUP(Table2[[#This Row],[lane]],'[1]Park type per country'!$A$2:$A$162,'[1]Park type per country'!G$2:G$162),0)</f>
        <v>0</v>
      </c>
      <c r="H113">
        <f>IFERROR(_xlfn.XLOOKUP(Table2[[#This Row],[rooftop]],'[1]Park type per country'!$A$2:$A$162,'[1]Park type per country'!H$2:H$162),0)</f>
        <v>0</v>
      </c>
      <c r="I113">
        <f>IFERROR(_xlfn.XLOOKUP(Table2[[#This Row],[garage_boxes]],'[1]Park type per country'!$A$2:$A$162,'[1]Park type per country'!I$2:I$162),0)</f>
        <v>0</v>
      </c>
      <c r="J113">
        <f>IFERROR(_xlfn.XLOOKUP(Table2[[#This Row],[carports]],'[1]Park type per country'!$A$2:$A$162,'[1]Park type per country'!J$2:J$162),0)</f>
        <v>0</v>
      </c>
      <c r="K113">
        <f>IFERROR(_xlfn.XLOOKUP(Table2[[#This Row],[garage]],'[1]Park type per country'!$A$2:$A$162,'[1]Park type per country'!K$2:K$162),0)</f>
        <v>0</v>
      </c>
      <c r="L113">
        <f>IFERROR(_xlfn.XLOOKUP(Table2[[#This Row],[depot]],'[1]Park type per country'!$A$2:$A$162,'[1]Park type per country'!L$2:L$162),0)</f>
        <v>0</v>
      </c>
      <c r="M113">
        <f>IFERROR(_xlfn.XLOOKUP(Table2[[#This Row],[sheds]],'[1]Park type per country'!$A$2:$A$162,'[1]Park type per country'!M$2:M$162),0)</f>
        <v>0</v>
      </c>
      <c r="N113">
        <f>IFERROR(_xlfn.XLOOKUP(Table2[[#This Row],[layby]],'[1]Park type per country'!$A$2:$A$162,'[1]Park type per country'!N$2:N$162),0)</f>
        <v>0</v>
      </c>
      <c r="O113">
        <f>IFERROR(_xlfn.XLOOKUP(Table2[[#This Row],[park_and_ride]],'[1]Park type per country'!$A$2:$A$162,'[1]Park type per country'!O$2:O$162),0)</f>
        <v>0</v>
      </c>
      <c r="P113">
        <f>IFERROR(_xlfn.XLOOKUP(Table2[[#This Row],[garages]],'[1]Park type per country'!$A$2:$A$162,'[1]Park type per country'!P$2:P$162),0)</f>
        <v>0</v>
      </c>
      <c r="Q113">
        <f>IFERROR(_xlfn.XLOOKUP(Table2[[#This Row],[Carpool]],'[1]Park type per country'!$A$2:$A$162,'[1]Park type per country'!Q$2:Q$162),0)</f>
        <v>0</v>
      </c>
      <c r="R113">
        <f>IFERROR(_xlfn.XLOOKUP(Table2[[#This Row],[carpool2]],'[1]Park type per country'!$A$2:$A$162,'[1]Park type per country'!R$2:R$162),0)</f>
        <v>0</v>
      </c>
      <c r="S113">
        <f>SUM(B113:R113)</f>
        <v>0.21876426316739889</v>
      </c>
      <c r="T113">
        <f>_xlfn.XLOOKUP(A113,Sheet1!$A$2:$A$177,Sheet1!$Q$2:$Q$177)</f>
        <v>216.58370835336191</v>
      </c>
      <c r="U113" s="4">
        <f>S113/T113</f>
        <v>1.0100679540054754E-3</v>
      </c>
      <c r="V113" s="6">
        <f>_xlfn.XLOOKUP(Table2[[#This Row],[country]],[2]!Table1[country],[2]!Table1[Populated area with no road information (%)])</f>
        <v>0.39853807300567756</v>
      </c>
      <c r="W113" s="6"/>
    </row>
    <row r="114" spans="1:23" x14ac:dyDescent="0.25">
      <c r="A114" s="5" t="s">
        <v>489</v>
      </c>
      <c r="B114">
        <f>IFERROR(_xlfn.XLOOKUP(Table2[[#This Row],[country]],'[1]Park type per country'!$A$2:$A$162,'[1]Park type per country'!B$2:B$162),0)</f>
        <v>7.0355737439276547E-2</v>
      </c>
      <c r="C114">
        <f>IFERROR(_xlfn.XLOOKUP(Table2[[#This Row],[surface]],'[1]Park type per country'!$A$2:$A$162,'[1]Park type per country'!C$2:C$162),0)</f>
        <v>0</v>
      </c>
      <c r="D114">
        <f>IFERROR(_xlfn.XLOOKUP(Table2[[#This Row],[multi-storey]],'[1]Park type per country'!$A$2:$A$162,'[1]Park type per country'!D$2:D$162),0)</f>
        <v>0</v>
      </c>
      <c r="E114">
        <f>IFERROR(_xlfn.XLOOKUP(Table2[[#This Row],[street_side]],'[1]Park type per country'!$A$2:$A$162,'[1]Park type per country'!E$2:E$162),0)</f>
        <v>0</v>
      </c>
      <c r="F114">
        <f>IFERROR(_xlfn.XLOOKUP(Table2[[#This Row],[underground]],'[1]Park type per country'!$A$2:$A$162,'[1]Park type per country'!F$2:F$162),0)</f>
        <v>0</v>
      </c>
      <c r="G114">
        <f>IFERROR(_xlfn.XLOOKUP(Table2[[#This Row],[lane]],'[1]Park type per country'!$A$2:$A$162,'[1]Park type per country'!G$2:G$162),0)</f>
        <v>0</v>
      </c>
      <c r="H114">
        <f>IFERROR(_xlfn.XLOOKUP(Table2[[#This Row],[rooftop]],'[1]Park type per country'!$A$2:$A$162,'[1]Park type per country'!H$2:H$162),0)</f>
        <v>0</v>
      </c>
      <c r="I114">
        <f>IFERROR(_xlfn.XLOOKUP(Table2[[#This Row],[garage_boxes]],'[1]Park type per country'!$A$2:$A$162,'[1]Park type per country'!I$2:I$162),0)</f>
        <v>0</v>
      </c>
      <c r="J114">
        <f>IFERROR(_xlfn.XLOOKUP(Table2[[#This Row],[carports]],'[1]Park type per country'!$A$2:$A$162,'[1]Park type per country'!J$2:J$162),0)</f>
        <v>0</v>
      </c>
      <c r="K114">
        <f>IFERROR(_xlfn.XLOOKUP(Table2[[#This Row],[garage]],'[1]Park type per country'!$A$2:$A$162,'[1]Park type per country'!K$2:K$162),0)</f>
        <v>0</v>
      </c>
      <c r="L114">
        <f>IFERROR(_xlfn.XLOOKUP(Table2[[#This Row],[depot]],'[1]Park type per country'!$A$2:$A$162,'[1]Park type per country'!L$2:L$162),0)</f>
        <v>0</v>
      </c>
      <c r="M114">
        <f>IFERROR(_xlfn.XLOOKUP(Table2[[#This Row],[sheds]],'[1]Park type per country'!$A$2:$A$162,'[1]Park type per country'!M$2:M$162),0)</f>
        <v>0</v>
      </c>
      <c r="N114">
        <f>IFERROR(_xlfn.XLOOKUP(Table2[[#This Row],[layby]],'[1]Park type per country'!$A$2:$A$162,'[1]Park type per country'!N$2:N$162),0)</f>
        <v>0</v>
      </c>
      <c r="O114">
        <f>IFERROR(_xlfn.XLOOKUP(Table2[[#This Row],[park_and_ride]],'[1]Park type per country'!$A$2:$A$162,'[1]Park type per country'!O$2:O$162),0)</f>
        <v>0</v>
      </c>
      <c r="P114">
        <f>IFERROR(_xlfn.XLOOKUP(Table2[[#This Row],[garages]],'[1]Park type per country'!$A$2:$A$162,'[1]Park type per country'!P$2:P$162),0)</f>
        <v>0</v>
      </c>
      <c r="Q114">
        <f>IFERROR(_xlfn.XLOOKUP(Table2[[#This Row],[Carpool]],'[1]Park type per country'!$A$2:$A$162,'[1]Park type per country'!Q$2:Q$162),0)</f>
        <v>0</v>
      </c>
      <c r="R114">
        <f>IFERROR(_xlfn.XLOOKUP(Table2[[#This Row],[carpool2]],'[1]Park type per country'!$A$2:$A$162,'[1]Park type per country'!R$2:R$162),0)</f>
        <v>0</v>
      </c>
      <c r="S114">
        <f>SUM(B114:R114)</f>
        <v>7.0355737439276547E-2</v>
      </c>
      <c r="T114">
        <f>_xlfn.XLOOKUP(A114,Sheet1!$A$2:$A$177,Sheet1!$Q$2:$Q$177)</f>
        <v>70.906264005258222</v>
      </c>
      <c r="U114" s="4">
        <f>S114/T114</f>
        <v>9.9223585428304551E-4</v>
      </c>
      <c r="V114" s="6">
        <f>_xlfn.XLOOKUP(Table2[[#This Row],[country]],[2]!Table1[country],[2]!Table1[Populated area with no road information (%)])</f>
        <v>0.54624727405803142</v>
      </c>
      <c r="W114" s="6"/>
    </row>
    <row r="115" spans="1:23" x14ac:dyDescent="0.25">
      <c r="A115" s="5" t="s">
        <v>463</v>
      </c>
      <c r="B115">
        <f>IFERROR(_xlfn.XLOOKUP(Table2[[#This Row],[country]],'[1]Park type per country'!$A$2:$A$162,'[1]Park type per country'!B$2:B$162),0)</f>
        <v>0.54047937951836245</v>
      </c>
      <c r="C115">
        <f>IFERROR(_xlfn.XLOOKUP(Table2[[#This Row],[surface]],'[1]Park type per country'!$A$2:$A$162,'[1]Park type per country'!C$2:C$162),0)</f>
        <v>0</v>
      </c>
      <c r="D115">
        <f>IFERROR(_xlfn.XLOOKUP(Table2[[#This Row],[multi-storey]],'[1]Park type per country'!$A$2:$A$162,'[1]Park type per country'!D$2:D$162),0)</f>
        <v>0</v>
      </c>
      <c r="E115">
        <f>IFERROR(_xlfn.XLOOKUP(Table2[[#This Row],[street_side]],'[1]Park type per country'!$A$2:$A$162,'[1]Park type per country'!E$2:E$162),0)</f>
        <v>0</v>
      </c>
      <c r="F115">
        <f>IFERROR(_xlfn.XLOOKUP(Table2[[#This Row],[underground]],'[1]Park type per country'!$A$2:$A$162,'[1]Park type per country'!F$2:F$162),0)</f>
        <v>0</v>
      </c>
      <c r="G115">
        <f>IFERROR(_xlfn.XLOOKUP(Table2[[#This Row],[lane]],'[1]Park type per country'!$A$2:$A$162,'[1]Park type per country'!G$2:G$162),0)</f>
        <v>0</v>
      </c>
      <c r="H115">
        <f>IFERROR(_xlfn.XLOOKUP(Table2[[#This Row],[rooftop]],'[1]Park type per country'!$A$2:$A$162,'[1]Park type per country'!H$2:H$162),0)</f>
        <v>0</v>
      </c>
      <c r="I115">
        <f>IFERROR(_xlfn.XLOOKUP(Table2[[#This Row],[garage_boxes]],'[1]Park type per country'!$A$2:$A$162,'[1]Park type per country'!I$2:I$162),0)</f>
        <v>0</v>
      </c>
      <c r="J115">
        <f>IFERROR(_xlfn.XLOOKUP(Table2[[#This Row],[carports]],'[1]Park type per country'!$A$2:$A$162,'[1]Park type per country'!J$2:J$162),0)</f>
        <v>0</v>
      </c>
      <c r="K115">
        <f>IFERROR(_xlfn.XLOOKUP(Table2[[#This Row],[garage]],'[1]Park type per country'!$A$2:$A$162,'[1]Park type per country'!K$2:K$162),0)</f>
        <v>0</v>
      </c>
      <c r="L115">
        <f>IFERROR(_xlfn.XLOOKUP(Table2[[#This Row],[depot]],'[1]Park type per country'!$A$2:$A$162,'[1]Park type per country'!L$2:L$162),0)</f>
        <v>0</v>
      </c>
      <c r="M115">
        <f>IFERROR(_xlfn.XLOOKUP(Table2[[#This Row],[sheds]],'[1]Park type per country'!$A$2:$A$162,'[1]Park type per country'!M$2:M$162),0)</f>
        <v>0</v>
      </c>
      <c r="N115">
        <f>IFERROR(_xlfn.XLOOKUP(Table2[[#This Row],[layby]],'[1]Park type per country'!$A$2:$A$162,'[1]Park type per country'!N$2:N$162),0)</f>
        <v>0</v>
      </c>
      <c r="O115">
        <f>IFERROR(_xlfn.XLOOKUP(Table2[[#This Row],[park_and_ride]],'[1]Park type per country'!$A$2:$A$162,'[1]Park type per country'!O$2:O$162),0)</f>
        <v>0</v>
      </c>
      <c r="P115">
        <f>IFERROR(_xlfn.XLOOKUP(Table2[[#This Row],[garages]],'[1]Park type per country'!$A$2:$A$162,'[1]Park type per country'!P$2:P$162),0)</f>
        <v>0</v>
      </c>
      <c r="Q115">
        <f>IFERROR(_xlfn.XLOOKUP(Table2[[#This Row],[Carpool]],'[1]Park type per country'!$A$2:$A$162,'[1]Park type per country'!Q$2:Q$162),0)</f>
        <v>0</v>
      </c>
      <c r="R115">
        <f>IFERROR(_xlfn.XLOOKUP(Table2[[#This Row],[carpool2]],'[1]Park type per country'!$A$2:$A$162,'[1]Park type per country'!R$2:R$162),0)</f>
        <v>0</v>
      </c>
      <c r="S115">
        <f>SUM(B115:R115)</f>
        <v>0.54047937951836245</v>
      </c>
      <c r="T115">
        <f>_xlfn.XLOOKUP(A115,Sheet1!$A$2:$A$177,Sheet1!$Q$2:$Q$177)</f>
        <v>564.04050501013171</v>
      </c>
      <c r="U115" s="4">
        <f>S115/T115</f>
        <v>9.5822795476125245E-4</v>
      </c>
      <c r="V115" s="6">
        <f>_xlfn.XLOOKUP(Table2[[#This Row],[country]],[2]!Table1[country],[2]!Table1[Populated area with no road information (%)])</f>
        <v>0.50989876470988127</v>
      </c>
      <c r="W115" s="6"/>
    </row>
    <row r="116" spans="1:23" x14ac:dyDescent="0.25">
      <c r="A116" s="5" t="s">
        <v>545</v>
      </c>
      <c r="B116">
        <f>IFERROR(_xlfn.XLOOKUP(Table2[[#This Row],[country]],'[1]Park type per country'!$A$2:$A$162,'[1]Park type per country'!B$2:B$162),0)</f>
        <v>0.2357800150832686</v>
      </c>
      <c r="C116">
        <f>IFERROR(_xlfn.XLOOKUP(Table2[[#This Row],[surface]],'[1]Park type per country'!$A$2:$A$162,'[1]Park type per country'!C$2:C$162),0)</f>
        <v>0</v>
      </c>
      <c r="D116">
        <f>IFERROR(_xlfn.XLOOKUP(Table2[[#This Row],[multi-storey]],'[1]Park type per country'!$A$2:$A$162,'[1]Park type per country'!D$2:D$162),0)</f>
        <v>0</v>
      </c>
      <c r="E116">
        <f>IFERROR(_xlfn.XLOOKUP(Table2[[#This Row],[street_side]],'[1]Park type per country'!$A$2:$A$162,'[1]Park type per country'!E$2:E$162),0)</f>
        <v>0</v>
      </c>
      <c r="F116">
        <f>IFERROR(_xlfn.XLOOKUP(Table2[[#This Row],[underground]],'[1]Park type per country'!$A$2:$A$162,'[1]Park type per country'!F$2:F$162),0)</f>
        <v>0</v>
      </c>
      <c r="G116">
        <f>IFERROR(_xlfn.XLOOKUP(Table2[[#This Row],[lane]],'[1]Park type per country'!$A$2:$A$162,'[1]Park type per country'!G$2:G$162),0)</f>
        <v>0</v>
      </c>
      <c r="H116">
        <f>IFERROR(_xlfn.XLOOKUP(Table2[[#This Row],[rooftop]],'[1]Park type per country'!$A$2:$A$162,'[1]Park type per country'!H$2:H$162),0)</f>
        <v>0</v>
      </c>
      <c r="I116">
        <f>IFERROR(_xlfn.XLOOKUP(Table2[[#This Row],[garage_boxes]],'[1]Park type per country'!$A$2:$A$162,'[1]Park type per country'!I$2:I$162),0)</f>
        <v>0</v>
      </c>
      <c r="J116">
        <f>IFERROR(_xlfn.XLOOKUP(Table2[[#This Row],[carports]],'[1]Park type per country'!$A$2:$A$162,'[1]Park type per country'!J$2:J$162),0)</f>
        <v>0</v>
      </c>
      <c r="K116">
        <f>IFERROR(_xlfn.XLOOKUP(Table2[[#This Row],[garage]],'[1]Park type per country'!$A$2:$A$162,'[1]Park type per country'!K$2:K$162),0)</f>
        <v>0</v>
      </c>
      <c r="L116">
        <f>IFERROR(_xlfn.XLOOKUP(Table2[[#This Row],[depot]],'[1]Park type per country'!$A$2:$A$162,'[1]Park type per country'!L$2:L$162),0)</f>
        <v>0</v>
      </c>
      <c r="M116">
        <f>IFERROR(_xlfn.XLOOKUP(Table2[[#This Row],[sheds]],'[1]Park type per country'!$A$2:$A$162,'[1]Park type per country'!M$2:M$162),0)</f>
        <v>0</v>
      </c>
      <c r="N116">
        <f>IFERROR(_xlfn.XLOOKUP(Table2[[#This Row],[layby]],'[1]Park type per country'!$A$2:$A$162,'[1]Park type per country'!N$2:N$162),0)</f>
        <v>0</v>
      </c>
      <c r="O116">
        <f>IFERROR(_xlfn.XLOOKUP(Table2[[#This Row],[park_and_ride]],'[1]Park type per country'!$A$2:$A$162,'[1]Park type per country'!O$2:O$162),0)</f>
        <v>0</v>
      </c>
      <c r="P116">
        <f>IFERROR(_xlfn.XLOOKUP(Table2[[#This Row],[garages]],'[1]Park type per country'!$A$2:$A$162,'[1]Park type per country'!P$2:P$162),0)</f>
        <v>0</v>
      </c>
      <c r="Q116">
        <f>IFERROR(_xlfn.XLOOKUP(Table2[[#This Row],[Carpool]],'[1]Park type per country'!$A$2:$A$162,'[1]Park type per country'!Q$2:Q$162),0)</f>
        <v>0</v>
      </c>
      <c r="R116">
        <f>IFERROR(_xlfn.XLOOKUP(Table2[[#This Row],[carpool2]],'[1]Park type per country'!$A$2:$A$162,'[1]Park type per country'!R$2:R$162),0)</f>
        <v>0</v>
      </c>
      <c r="S116">
        <f>SUM(B116:R116)</f>
        <v>0.2357800150832686</v>
      </c>
      <c r="T116">
        <f>_xlfn.XLOOKUP(A116,Sheet1!$A$2:$A$177,Sheet1!$Q$2:$Q$177)</f>
        <v>251.22086689880697</v>
      </c>
      <c r="U116" s="4">
        <f>S116/T116</f>
        <v>9.3853674654439424E-4</v>
      </c>
      <c r="V116" s="6">
        <f>_xlfn.XLOOKUP(Table2[[#This Row],[country]],[2]!Table1[country],[2]!Table1[Populated area with no road information (%)])</f>
        <v>8.8486167368022409E-2</v>
      </c>
      <c r="W116" s="6"/>
    </row>
    <row r="117" spans="1:23" x14ac:dyDescent="0.25">
      <c r="A117" s="5" t="s">
        <v>541</v>
      </c>
      <c r="B117">
        <f>IFERROR(_xlfn.XLOOKUP(Table2[[#This Row],[country]],'[1]Park type per country'!$A$2:$A$162,'[1]Park type per country'!B$2:B$162),0)</f>
        <v>0.19655136520052791</v>
      </c>
      <c r="C117">
        <f>IFERROR(_xlfn.XLOOKUP(Table2[[#This Row],[surface]],'[1]Park type per country'!$A$2:$A$162,'[1]Park type per country'!C$2:C$162),0)</f>
        <v>0</v>
      </c>
      <c r="D117">
        <f>IFERROR(_xlfn.XLOOKUP(Table2[[#This Row],[multi-storey]],'[1]Park type per country'!$A$2:$A$162,'[1]Park type per country'!D$2:D$162),0)</f>
        <v>0</v>
      </c>
      <c r="E117">
        <f>IFERROR(_xlfn.XLOOKUP(Table2[[#This Row],[street_side]],'[1]Park type per country'!$A$2:$A$162,'[1]Park type per country'!E$2:E$162),0)</f>
        <v>0</v>
      </c>
      <c r="F117">
        <f>IFERROR(_xlfn.XLOOKUP(Table2[[#This Row],[underground]],'[1]Park type per country'!$A$2:$A$162,'[1]Park type per country'!F$2:F$162),0)</f>
        <v>0</v>
      </c>
      <c r="G117">
        <f>IFERROR(_xlfn.XLOOKUP(Table2[[#This Row],[lane]],'[1]Park type per country'!$A$2:$A$162,'[1]Park type per country'!G$2:G$162),0)</f>
        <v>0</v>
      </c>
      <c r="H117">
        <f>IFERROR(_xlfn.XLOOKUP(Table2[[#This Row],[rooftop]],'[1]Park type per country'!$A$2:$A$162,'[1]Park type per country'!H$2:H$162),0)</f>
        <v>0</v>
      </c>
      <c r="I117">
        <f>IFERROR(_xlfn.XLOOKUP(Table2[[#This Row],[garage_boxes]],'[1]Park type per country'!$A$2:$A$162,'[1]Park type per country'!I$2:I$162),0)</f>
        <v>0</v>
      </c>
      <c r="J117">
        <f>IFERROR(_xlfn.XLOOKUP(Table2[[#This Row],[carports]],'[1]Park type per country'!$A$2:$A$162,'[1]Park type per country'!J$2:J$162),0)</f>
        <v>0</v>
      </c>
      <c r="K117">
        <f>IFERROR(_xlfn.XLOOKUP(Table2[[#This Row],[garage]],'[1]Park type per country'!$A$2:$A$162,'[1]Park type per country'!K$2:K$162),0)</f>
        <v>0</v>
      </c>
      <c r="L117">
        <f>IFERROR(_xlfn.XLOOKUP(Table2[[#This Row],[depot]],'[1]Park type per country'!$A$2:$A$162,'[1]Park type per country'!L$2:L$162),0)</f>
        <v>0</v>
      </c>
      <c r="M117">
        <f>IFERROR(_xlfn.XLOOKUP(Table2[[#This Row],[sheds]],'[1]Park type per country'!$A$2:$A$162,'[1]Park type per country'!M$2:M$162),0)</f>
        <v>0</v>
      </c>
      <c r="N117">
        <f>IFERROR(_xlfn.XLOOKUP(Table2[[#This Row],[layby]],'[1]Park type per country'!$A$2:$A$162,'[1]Park type per country'!N$2:N$162),0)</f>
        <v>0</v>
      </c>
      <c r="O117">
        <f>IFERROR(_xlfn.XLOOKUP(Table2[[#This Row],[park_and_ride]],'[1]Park type per country'!$A$2:$A$162,'[1]Park type per country'!O$2:O$162),0)</f>
        <v>0</v>
      </c>
      <c r="P117">
        <f>IFERROR(_xlfn.XLOOKUP(Table2[[#This Row],[garages]],'[1]Park type per country'!$A$2:$A$162,'[1]Park type per country'!P$2:P$162),0)</f>
        <v>0</v>
      </c>
      <c r="Q117">
        <f>IFERROR(_xlfn.XLOOKUP(Table2[[#This Row],[Carpool]],'[1]Park type per country'!$A$2:$A$162,'[1]Park type per country'!Q$2:Q$162),0)</f>
        <v>0</v>
      </c>
      <c r="R117">
        <f>IFERROR(_xlfn.XLOOKUP(Table2[[#This Row],[carpool2]],'[1]Park type per country'!$A$2:$A$162,'[1]Park type per country'!R$2:R$162),0)</f>
        <v>0</v>
      </c>
      <c r="S117">
        <f>SUM(B117:R117)</f>
        <v>0.19655136520052791</v>
      </c>
      <c r="T117">
        <f>_xlfn.XLOOKUP(A117,Sheet1!$A$2:$A$177,Sheet1!$Q$2:$Q$177)</f>
        <v>212.5426043907587</v>
      </c>
      <c r="U117" s="4">
        <f>S117/T117</f>
        <v>9.2476219421480806E-4</v>
      </c>
      <c r="V117" s="6">
        <f>_xlfn.XLOOKUP(Table2[[#This Row],[country]],[2]!Table1[country],[2]!Table1[Populated area with no road information (%)])</f>
        <v>0.7252715075675632</v>
      </c>
      <c r="W117" s="6"/>
    </row>
    <row r="118" spans="1:23" x14ac:dyDescent="0.25">
      <c r="A118" s="5" t="s">
        <v>500</v>
      </c>
      <c r="B118">
        <f>IFERROR(_xlfn.XLOOKUP(Table2[[#This Row],[country]],'[1]Park type per country'!$A$2:$A$162,'[1]Park type per country'!B$2:B$162),0)</f>
        <v>0.42442198632979777</v>
      </c>
      <c r="C118">
        <f>IFERROR(_xlfn.XLOOKUP(Table2[[#This Row],[surface]],'[1]Park type per country'!$A$2:$A$162,'[1]Park type per country'!C$2:C$162),0)</f>
        <v>0</v>
      </c>
      <c r="D118">
        <f>IFERROR(_xlfn.XLOOKUP(Table2[[#This Row],[multi-storey]],'[1]Park type per country'!$A$2:$A$162,'[1]Park type per country'!D$2:D$162),0)</f>
        <v>0</v>
      </c>
      <c r="E118">
        <f>IFERROR(_xlfn.XLOOKUP(Table2[[#This Row],[street_side]],'[1]Park type per country'!$A$2:$A$162,'[1]Park type per country'!E$2:E$162),0)</f>
        <v>0</v>
      </c>
      <c r="F118">
        <f>IFERROR(_xlfn.XLOOKUP(Table2[[#This Row],[underground]],'[1]Park type per country'!$A$2:$A$162,'[1]Park type per country'!F$2:F$162),0)</f>
        <v>0</v>
      </c>
      <c r="G118">
        <f>IFERROR(_xlfn.XLOOKUP(Table2[[#This Row],[lane]],'[1]Park type per country'!$A$2:$A$162,'[1]Park type per country'!G$2:G$162),0)</f>
        <v>0</v>
      </c>
      <c r="H118">
        <f>IFERROR(_xlfn.XLOOKUP(Table2[[#This Row],[rooftop]],'[1]Park type per country'!$A$2:$A$162,'[1]Park type per country'!H$2:H$162),0)</f>
        <v>0</v>
      </c>
      <c r="I118">
        <f>IFERROR(_xlfn.XLOOKUP(Table2[[#This Row],[garage_boxes]],'[1]Park type per country'!$A$2:$A$162,'[1]Park type per country'!I$2:I$162),0)</f>
        <v>0</v>
      </c>
      <c r="J118">
        <f>IFERROR(_xlfn.XLOOKUP(Table2[[#This Row],[carports]],'[1]Park type per country'!$A$2:$A$162,'[1]Park type per country'!J$2:J$162),0)</f>
        <v>0</v>
      </c>
      <c r="K118">
        <f>IFERROR(_xlfn.XLOOKUP(Table2[[#This Row],[garage]],'[1]Park type per country'!$A$2:$A$162,'[1]Park type per country'!K$2:K$162),0)</f>
        <v>0</v>
      </c>
      <c r="L118">
        <f>IFERROR(_xlfn.XLOOKUP(Table2[[#This Row],[depot]],'[1]Park type per country'!$A$2:$A$162,'[1]Park type per country'!L$2:L$162),0)</f>
        <v>0</v>
      </c>
      <c r="M118">
        <f>IFERROR(_xlfn.XLOOKUP(Table2[[#This Row],[sheds]],'[1]Park type per country'!$A$2:$A$162,'[1]Park type per country'!M$2:M$162),0)</f>
        <v>0</v>
      </c>
      <c r="N118">
        <f>IFERROR(_xlfn.XLOOKUP(Table2[[#This Row],[layby]],'[1]Park type per country'!$A$2:$A$162,'[1]Park type per country'!N$2:N$162),0)</f>
        <v>0</v>
      </c>
      <c r="O118">
        <f>IFERROR(_xlfn.XLOOKUP(Table2[[#This Row],[park_and_ride]],'[1]Park type per country'!$A$2:$A$162,'[1]Park type per country'!O$2:O$162),0)</f>
        <v>0</v>
      </c>
      <c r="P118">
        <f>IFERROR(_xlfn.XLOOKUP(Table2[[#This Row],[garages]],'[1]Park type per country'!$A$2:$A$162,'[1]Park type per country'!P$2:P$162),0)</f>
        <v>0</v>
      </c>
      <c r="Q118">
        <f>IFERROR(_xlfn.XLOOKUP(Table2[[#This Row],[Carpool]],'[1]Park type per country'!$A$2:$A$162,'[1]Park type per country'!Q$2:Q$162),0)</f>
        <v>0</v>
      </c>
      <c r="R118">
        <f>IFERROR(_xlfn.XLOOKUP(Table2[[#This Row],[carpool2]],'[1]Park type per country'!$A$2:$A$162,'[1]Park type per country'!R$2:R$162),0)</f>
        <v>0</v>
      </c>
      <c r="S118">
        <f>SUM(B118:R118)</f>
        <v>0.42442198632979777</v>
      </c>
      <c r="T118">
        <f>_xlfn.XLOOKUP(A118,Sheet1!$A$2:$A$177,Sheet1!$Q$2:$Q$177)</f>
        <v>518.62270571681427</v>
      </c>
      <c r="U118" s="4">
        <f>S118/T118</f>
        <v>8.183636806706776E-4</v>
      </c>
      <c r="V118" s="6">
        <f>_xlfn.XLOOKUP(Table2[[#This Row],[country]],[2]!Table1[country],[2]!Table1[Populated area with no road information (%)])</f>
        <v>0.47066930322800576</v>
      </c>
      <c r="W118" s="6"/>
    </row>
    <row r="119" spans="1:23" x14ac:dyDescent="0.25">
      <c r="A119" s="5" t="s">
        <v>596</v>
      </c>
      <c r="B119">
        <f>IFERROR(_xlfn.XLOOKUP(Table2[[#This Row],[country]],'[1]Park type per country'!$A$2:$A$162,'[1]Park type per country'!B$2:B$162),0)</f>
        <v>2.8552006234586238</v>
      </c>
      <c r="C119">
        <f>IFERROR(_xlfn.XLOOKUP(Table2[[#This Row],[surface]],'[1]Park type per country'!$A$2:$A$162,'[1]Park type per country'!C$2:C$162),0)</f>
        <v>0</v>
      </c>
      <c r="D119">
        <f>IFERROR(_xlfn.XLOOKUP(Table2[[#This Row],[multi-storey]],'[1]Park type per country'!$A$2:$A$162,'[1]Park type per country'!D$2:D$162),0)</f>
        <v>0</v>
      </c>
      <c r="E119">
        <f>IFERROR(_xlfn.XLOOKUP(Table2[[#This Row],[street_side]],'[1]Park type per country'!$A$2:$A$162,'[1]Park type per country'!E$2:E$162),0)</f>
        <v>0</v>
      </c>
      <c r="F119">
        <f>IFERROR(_xlfn.XLOOKUP(Table2[[#This Row],[underground]],'[1]Park type per country'!$A$2:$A$162,'[1]Park type per country'!F$2:F$162),0)</f>
        <v>0</v>
      </c>
      <c r="G119">
        <f>IFERROR(_xlfn.XLOOKUP(Table2[[#This Row],[lane]],'[1]Park type per country'!$A$2:$A$162,'[1]Park type per country'!G$2:G$162),0)</f>
        <v>0</v>
      </c>
      <c r="H119">
        <f>IFERROR(_xlfn.XLOOKUP(Table2[[#This Row],[rooftop]],'[1]Park type per country'!$A$2:$A$162,'[1]Park type per country'!H$2:H$162),0)</f>
        <v>0</v>
      </c>
      <c r="I119">
        <f>IFERROR(_xlfn.XLOOKUP(Table2[[#This Row],[garage_boxes]],'[1]Park type per country'!$A$2:$A$162,'[1]Park type per country'!I$2:I$162),0)</f>
        <v>0</v>
      </c>
      <c r="J119">
        <f>IFERROR(_xlfn.XLOOKUP(Table2[[#This Row],[carports]],'[1]Park type per country'!$A$2:$A$162,'[1]Park type per country'!J$2:J$162),0)</f>
        <v>0</v>
      </c>
      <c r="K119">
        <f>IFERROR(_xlfn.XLOOKUP(Table2[[#This Row],[garage]],'[1]Park type per country'!$A$2:$A$162,'[1]Park type per country'!K$2:K$162),0)</f>
        <v>0</v>
      </c>
      <c r="L119">
        <f>IFERROR(_xlfn.XLOOKUP(Table2[[#This Row],[depot]],'[1]Park type per country'!$A$2:$A$162,'[1]Park type per country'!L$2:L$162),0)</f>
        <v>0</v>
      </c>
      <c r="M119">
        <f>IFERROR(_xlfn.XLOOKUP(Table2[[#This Row],[sheds]],'[1]Park type per country'!$A$2:$A$162,'[1]Park type per country'!M$2:M$162),0)</f>
        <v>0</v>
      </c>
      <c r="N119">
        <f>IFERROR(_xlfn.XLOOKUP(Table2[[#This Row],[layby]],'[1]Park type per country'!$A$2:$A$162,'[1]Park type per country'!N$2:N$162),0)</f>
        <v>0</v>
      </c>
      <c r="O119">
        <f>IFERROR(_xlfn.XLOOKUP(Table2[[#This Row],[park_and_ride]],'[1]Park type per country'!$A$2:$A$162,'[1]Park type per country'!O$2:O$162),0)</f>
        <v>0</v>
      </c>
      <c r="P119">
        <f>IFERROR(_xlfn.XLOOKUP(Table2[[#This Row],[garages]],'[1]Park type per country'!$A$2:$A$162,'[1]Park type per country'!P$2:P$162),0)</f>
        <v>0</v>
      </c>
      <c r="Q119">
        <f>IFERROR(_xlfn.XLOOKUP(Table2[[#This Row],[Carpool]],'[1]Park type per country'!$A$2:$A$162,'[1]Park type per country'!Q$2:Q$162),0)</f>
        <v>0</v>
      </c>
      <c r="R119">
        <f>IFERROR(_xlfn.XLOOKUP(Table2[[#This Row],[carpool2]],'[1]Park type per country'!$A$2:$A$162,'[1]Park type per country'!R$2:R$162),0)</f>
        <v>0</v>
      </c>
      <c r="S119">
        <f>SUM(B119:R119)</f>
        <v>2.8552006234586238</v>
      </c>
      <c r="T119">
        <f>_xlfn.XLOOKUP(A119,Sheet1!$A$2:$A$177,Sheet1!$Q$2:$Q$177)</f>
        <v>3554.7015134290787</v>
      </c>
      <c r="U119" s="4">
        <f>S119/T119</f>
        <v>8.0321810781359406E-4</v>
      </c>
      <c r="V119" s="6">
        <f>_xlfn.XLOOKUP(Table2[[#This Row],[country]],[2]!Table1[country],[2]!Table1[Populated area with no road information (%)])</f>
        <v>0.12279483947291914</v>
      </c>
      <c r="W119" s="6"/>
    </row>
    <row r="120" spans="1:23" x14ac:dyDescent="0.25">
      <c r="A120" s="5" t="s">
        <v>444</v>
      </c>
      <c r="B120">
        <f>IFERROR(_xlfn.XLOOKUP(Table2[[#This Row],[country]],'[1]Park type per country'!$A$2:$A$162,'[1]Park type per country'!B$2:B$162),0)</f>
        <v>0.74993036958196424</v>
      </c>
      <c r="C120">
        <f>IFERROR(_xlfn.XLOOKUP(Table2[[#This Row],[surface]],'[1]Park type per country'!$A$2:$A$162,'[1]Park type per country'!C$2:C$162),0)</f>
        <v>0</v>
      </c>
      <c r="D120">
        <f>IFERROR(_xlfn.XLOOKUP(Table2[[#This Row],[multi-storey]],'[1]Park type per country'!$A$2:$A$162,'[1]Park type per country'!D$2:D$162),0)</f>
        <v>0</v>
      </c>
      <c r="E120">
        <f>IFERROR(_xlfn.XLOOKUP(Table2[[#This Row],[street_side]],'[1]Park type per country'!$A$2:$A$162,'[1]Park type per country'!E$2:E$162),0)</f>
        <v>0</v>
      </c>
      <c r="F120">
        <f>IFERROR(_xlfn.XLOOKUP(Table2[[#This Row],[underground]],'[1]Park type per country'!$A$2:$A$162,'[1]Park type per country'!F$2:F$162),0)</f>
        <v>0</v>
      </c>
      <c r="G120">
        <f>IFERROR(_xlfn.XLOOKUP(Table2[[#This Row],[lane]],'[1]Park type per country'!$A$2:$A$162,'[1]Park type per country'!G$2:G$162),0)</f>
        <v>0</v>
      </c>
      <c r="H120">
        <f>IFERROR(_xlfn.XLOOKUP(Table2[[#This Row],[rooftop]],'[1]Park type per country'!$A$2:$A$162,'[1]Park type per country'!H$2:H$162),0)</f>
        <v>0</v>
      </c>
      <c r="I120">
        <f>IFERROR(_xlfn.XLOOKUP(Table2[[#This Row],[garage_boxes]],'[1]Park type per country'!$A$2:$A$162,'[1]Park type per country'!I$2:I$162),0)</f>
        <v>0</v>
      </c>
      <c r="J120">
        <f>IFERROR(_xlfn.XLOOKUP(Table2[[#This Row],[carports]],'[1]Park type per country'!$A$2:$A$162,'[1]Park type per country'!J$2:J$162),0)</f>
        <v>0</v>
      </c>
      <c r="K120">
        <f>IFERROR(_xlfn.XLOOKUP(Table2[[#This Row],[garage]],'[1]Park type per country'!$A$2:$A$162,'[1]Park type per country'!K$2:K$162),0)</f>
        <v>0</v>
      </c>
      <c r="L120">
        <f>IFERROR(_xlfn.XLOOKUP(Table2[[#This Row],[depot]],'[1]Park type per country'!$A$2:$A$162,'[1]Park type per country'!L$2:L$162),0)</f>
        <v>0</v>
      </c>
      <c r="M120">
        <f>IFERROR(_xlfn.XLOOKUP(Table2[[#This Row],[sheds]],'[1]Park type per country'!$A$2:$A$162,'[1]Park type per country'!M$2:M$162),0)</f>
        <v>0</v>
      </c>
      <c r="N120">
        <f>IFERROR(_xlfn.XLOOKUP(Table2[[#This Row],[layby]],'[1]Park type per country'!$A$2:$A$162,'[1]Park type per country'!N$2:N$162),0)</f>
        <v>0</v>
      </c>
      <c r="O120">
        <f>IFERROR(_xlfn.XLOOKUP(Table2[[#This Row],[park_and_ride]],'[1]Park type per country'!$A$2:$A$162,'[1]Park type per country'!O$2:O$162),0)</f>
        <v>0</v>
      </c>
      <c r="P120">
        <f>IFERROR(_xlfn.XLOOKUP(Table2[[#This Row],[garages]],'[1]Park type per country'!$A$2:$A$162,'[1]Park type per country'!P$2:P$162),0)</f>
        <v>0</v>
      </c>
      <c r="Q120">
        <f>IFERROR(_xlfn.XLOOKUP(Table2[[#This Row],[Carpool]],'[1]Park type per country'!$A$2:$A$162,'[1]Park type per country'!Q$2:Q$162),0)</f>
        <v>0</v>
      </c>
      <c r="R120">
        <f>IFERROR(_xlfn.XLOOKUP(Table2[[#This Row],[carpool2]],'[1]Park type per country'!$A$2:$A$162,'[1]Park type per country'!R$2:R$162),0)</f>
        <v>0</v>
      </c>
      <c r="S120">
        <f>SUM(B120:R120)</f>
        <v>0.74993036958196424</v>
      </c>
      <c r="T120">
        <f>_xlfn.XLOOKUP(A120,Sheet1!$A$2:$A$177,Sheet1!$Q$2:$Q$177)</f>
        <v>1035.2716547842406</v>
      </c>
      <c r="U120" s="4">
        <f>S120/T120</f>
        <v>7.2438027846735177E-4</v>
      </c>
      <c r="V120" s="6">
        <f>_xlfn.XLOOKUP(Table2[[#This Row],[country]],[2]!Table1[country],[2]!Table1[Populated area with no road information (%)])</f>
        <v>0.44753703155159008</v>
      </c>
      <c r="W120" s="6"/>
    </row>
    <row r="121" spans="1:23" x14ac:dyDescent="0.25">
      <c r="A121" s="5" t="s">
        <v>475</v>
      </c>
      <c r="B121">
        <f>IFERROR(_xlfn.XLOOKUP(Table2[[#This Row],[country]],'[1]Park type per country'!$A$2:$A$162,'[1]Park type per country'!B$2:B$162),0)</f>
        <v>30.517132448829969</v>
      </c>
      <c r="C121">
        <f>IFERROR(_xlfn.XLOOKUP(Table2[[#This Row],[surface]],'[1]Park type per country'!$A$2:$A$162,'[1]Park type per country'!C$2:C$162),0)</f>
        <v>0</v>
      </c>
      <c r="D121">
        <f>IFERROR(_xlfn.XLOOKUP(Table2[[#This Row],[multi-storey]],'[1]Park type per country'!$A$2:$A$162,'[1]Park type per country'!D$2:D$162),0)</f>
        <v>0</v>
      </c>
      <c r="E121">
        <f>IFERROR(_xlfn.XLOOKUP(Table2[[#This Row],[street_side]],'[1]Park type per country'!$A$2:$A$162,'[1]Park type per country'!E$2:E$162),0)</f>
        <v>0</v>
      </c>
      <c r="F121">
        <f>IFERROR(_xlfn.XLOOKUP(Table2[[#This Row],[underground]],'[1]Park type per country'!$A$2:$A$162,'[1]Park type per country'!F$2:F$162),0)</f>
        <v>0</v>
      </c>
      <c r="G121">
        <f>IFERROR(_xlfn.XLOOKUP(Table2[[#This Row],[lane]],'[1]Park type per country'!$A$2:$A$162,'[1]Park type per country'!G$2:G$162),0)</f>
        <v>0</v>
      </c>
      <c r="H121">
        <f>IFERROR(_xlfn.XLOOKUP(Table2[[#This Row],[rooftop]],'[1]Park type per country'!$A$2:$A$162,'[1]Park type per country'!H$2:H$162),0)</f>
        <v>0</v>
      </c>
      <c r="I121">
        <f>IFERROR(_xlfn.XLOOKUP(Table2[[#This Row],[garage_boxes]],'[1]Park type per country'!$A$2:$A$162,'[1]Park type per country'!I$2:I$162),0)</f>
        <v>0</v>
      </c>
      <c r="J121">
        <f>IFERROR(_xlfn.XLOOKUP(Table2[[#This Row],[carports]],'[1]Park type per country'!$A$2:$A$162,'[1]Park type per country'!J$2:J$162),0)</f>
        <v>0</v>
      </c>
      <c r="K121">
        <f>IFERROR(_xlfn.XLOOKUP(Table2[[#This Row],[garage]],'[1]Park type per country'!$A$2:$A$162,'[1]Park type per country'!K$2:K$162),0)</f>
        <v>0</v>
      </c>
      <c r="L121">
        <f>IFERROR(_xlfn.XLOOKUP(Table2[[#This Row],[depot]],'[1]Park type per country'!$A$2:$A$162,'[1]Park type per country'!L$2:L$162),0)</f>
        <v>0</v>
      </c>
      <c r="M121">
        <f>IFERROR(_xlfn.XLOOKUP(Table2[[#This Row],[sheds]],'[1]Park type per country'!$A$2:$A$162,'[1]Park type per country'!M$2:M$162),0)</f>
        <v>0</v>
      </c>
      <c r="N121">
        <f>IFERROR(_xlfn.XLOOKUP(Table2[[#This Row],[layby]],'[1]Park type per country'!$A$2:$A$162,'[1]Park type per country'!N$2:N$162),0)</f>
        <v>0</v>
      </c>
      <c r="O121">
        <f>IFERROR(_xlfn.XLOOKUP(Table2[[#This Row],[park_and_ride]],'[1]Park type per country'!$A$2:$A$162,'[1]Park type per country'!O$2:O$162),0)</f>
        <v>0</v>
      </c>
      <c r="P121">
        <f>IFERROR(_xlfn.XLOOKUP(Table2[[#This Row],[garages]],'[1]Park type per country'!$A$2:$A$162,'[1]Park type per country'!P$2:P$162),0)</f>
        <v>0</v>
      </c>
      <c r="Q121">
        <f>IFERROR(_xlfn.XLOOKUP(Table2[[#This Row],[Carpool]],'[1]Park type per country'!$A$2:$A$162,'[1]Park type per country'!Q$2:Q$162),0)</f>
        <v>0</v>
      </c>
      <c r="R121">
        <f>IFERROR(_xlfn.XLOOKUP(Table2[[#This Row],[carpool2]],'[1]Park type per country'!$A$2:$A$162,'[1]Park type per country'!R$2:R$162),0)</f>
        <v>0</v>
      </c>
      <c r="S121">
        <f>SUM(B121:R121)</f>
        <v>30.517132448829969</v>
      </c>
      <c r="T121">
        <f>_xlfn.XLOOKUP(A121,Sheet1!$A$2:$A$177,Sheet1!$Q$2:$Q$177)</f>
        <v>42834.685184310722</v>
      </c>
      <c r="U121" s="4">
        <f>S121/T121</f>
        <v>7.1243975104566971E-4</v>
      </c>
      <c r="V121" s="6">
        <f>_xlfn.XLOOKUP(Table2[[#This Row],[country]],[2]!Table1[country],[2]!Table1[Populated area with no road information (%)])</f>
        <v>0.54150033580543255</v>
      </c>
      <c r="W121" s="6"/>
    </row>
    <row r="122" spans="1:23" x14ac:dyDescent="0.25">
      <c r="A122" s="5" t="s">
        <v>513</v>
      </c>
      <c r="B122">
        <f>IFERROR(_xlfn.XLOOKUP(Table2[[#This Row],[country]],'[1]Park type per country'!$A$2:$A$162,'[1]Park type per country'!B$2:B$162),0)</f>
        <v>0.81844095797680516</v>
      </c>
      <c r="C122">
        <f>IFERROR(_xlfn.XLOOKUP(Table2[[#This Row],[surface]],'[1]Park type per country'!$A$2:$A$162,'[1]Park type per country'!C$2:C$162),0)</f>
        <v>0</v>
      </c>
      <c r="D122">
        <f>IFERROR(_xlfn.XLOOKUP(Table2[[#This Row],[multi-storey]],'[1]Park type per country'!$A$2:$A$162,'[1]Park type per country'!D$2:D$162),0)</f>
        <v>0</v>
      </c>
      <c r="E122">
        <f>IFERROR(_xlfn.XLOOKUP(Table2[[#This Row],[street_side]],'[1]Park type per country'!$A$2:$A$162,'[1]Park type per country'!E$2:E$162),0)</f>
        <v>0</v>
      </c>
      <c r="F122">
        <f>IFERROR(_xlfn.XLOOKUP(Table2[[#This Row],[underground]],'[1]Park type per country'!$A$2:$A$162,'[1]Park type per country'!F$2:F$162),0)</f>
        <v>0</v>
      </c>
      <c r="G122">
        <f>IFERROR(_xlfn.XLOOKUP(Table2[[#This Row],[lane]],'[1]Park type per country'!$A$2:$A$162,'[1]Park type per country'!G$2:G$162),0)</f>
        <v>0</v>
      </c>
      <c r="H122">
        <f>IFERROR(_xlfn.XLOOKUP(Table2[[#This Row],[rooftop]],'[1]Park type per country'!$A$2:$A$162,'[1]Park type per country'!H$2:H$162),0)</f>
        <v>0</v>
      </c>
      <c r="I122">
        <f>IFERROR(_xlfn.XLOOKUP(Table2[[#This Row],[garage_boxes]],'[1]Park type per country'!$A$2:$A$162,'[1]Park type per country'!I$2:I$162),0)</f>
        <v>0</v>
      </c>
      <c r="J122">
        <f>IFERROR(_xlfn.XLOOKUP(Table2[[#This Row],[carports]],'[1]Park type per country'!$A$2:$A$162,'[1]Park type per country'!J$2:J$162),0)</f>
        <v>0</v>
      </c>
      <c r="K122">
        <f>IFERROR(_xlfn.XLOOKUP(Table2[[#This Row],[garage]],'[1]Park type per country'!$A$2:$A$162,'[1]Park type per country'!K$2:K$162),0)</f>
        <v>0</v>
      </c>
      <c r="L122">
        <f>IFERROR(_xlfn.XLOOKUP(Table2[[#This Row],[depot]],'[1]Park type per country'!$A$2:$A$162,'[1]Park type per country'!L$2:L$162),0)</f>
        <v>0</v>
      </c>
      <c r="M122">
        <f>IFERROR(_xlfn.XLOOKUP(Table2[[#This Row],[sheds]],'[1]Park type per country'!$A$2:$A$162,'[1]Park type per country'!M$2:M$162),0)</f>
        <v>0</v>
      </c>
      <c r="N122">
        <f>IFERROR(_xlfn.XLOOKUP(Table2[[#This Row],[layby]],'[1]Park type per country'!$A$2:$A$162,'[1]Park type per country'!N$2:N$162),0)</f>
        <v>0</v>
      </c>
      <c r="O122">
        <f>IFERROR(_xlfn.XLOOKUP(Table2[[#This Row],[park_and_ride]],'[1]Park type per country'!$A$2:$A$162,'[1]Park type per country'!O$2:O$162),0)</f>
        <v>0</v>
      </c>
      <c r="P122">
        <f>IFERROR(_xlfn.XLOOKUP(Table2[[#This Row],[garages]],'[1]Park type per country'!$A$2:$A$162,'[1]Park type per country'!P$2:P$162),0)</f>
        <v>0</v>
      </c>
      <c r="Q122">
        <f>IFERROR(_xlfn.XLOOKUP(Table2[[#This Row],[Carpool]],'[1]Park type per country'!$A$2:$A$162,'[1]Park type per country'!Q$2:Q$162),0)</f>
        <v>0</v>
      </c>
      <c r="R122">
        <f>IFERROR(_xlfn.XLOOKUP(Table2[[#This Row],[carpool2]],'[1]Park type per country'!$A$2:$A$162,'[1]Park type per country'!R$2:R$162),0)</f>
        <v>0</v>
      </c>
      <c r="S122">
        <f>SUM(B122:R122)</f>
        <v>0.81844095797680516</v>
      </c>
      <c r="T122">
        <f>_xlfn.XLOOKUP(A122,Sheet1!$A$2:$A$177,Sheet1!$Q$2:$Q$177)</f>
        <v>1173.3151422536657</v>
      </c>
      <c r="U122" s="4">
        <f>S122/T122</f>
        <v>6.97545721948811E-4</v>
      </c>
      <c r="V122" s="6">
        <f>_xlfn.XLOOKUP(Table2[[#This Row],[country]],[2]!Table1[country],[2]!Table1[Populated area with no road information (%)])</f>
        <v>0.48630794707804315</v>
      </c>
      <c r="W122" s="6"/>
    </row>
    <row r="123" spans="1:23" x14ac:dyDescent="0.25">
      <c r="A123" s="5" t="s">
        <v>529</v>
      </c>
      <c r="B123">
        <f>IFERROR(_xlfn.XLOOKUP(Table2[[#This Row],[country]],'[1]Park type per country'!$A$2:$A$162,'[1]Park type per country'!B$2:B$162),0)</f>
        <v>0.64047933954466618</v>
      </c>
      <c r="C123">
        <f>IFERROR(_xlfn.XLOOKUP(Table2[[#This Row],[surface]],'[1]Park type per country'!$A$2:$A$162,'[1]Park type per country'!C$2:C$162),0)</f>
        <v>0</v>
      </c>
      <c r="D123">
        <f>IFERROR(_xlfn.XLOOKUP(Table2[[#This Row],[multi-storey]],'[1]Park type per country'!$A$2:$A$162,'[1]Park type per country'!D$2:D$162),0)</f>
        <v>0</v>
      </c>
      <c r="E123">
        <f>IFERROR(_xlfn.XLOOKUP(Table2[[#This Row],[street_side]],'[1]Park type per country'!$A$2:$A$162,'[1]Park type per country'!E$2:E$162),0)</f>
        <v>0</v>
      </c>
      <c r="F123">
        <f>IFERROR(_xlfn.XLOOKUP(Table2[[#This Row],[underground]],'[1]Park type per country'!$A$2:$A$162,'[1]Park type per country'!F$2:F$162),0)</f>
        <v>0</v>
      </c>
      <c r="G123">
        <f>IFERROR(_xlfn.XLOOKUP(Table2[[#This Row],[lane]],'[1]Park type per country'!$A$2:$A$162,'[1]Park type per country'!G$2:G$162),0)</f>
        <v>0</v>
      </c>
      <c r="H123">
        <f>IFERROR(_xlfn.XLOOKUP(Table2[[#This Row],[rooftop]],'[1]Park type per country'!$A$2:$A$162,'[1]Park type per country'!H$2:H$162),0)</f>
        <v>0</v>
      </c>
      <c r="I123">
        <f>IFERROR(_xlfn.XLOOKUP(Table2[[#This Row],[garage_boxes]],'[1]Park type per country'!$A$2:$A$162,'[1]Park type per country'!I$2:I$162),0)</f>
        <v>0</v>
      </c>
      <c r="J123">
        <f>IFERROR(_xlfn.XLOOKUP(Table2[[#This Row],[carports]],'[1]Park type per country'!$A$2:$A$162,'[1]Park type per country'!J$2:J$162),0)</f>
        <v>0</v>
      </c>
      <c r="K123">
        <f>IFERROR(_xlfn.XLOOKUP(Table2[[#This Row],[garage]],'[1]Park type per country'!$A$2:$A$162,'[1]Park type per country'!K$2:K$162),0)</f>
        <v>0</v>
      </c>
      <c r="L123">
        <f>IFERROR(_xlfn.XLOOKUP(Table2[[#This Row],[depot]],'[1]Park type per country'!$A$2:$A$162,'[1]Park type per country'!L$2:L$162),0)</f>
        <v>0</v>
      </c>
      <c r="M123">
        <f>IFERROR(_xlfn.XLOOKUP(Table2[[#This Row],[sheds]],'[1]Park type per country'!$A$2:$A$162,'[1]Park type per country'!M$2:M$162),0)</f>
        <v>0</v>
      </c>
      <c r="N123">
        <f>IFERROR(_xlfn.XLOOKUP(Table2[[#This Row],[layby]],'[1]Park type per country'!$A$2:$A$162,'[1]Park type per country'!N$2:N$162),0)</f>
        <v>0</v>
      </c>
      <c r="O123">
        <f>IFERROR(_xlfn.XLOOKUP(Table2[[#This Row],[park_and_ride]],'[1]Park type per country'!$A$2:$A$162,'[1]Park type per country'!O$2:O$162),0)</f>
        <v>0</v>
      </c>
      <c r="P123">
        <f>IFERROR(_xlfn.XLOOKUP(Table2[[#This Row],[garages]],'[1]Park type per country'!$A$2:$A$162,'[1]Park type per country'!P$2:P$162),0)</f>
        <v>0</v>
      </c>
      <c r="Q123">
        <f>IFERROR(_xlfn.XLOOKUP(Table2[[#This Row],[Carpool]],'[1]Park type per country'!$A$2:$A$162,'[1]Park type per country'!Q$2:Q$162),0)</f>
        <v>0</v>
      </c>
      <c r="R123">
        <f>IFERROR(_xlfn.XLOOKUP(Table2[[#This Row],[carpool2]],'[1]Park type per country'!$A$2:$A$162,'[1]Park type per country'!R$2:R$162),0)</f>
        <v>0</v>
      </c>
      <c r="S123">
        <f>SUM(B123:R123)</f>
        <v>0.64047933954466618</v>
      </c>
      <c r="T123">
        <f>_xlfn.XLOOKUP(A123,Sheet1!$A$2:$A$177,Sheet1!$Q$2:$Q$177)</f>
        <v>959.62272327295727</v>
      </c>
      <c r="U123" s="4">
        <f>S123/T123</f>
        <v>6.6742827572923867E-4</v>
      </c>
      <c r="V123" s="6">
        <f>_xlfn.XLOOKUP(Table2[[#This Row],[country]],[2]!Table1[country],[2]!Table1[Populated area with no road information (%)])</f>
        <v>0.48973062786772009</v>
      </c>
      <c r="W123" s="6"/>
    </row>
    <row r="124" spans="1:23" x14ac:dyDescent="0.25">
      <c r="A124" s="5" t="s">
        <v>466</v>
      </c>
      <c r="B124">
        <f>IFERROR(_xlfn.XLOOKUP(Table2[[#This Row],[country]],'[1]Park type per country'!$A$2:$A$162,'[1]Park type per country'!B$2:B$162),0)</f>
        <v>0.26834559372671452</v>
      </c>
      <c r="C124">
        <f>IFERROR(_xlfn.XLOOKUP(Table2[[#This Row],[surface]],'[1]Park type per country'!$A$2:$A$162,'[1]Park type per country'!C$2:C$162),0)</f>
        <v>0</v>
      </c>
      <c r="D124">
        <f>IFERROR(_xlfn.XLOOKUP(Table2[[#This Row],[multi-storey]],'[1]Park type per country'!$A$2:$A$162,'[1]Park type per country'!D$2:D$162),0)</f>
        <v>0</v>
      </c>
      <c r="E124">
        <f>IFERROR(_xlfn.XLOOKUP(Table2[[#This Row],[street_side]],'[1]Park type per country'!$A$2:$A$162,'[1]Park type per country'!E$2:E$162),0)</f>
        <v>0</v>
      </c>
      <c r="F124">
        <f>IFERROR(_xlfn.XLOOKUP(Table2[[#This Row],[underground]],'[1]Park type per country'!$A$2:$A$162,'[1]Park type per country'!F$2:F$162),0)</f>
        <v>0</v>
      </c>
      <c r="G124">
        <f>IFERROR(_xlfn.XLOOKUP(Table2[[#This Row],[lane]],'[1]Park type per country'!$A$2:$A$162,'[1]Park type per country'!G$2:G$162),0)</f>
        <v>0</v>
      </c>
      <c r="H124">
        <f>IFERROR(_xlfn.XLOOKUP(Table2[[#This Row],[rooftop]],'[1]Park type per country'!$A$2:$A$162,'[1]Park type per country'!H$2:H$162),0)</f>
        <v>0</v>
      </c>
      <c r="I124">
        <f>IFERROR(_xlfn.XLOOKUP(Table2[[#This Row],[garage_boxes]],'[1]Park type per country'!$A$2:$A$162,'[1]Park type per country'!I$2:I$162),0)</f>
        <v>0</v>
      </c>
      <c r="J124">
        <f>IFERROR(_xlfn.XLOOKUP(Table2[[#This Row],[carports]],'[1]Park type per country'!$A$2:$A$162,'[1]Park type per country'!J$2:J$162),0)</f>
        <v>0</v>
      </c>
      <c r="K124">
        <f>IFERROR(_xlfn.XLOOKUP(Table2[[#This Row],[garage]],'[1]Park type per country'!$A$2:$A$162,'[1]Park type per country'!K$2:K$162),0)</f>
        <v>0</v>
      </c>
      <c r="L124">
        <f>IFERROR(_xlfn.XLOOKUP(Table2[[#This Row],[depot]],'[1]Park type per country'!$A$2:$A$162,'[1]Park type per country'!L$2:L$162),0)</f>
        <v>0</v>
      </c>
      <c r="M124">
        <f>IFERROR(_xlfn.XLOOKUP(Table2[[#This Row],[sheds]],'[1]Park type per country'!$A$2:$A$162,'[1]Park type per country'!M$2:M$162),0)</f>
        <v>0</v>
      </c>
      <c r="N124">
        <f>IFERROR(_xlfn.XLOOKUP(Table2[[#This Row],[layby]],'[1]Park type per country'!$A$2:$A$162,'[1]Park type per country'!N$2:N$162),0)</f>
        <v>0</v>
      </c>
      <c r="O124">
        <f>IFERROR(_xlfn.XLOOKUP(Table2[[#This Row],[park_and_ride]],'[1]Park type per country'!$A$2:$A$162,'[1]Park type per country'!O$2:O$162),0)</f>
        <v>0</v>
      </c>
      <c r="P124">
        <f>IFERROR(_xlfn.XLOOKUP(Table2[[#This Row],[garages]],'[1]Park type per country'!$A$2:$A$162,'[1]Park type per country'!P$2:P$162),0)</f>
        <v>0</v>
      </c>
      <c r="Q124">
        <f>IFERROR(_xlfn.XLOOKUP(Table2[[#This Row],[Carpool]],'[1]Park type per country'!$A$2:$A$162,'[1]Park type per country'!Q$2:Q$162),0)</f>
        <v>0</v>
      </c>
      <c r="R124">
        <f>IFERROR(_xlfn.XLOOKUP(Table2[[#This Row],[carpool2]],'[1]Park type per country'!$A$2:$A$162,'[1]Park type per country'!R$2:R$162),0)</f>
        <v>0</v>
      </c>
      <c r="S124">
        <f>SUM(B124:R124)</f>
        <v>0.26834559372671452</v>
      </c>
      <c r="T124">
        <f>_xlfn.XLOOKUP(A124,Sheet1!$A$2:$A$177,Sheet1!$Q$2:$Q$177)</f>
        <v>412.1621136861645</v>
      </c>
      <c r="U124" s="4">
        <f>S124/T124</f>
        <v>6.5106807446897654E-4</v>
      </c>
      <c r="V124" s="6">
        <f>_xlfn.XLOOKUP(Table2[[#This Row],[country]],[2]!Table1[country],[2]!Table1[Populated area with no road information (%)])</f>
        <v>0.59516691135737376</v>
      </c>
      <c r="W124" s="6"/>
    </row>
    <row r="125" spans="1:23" x14ac:dyDescent="0.25">
      <c r="A125" s="5" t="s">
        <v>594</v>
      </c>
      <c r="B125">
        <f>IFERROR(_xlfn.XLOOKUP(Table2[[#This Row],[country]],'[1]Park type per country'!$A$2:$A$162,'[1]Park type per country'!B$2:B$162),0)</f>
        <v>0.10554995501176979</v>
      </c>
      <c r="C125">
        <f>IFERROR(_xlfn.XLOOKUP(Table2[[#This Row],[surface]],'[1]Park type per country'!$A$2:$A$162,'[1]Park type per country'!C$2:C$162),0)</f>
        <v>0</v>
      </c>
      <c r="D125">
        <f>IFERROR(_xlfn.XLOOKUP(Table2[[#This Row],[multi-storey]],'[1]Park type per country'!$A$2:$A$162,'[1]Park type per country'!D$2:D$162),0)</f>
        <v>0</v>
      </c>
      <c r="E125">
        <f>IFERROR(_xlfn.XLOOKUP(Table2[[#This Row],[street_side]],'[1]Park type per country'!$A$2:$A$162,'[1]Park type per country'!E$2:E$162),0)</f>
        <v>0</v>
      </c>
      <c r="F125">
        <f>IFERROR(_xlfn.XLOOKUP(Table2[[#This Row],[underground]],'[1]Park type per country'!$A$2:$A$162,'[1]Park type per country'!F$2:F$162),0)</f>
        <v>0</v>
      </c>
      <c r="G125">
        <f>IFERROR(_xlfn.XLOOKUP(Table2[[#This Row],[lane]],'[1]Park type per country'!$A$2:$A$162,'[1]Park type per country'!G$2:G$162),0)</f>
        <v>0</v>
      </c>
      <c r="H125">
        <f>IFERROR(_xlfn.XLOOKUP(Table2[[#This Row],[rooftop]],'[1]Park type per country'!$A$2:$A$162,'[1]Park type per country'!H$2:H$162),0)</f>
        <v>0</v>
      </c>
      <c r="I125">
        <f>IFERROR(_xlfn.XLOOKUP(Table2[[#This Row],[garage_boxes]],'[1]Park type per country'!$A$2:$A$162,'[1]Park type per country'!I$2:I$162),0)</f>
        <v>0</v>
      </c>
      <c r="J125">
        <f>IFERROR(_xlfn.XLOOKUP(Table2[[#This Row],[carports]],'[1]Park type per country'!$A$2:$A$162,'[1]Park type per country'!J$2:J$162),0)</f>
        <v>0</v>
      </c>
      <c r="K125">
        <f>IFERROR(_xlfn.XLOOKUP(Table2[[#This Row],[garage]],'[1]Park type per country'!$A$2:$A$162,'[1]Park type per country'!K$2:K$162),0)</f>
        <v>0</v>
      </c>
      <c r="L125">
        <f>IFERROR(_xlfn.XLOOKUP(Table2[[#This Row],[depot]],'[1]Park type per country'!$A$2:$A$162,'[1]Park type per country'!L$2:L$162),0)</f>
        <v>0</v>
      </c>
      <c r="M125">
        <f>IFERROR(_xlfn.XLOOKUP(Table2[[#This Row],[sheds]],'[1]Park type per country'!$A$2:$A$162,'[1]Park type per country'!M$2:M$162),0)</f>
        <v>0</v>
      </c>
      <c r="N125">
        <f>IFERROR(_xlfn.XLOOKUP(Table2[[#This Row],[layby]],'[1]Park type per country'!$A$2:$A$162,'[1]Park type per country'!N$2:N$162),0)</f>
        <v>0</v>
      </c>
      <c r="O125">
        <f>IFERROR(_xlfn.XLOOKUP(Table2[[#This Row],[park_and_ride]],'[1]Park type per country'!$A$2:$A$162,'[1]Park type per country'!O$2:O$162),0)</f>
        <v>0</v>
      </c>
      <c r="P125">
        <f>IFERROR(_xlfn.XLOOKUP(Table2[[#This Row],[garages]],'[1]Park type per country'!$A$2:$A$162,'[1]Park type per country'!P$2:P$162),0)</f>
        <v>0</v>
      </c>
      <c r="Q125">
        <f>IFERROR(_xlfn.XLOOKUP(Table2[[#This Row],[Carpool]],'[1]Park type per country'!$A$2:$A$162,'[1]Park type per country'!Q$2:Q$162),0)</f>
        <v>0</v>
      </c>
      <c r="R125">
        <f>IFERROR(_xlfn.XLOOKUP(Table2[[#This Row],[carpool2]],'[1]Park type per country'!$A$2:$A$162,'[1]Park type per country'!R$2:R$162),0)</f>
        <v>0</v>
      </c>
      <c r="S125">
        <f>SUM(B125:R125)</f>
        <v>0.10554995501176979</v>
      </c>
      <c r="T125">
        <f>_xlfn.XLOOKUP(A125,Sheet1!$A$2:$A$177,Sheet1!$Q$2:$Q$177)</f>
        <v>178.24042530510579</v>
      </c>
      <c r="U125" s="4">
        <f>S125/T125</f>
        <v>5.9217741896145629E-4</v>
      </c>
      <c r="V125" s="6">
        <f>_xlfn.XLOOKUP(Table2[[#This Row],[country]],[2]!Table1[country],[2]!Table1[Populated area with no road information (%)])</f>
        <v>0.55428802302784075</v>
      </c>
      <c r="W125" s="6"/>
    </row>
    <row r="126" spans="1:23" x14ac:dyDescent="0.25">
      <c r="A126" s="5" t="s">
        <v>571</v>
      </c>
      <c r="B126">
        <f>IFERROR(_xlfn.XLOOKUP(Table2[[#This Row],[country]],'[1]Park type per country'!$A$2:$A$162,'[1]Park type per country'!B$2:B$162),0)</f>
        <v>0.1183385273349641</v>
      </c>
      <c r="C126">
        <f>IFERROR(_xlfn.XLOOKUP(Table2[[#This Row],[surface]],'[1]Park type per country'!$A$2:$A$162,'[1]Park type per country'!C$2:C$162),0)</f>
        <v>0</v>
      </c>
      <c r="D126">
        <f>IFERROR(_xlfn.XLOOKUP(Table2[[#This Row],[multi-storey]],'[1]Park type per country'!$A$2:$A$162,'[1]Park type per country'!D$2:D$162),0)</f>
        <v>0</v>
      </c>
      <c r="E126">
        <f>IFERROR(_xlfn.XLOOKUP(Table2[[#This Row],[street_side]],'[1]Park type per country'!$A$2:$A$162,'[1]Park type per country'!E$2:E$162),0)</f>
        <v>0</v>
      </c>
      <c r="F126">
        <f>IFERROR(_xlfn.XLOOKUP(Table2[[#This Row],[underground]],'[1]Park type per country'!$A$2:$A$162,'[1]Park type per country'!F$2:F$162),0)</f>
        <v>0</v>
      </c>
      <c r="G126">
        <f>IFERROR(_xlfn.XLOOKUP(Table2[[#This Row],[lane]],'[1]Park type per country'!$A$2:$A$162,'[1]Park type per country'!G$2:G$162),0)</f>
        <v>0</v>
      </c>
      <c r="H126">
        <f>IFERROR(_xlfn.XLOOKUP(Table2[[#This Row],[rooftop]],'[1]Park type per country'!$A$2:$A$162,'[1]Park type per country'!H$2:H$162),0)</f>
        <v>0</v>
      </c>
      <c r="I126">
        <f>IFERROR(_xlfn.XLOOKUP(Table2[[#This Row],[garage_boxes]],'[1]Park type per country'!$A$2:$A$162,'[1]Park type per country'!I$2:I$162),0)</f>
        <v>0</v>
      </c>
      <c r="J126">
        <f>IFERROR(_xlfn.XLOOKUP(Table2[[#This Row],[carports]],'[1]Park type per country'!$A$2:$A$162,'[1]Park type per country'!J$2:J$162),0)</f>
        <v>0</v>
      </c>
      <c r="K126">
        <f>IFERROR(_xlfn.XLOOKUP(Table2[[#This Row],[garage]],'[1]Park type per country'!$A$2:$A$162,'[1]Park type per country'!K$2:K$162),0)</f>
        <v>0</v>
      </c>
      <c r="L126">
        <f>IFERROR(_xlfn.XLOOKUP(Table2[[#This Row],[depot]],'[1]Park type per country'!$A$2:$A$162,'[1]Park type per country'!L$2:L$162),0)</f>
        <v>0</v>
      </c>
      <c r="M126">
        <f>IFERROR(_xlfn.XLOOKUP(Table2[[#This Row],[sheds]],'[1]Park type per country'!$A$2:$A$162,'[1]Park type per country'!M$2:M$162),0)</f>
        <v>0</v>
      </c>
      <c r="N126">
        <f>IFERROR(_xlfn.XLOOKUP(Table2[[#This Row],[layby]],'[1]Park type per country'!$A$2:$A$162,'[1]Park type per country'!N$2:N$162),0)</f>
        <v>0</v>
      </c>
      <c r="O126">
        <f>IFERROR(_xlfn.XLOOKUP(Table2[[#This Row],[park_and_ride]],'[1]Park type per country'!$A$2:$A$162,'[1]Park type per country'!O$2:O$162),0)</f>
        <v>0</v>
      </c>
      <c r="P126">
        <f>IFERROR(_xlfn.XLOOKUP(Table2[[#This Row],[garages]],'[1]Park type per country'!$A$2:$A$162,'[1]Park type per country'!P$2:P$162),0)</f>
        <v>0</v>
      </c>
      <c r="Q126">
        <f>IFERROR(_xlfn.XLOOKUP(Table2[[#This Row],[Carpool]],'[1]Park type per country'!$A$2:$A$162,'[1]Park type per country'!Q$2:Q$162),0)</f>
        <v>0</v>
      </c>
      <c r="R126">
        <f>IFERROR(_xlfn.XLOOKUP(Table2[[#This Row],[carpool2]],'[1]Park type per country'!$A$2:$A$162,'[1]Park type per country'!R$2:R$162),0)</f>
        <v>0</v>
      </c>
      <c r="S126">
        <f>SUM(B126:R126)</f>
        <v>0.1183385273349641</v>
      </c>
      <c r="T126">
        <f>_xlfn.XLOOKUP(A126,Sheet1!$A$2:$A$177,Sheet1!$Q$2:$Q$177)</f>
        <v>201.12223120678306</v>
      </c>
      <c r="U126" s="4">
        <f>S126/T126</f>
        <v>5.8839108250193775E-4</v>
      </c>
      <c r="V126" s="6">
        <f>_xlfn.XLOOKUP(Table2[[#This Row],[country]],[2]!Table1[country],[2]!Table1[Populated area with no road information (%)])</f>
        <v>4.6206763912527052E-2</v>
      </c>
      <c r="W126" s="6"/>
    </row>
    <row r="127" spans="1:23" x14ac:dyDescent="0.25">
      <c r="A127" s="5" t="s">
        <v>610</v>
      </c>
      <c r="B127">
        <f>IFERROR(_xlfn.XLOOKUP(Table2[[#This Row],[country]],'[1]Park type per country'!$A$2:$A$162,'[1]Park type per country'!B$2:B$162),0)</f>
        <v>0.42911945908301591</v>
      </c>
      <c r="C127">
        <f>IFERROR(_xlfn.XLOOKUP(Table2[[#This Row],[surface]],'[1]Park type per country'!$A$2:$A$162,'[1]Park type per country'!C$2:C$162),0)</f>
        <v>0</v>
      </c>
      <c r="D127">
        <f>IFERROR(_xlfn.XLOOKUP(Table2[[#This Row],[multi-storey]],'[1]Park type per country'!$A$2:$A$162,'[1]Park type per country'!D$2:D$162),0)</f>
        <v>0</v>
      </c>
      <c r="E127">
        <f>IFERROR(_xlfn.XLOOKUP(Table2[[#This Row],[street_side]],'[1]Park type per country'!$A$2:$A$162,'[1]Park type per country'!E$2:E$162),0)</f>
        <v>0</v>
      </c>
      <c r="F127">
        <f>IFERROR(_xlfn.XLOOKUP(Table2[[#This Row],[underground]],'[1]Park type per country'!$A$2:$A$162,'[1]Park type per country'!F$2:F$162),0)</f>
        <v>0</v>
      </c>
      <c r="G127">
        <f>IFERROR(_xlfn.XLOOKUP(Table2[[#This Row],[lane]],'[1]Park type per country'!$A$2:$A$162,'[1]Park type per country'!G$2:G$162),0)</f>
        <v>0</v>
      </c>
      <c r="H127">
        <f>IFERROR(_xlfn.XLOOKUP(Table2[[#This Row],[rooftop]],'[1]Park type per country'!$A$2:$A$162,'[1]Park type per country'!H$2:H$162),0)</f>
        <v>0</v>
      </c>
      <c r="I127">
        <f>IFERROR(_xlfn.XLOOKUP(Table2[[#This Row],[garage_boxes]],'[1]Park type per country'!$A$2:$A$162,'[1]Park type per country'!I$2:I$162),0)</f>
        <v>0</v>
      </c>
      <c r="J127">
        <f>IFERROR(_xlfn.XLOOKUP(Table2[[#This Row],[carports]],'[1]Park type per country'!$A$2:$A$162,'[1]Park type per country'!J$2:J$162),0)</f>
        <v>0</v>
      </c>
      <c r="K127">
        <f>IFERROR(_xlfn.XLOOKUP(Table2[[#This Row],[garage]],'[1]Park type per country'!$A$2:$A$162,'[1]Park type per country'!K$2:K$162),0)</f>
        <v>0</v>
      </c>
      <c r="L127">
        <f>IFERROR(_xlfn.XLOOKUP(Table2[[#This Row],[depot]],'[1]Park type per country'!$A$2:$A$162,'[1]Park type per country'!L$2:L$162),0)</f>
        <v>0</v>
      </c>
      <c r="M127">
        <f>IFERROR(_xlfn.XLOOKUP(Table2[[#This Row],[sheds]],'[1]Park type per country'!$A$2:$A$162,'[1]Park type per country'!M$2:M$162),0)</f>
        <v>0</v>
      </c>
      <c r="N127">
        <f>IFERROR(_xlfn.XLOOKUP(Table2[[#This Row],[layby]],'[1]Park type per country'!$A$2:$A$162,'[1]Park type per country'!N$2:N$162),0)</f>
        <v>0</v>
      </c>
      <c r="O127">
        <f>IFERROR(_xlfn.XLOOKUP(Table2[[#This Row],[park_and_ride]],'[1]Park type per country'!$A$2:$A$162,'[1]Park type per country'!O$2:O$162),0)</f>
        <v>0</v>
      </c>
      <c r="P127">
        <f>IFERROR(_xlfn.XLOOKUP(Table2[[#This Row],[garages]],'[1]Park type per country'!$A$2:$A$162,'[1]Park type per country'!P$2:P$162),0)</f>
        <v>0</v>
      </c>
      <c r="Q127">
        <f>IFERROR(_xlfn.XLOOKUP(Table2[[#This Row],[Carpool]],'[1]Park type per country'!$A$2:$A$162,'[1]Park type per country'!Q$2:Q$162),0)</f>
        <v>0</v>
      </c>
      <c r="R127">
        <f>IFERROR(_xlfn.XLOOKUP(Table2[[#This Row],[carpool2]],'[1]Park type per country'!$A$2:$A$162,'[1]Park type per country'!R$2:R$162),0)</f>
        <v>0</v>
      </c>
      <c r="S127">
        <f>SUM(B127:R127)</f>
        <v>0.42911945908301591</v>
      </c>
      <c r="T127">
        <f>_xlfn.XLOOKUP(A127,Sheet1!$A$2:$A$177,Sheet1!$Q$2:$Q$177)</f>
        <v>746.45682185257795</v>
      </c>
      <c r="U127" s="4">
        <f>S127/T127</f>
        <v>5.7487512541986674E-4</v>
      </c>
      <c r="V127" s="6">
        <f>_xlfn.XLOOKUP(Table2[[#This Row],[country]],[2]!Table1[country],[2]!Table1[Populated area with no road information (%)])</f>
        <v>0.44614643199029064</v>
      </c>
      <c r="W127" s="6"/>
    </row>
    <row r="128" spans="1:23" x14ac:dyDescent="0.25">
      <c r="A128" s="5" t="s">
        <v>486</v>
      </c>
      <c r="B128">
        <f>IFERROR(_xlfn.XLOOKUP(Table2[[#This Row],[country]],'[1]Park type per country'!$A$2:$A$162,'[1]Park type per country'!B$2:B$162),0)</f>
        <v>1.780019321655125</v>
      </c>
      <c r="C128">
        <f>IFERROR(_xlfn.XLOOKUP(Table2[[#This Row],[surface]],'[1]Park type per country'!$A$2:$A$162,'[1]Park type per country'!C$2:C$162),0)</f>
        <v>0</v>
      </c>
      <c r="D128">
        <f>IFERROR(_xlfn.XLOOKUP(Table2[[#This Row],[multi-storey]],'[1]Park type per country'!$A$2:$A$162,'[1]Park type per country'!D$2:D$162),0)</f>
        <v>0</v>
      </c>
      <c r="E128">
        <f>IFERROR(_xlfn.XLOOKUP(Table2[[#This Row],[street_side]],'[1]Park type per country'!$A$2:$A$162,'[1]Park type per country'!E$2:E$162),0)</f>
        <v>0</v>
      </c>
      <c r="F128">
        <f>IFERROR(_xlfn.XLOOKUP(Table2[[#This Row],[underground]],'[1]Park type per country'!$A$2:$A$162,'[1]Park type per country'!F$2:F$162),0)</f>
        <v>0</v>
      </c>
      <c r="G128">
        <f>IFERROR(_xlfn.XLOOKUP(Table2[[#This Row],[lane]],'[1]Park type per country'!$A$2:$A$162,'[1]Park type per country'!G$2:G$162),0)</f>
        <v>0</v>
      </c>
      <c r="H128">
        <f>IFERROR(_xlfn.XLOOKUP(Table2[[#This Row],[rooftop]],'[1]Park type per country'!$A$2:$A$162,'[1]Park type per country'!H$2:H$162),0)</f>
        <v>0</v>
      </c>
      <c r="I128">
        <f>IFERROR(_xlfn.XLOOKUP(Table2[[#This Row],[garage_boxes]],'[1]Park type per country'!$A$2:$A$162,'[1]Park type per country'!I$2:I$162),0)</f>
        <v>0</v>
      </c>
      <c r="J128">
        <f>IFERROR(_xlfn.XLOOKUP(Table2[[#This Row],[carports]],'[1]Park type per country'!$A$2:$A$162,'[1]Park type per country'!J$2:J$162),0)</f>
        <v>0</v>
      </c>
      <c r="K128">
        <f>IFERROR(_xlfn.XLOOKUP(Table2[[#This Row],[garage]],'[1]Park type per country'!$A$2:$A$162,'[1]Park type per country'!K$2:K$162),0)</f>
        <v>0</v>
      </c>
      <c r="L128">
        <f>IFERROR(_xlfn.XLOOKUP(Table2[[#This Row],[depot]],'[1]Park type per country'!$A$2:$A$162,'[1]Park type per country'!L$2:L$162),0)</f>
        <v>0</v>
      </c>
      <c r="M128">
        <f>IFERROR(_xlfn.XLOOKUP(Table2[[#This Row],[sheds]],'[1]Park type per country'!$A$2:$A$162,'[1]Park type per country'!M$2:M$162),0)</f>
        <v>0</v>
      </c>
      <c r="N128">
        <f>IFERROR(_xlfn.XLOOKUP(Table2[[#This Row],[layby]],'[1]Park type per country'!$A$2:$A$162,'[1]Park type per country'!N$2:N$162),0)</f>
        <v>0</v>
      </c>
      <c r="O128">
        <f>IFERROR(_xlfn.XLOOKUP(Table2[[#This Row],[park_and_ride]],'[1]Park type per country'!$A$2:$A$162,'[1]Park type per country'!O$2:O$162),0)</f>
        <v>0</v>
      </c>
      <c r="P128">
        <f>IFERROR(_xlfn.XLOOKUP(Table2[[#This Row],[garages]],'[1]Park type per country'!$A$2:$A$162,'[1]Park type per country'!P$2:P$162),0)</f>
        <v>0</v>
      </c>
      <c r="Q128">
        <f>IFERROR(_xlfn.XLOOKUP(Table2[[#This Row],[Carpool]],'[1]Park type per country'!$A$2:$A$162,'[1]Park type per country'!Q$2:Q$162),0)</f>
        <v>0</v>
      </c>
      <c r="R128">
        <f>IFERROR(_xlfn.XLOOKUP(Table2[[#This Row],[carpool2]],'[1]Park type per country'!$A$2:$A$162,'[1]Park type per country'!R$2:R$162),0)</f>
        <v>0</v>
      </c>
      <c r="S128">
        <f>SUM(B128:R128)</f>
        <v>1.780019321655125</v>
      </c>
      <c r="T128">
        <f>_xlfn.XLOOKUP(A128,Sheet1!$A$2:$A$177,Sheet1!$Q$2:$Q$177)</f>
        <v>3242.6747490727839</v>
      </c>
      <c r="U128" s="4">
        <f>S128/T128</f>
        <v>5.4893551139043679E-4</v>
      </c>
      <c r="V128" s="6">
        <f>_xlfn.XLOOKUP(Table2[[#This Row],[country]],[2]!Table1[country],[2]!Table1[Populated area with no road information (%)])</f>
        <v>0.23204063800380842</v>
      </c>
      <c r="W128" s="6"/>
    </row>
    <row r="129" spans="1:23" x14ac:dyDescent="0.25">
      <c r="A129" s="5" t="s">
        <v>565</v>
      </c>
      <c r="B129">
        <f>IFERROR(_xlfn.XLOOKUP(Table2[[#This Row],[country]],'[1]Park type per country'!$A$2:$A$162,'[1]Park type per country'!B$2:B$162),0)</f>
        <v>1.2612452521655899</v>
      </c>
      <c r="C129">
        <f>IFERROR(_xlfn.XLOOKUP(Table2[[#This Row],[surface]],'[1]Park type per country'!$A$2:$A$162,'[1]Park type per country'!C$2:C$162),0)</f>
        <v>0</v>
      </c>
      <c r="D129">
        <f>IFERROR(_xlfn.XLOOKUP(Table2[[#This Row],[multi-storey]],'[1]Park type per country'!$A$2:$A$162,'[1]Park type per country'!D$2:D$162),0)</f>
        <v>0</v>
      </c>
      <c r="E129">
        <f>IFERROR(_xlfn.XLOOKUP(Table2[[#This Row],[street_side]],'[1]Park type per country'!$A$2:$A$162,'[1]Park type per country'!E$2:E$162),0)</f>
        <v>0</v>
      </c>
      <c r="F129">
        <f>IFERROR(_xlfn.XLOOKUP(Table2[[#This Row],[underground]],'[1]Park type per country'!$A$2:$A$162,'[1]Park type per country'!F$2:F$162),0)</f>
        <v>0</v>
      </c>
      <c r="G129">
        <f>IFERROR(_xlfn.XLOOKUP(Table2[[#This Row],[lane]],'[1]Park type per country'!$A$2:$A$162,'[1]Park type per country'!G$2:G$162),0)</f>
        <v>0</v>
      </c>
      <c r="H129">
        <f>IFERROR(_xlfn.XLOOKUP(Table2[[#This Row],[rooftop]],'[1]Park type per country'!$A$2:$A$162,'[1]Park type per country'!H$2:H$162),0)</f>
        <v>0</v>
      </c>
      <c r="I129">
        <f>IFERROR(_xlfn.XLOOKUP(Table2[[#This Row],[garage_boxes]],'[1]Park type per country'!$A$2:$A$162,'[1]Park type per country'!I$2:I$162),0)</f>
        <v>0</v>
      </c>
      <c r="J129">
        <f>IFERROR(_xlfn.XLOOKUP(Table2[[#This Row],[carports]],'[1]Park type per country'!$A$2:$A$162,'[1]Park type per country'!J$2:J$162),0)</f>
        <v>0</v>
      </c>
      <c r="K129">
        <f>IFERROR(_xlfn.XLOOKUP(Table2[[#This Row],[garage]],'[1]Park type per country'!$A$2:$A$162,'[1]Park type per country'!K$2:K$162),0)</f>
        <v>0</v>
      </c>
      <c r="L129">
        <f>IFERROR(_xlfn.XLOOKUP(Table2[[#This Row],[depot]],'[1]Park type per country'!$A$2:$A$162,'[1]Park type per country'!L$2:L$162),0)</f>
        <v>0</v>
      </c>
      <c r="M129">
        <f>IFERROR(_xlfn.XLOOKUP(Table2[[#This Row],[sheds]],'[1]Park type per country'!$A$2:$A$162,'[1]Park type per country'!M$2:M$162),0)</f>
        <v>0</v>
      </c>
      <c r="N129">
        <f>IFERROR(_xlfn.XLOOKUP(Table2[[#This Row],[layby]],'[1]Park type per country'!$A$2:$A$162,'[1]Park type per country'!N$2:N$162),0)</f>
        <v>0</v>
      </c>
      <c r="O129">
        <f>IFERROR(_xlfn.XLOOKUP(Table2[[#This Row],[park_and_ride]],'[1]Park type per country'!$A$2:$A$162,'[1]Park type per country'!O$2:O$162),0)</f>
        <v>0</v>
      </c>
      <c r="P129">
        <f>IFERROR(_xlfn.XLOOKUP(Table2[[#This Row],[garages]],'[1]Park type per country'!$A$2:$A$162,'[1]Park type per country'!P$2:P$162),0)</f>
        <v>0</v>
      </c>
      <c r="Q129">
        <f>IFERROR(_xlfn.XLOOKUP(Table2[[#This Row],[Carpool]],'[1]Park type per country'!$A$2:$A$162,'[1]Park type per country'!Q$2:Q$162),0)</f>
        <v>0</v>
      </c>
      <c r="R129">
        <f>IFERROR(_xlfn.XLOOKUP(Table2[[#This Row],[carpool2]],'[1]Park type per country'!$A$2:$A$162,'[1]Park type per country'!R$2:R$162),0)</f>
        <v>0</v>
      </c>
      <c r="S129">
        <f>SUM(B129:R129)</f>
        <v>1.2612452521655899</v>
      </c>
      <c r="T129">
        <f>_xlfn.XLOOKUP(A129,Sheet1!$A$2:$A$177,Sheet1!$Q$2:$Q$177)</f>
        <v>2319.1254043386489</v>
      </c>
      <c r="U129" s="4">
        <f>S129/T129</f>
        <v>5.4384521415100557E-4</v>
      </c>
      <c r="V129" s="6">
        <f>_xlfn.XLOOKUP(Table2[[#This Row],[country]],[2]!Table1[country],[2]!Table1[Populated area with no road information (%)])</f>
        <v>0.34475584018351607</v>
      </c>
      <c r="W129" s="6"/>
    </row>
    <row r="130" spans="1:23" x14ac:dyDescent="0.25">
      <c r="A130" s="5" t="s">
        <v>493</v>
      </c>
      <c r="B130">
        <f>IFERROR(_xlfn.XLOOKUP(Table2[[#This Row],[country]],'[1]Park type per country'!$A$2:$A$162,'[1]Park type per country'!B$2:B$162),0)</f>
        <v>4.1123094414552953E-2</v>
      </c>
      <c r="C130">
        <f>IFERROR(_xlfn.XLOOKUP(Table2[[#This Row],[surface]],'[1]Park type per country'!$A$2:$A$162,'[1]Park type per country'!C$2:C$162),0)</f>
        <v>0</v>
      </c>
      <c r="D130">
        <f>IFERROR(_xlfn.XLOOKUP(Table2[[#This Row],[multi-storey]],'[1]Park type per country'!$A$2:$A$162,'[1]Park type per country'!D$2:D$162),0)</f>
        <v>0</v>
      </c>
      <c r="E130">
        <f>IFERROR(_xlfn.XLOOKUP(Table2[[#This Row],[street_side]],'[1]Park type per country'!$A$2:$A$162,'[1]Park type per country'!E$2:E$162),0)</f>
        <v>0</v>
      </c>
      <c r="F130">
        <f>IFERROR(_xlfn.XLOOKUP(Table2[[#This Row],[underground]],'[1]Park type per country'!$A$2:$A$162,'[1]Park type per country'!F$2:F$162),0)</f>
        <v>0</v>
      </c>
      <c r="G130">
        <f>IFERROR(_xlfn.XLOOKUP(Table2[[#This Row],[lane]],'[1]Park type per country'!$A$2:$A$162,'[1]Park type per country'!G$2:G$162),0)</f>
        <v>0</v>
      </c>
      <c r="H130">
        <f>IFERROR(_xlfn.XLOOKUP(Table2[[#This Row],[rooftop]],'[1]Park type per country'!$A$2:$A$162,'[1]Park type per country'!H$2:H$162),0)</f>
        <v>0</v>
      </c>
      <c r="I130">
        <f>IFERROR(_xlfn.XLOOKUP(Table2[[#This Row],[garage_boxes]],'[1]Park type per country'!$A$2:$A$162,'[1]Park type per country'!I$2:I$162),0)</f>
        <v>0</v>
      </c>
      <c r="J130">
        <f>IFERROR(_xlfn.XLOOKUP(Table2[[#This Row],[carports]],'[1]Park type per country'!$A$2:$A$162,'[1]Park type per country'!J$2:J$162),0)</f>
        <v>0</v>
      </c>
      <c r="K130">
        <f>IFERROR(_xlfn.XLOOKUP(Table2[[#This Row],[garage]],'[1]Park type per country'!$A$2:$A$162,'[1]Park type per country'!K$2:K$162),0)</f>
        <v>0</v>
      </c>
      <c r="L130">
        <f>IFERROR(_xlfn.XLOOKUP(Table2[[#This Row],[depot]],'[1]Park type per country'!$A$2:$A$162,'[1]Park type per country'!L$2:L$162),0)</f>
        <v>0</v>
      </c>
      <c r="M130">
        <f>IFERROR(_xlfn.XLOOKUP(Table2[[#This Row],[sheds]],'[1]Park type per country'!$A$2:$A$162,'[1]Park type per country'!M$2:M$162),0)</f>
        <v>0</v>
      </c>
      <c r="N130">
        <f>IFERROR(_xlfn.XLOOKUP(Table2[[#This Row],[layby]],'[1]Park type per country'!$A$2:$A$162,'[1]Park type per country'!N$2:N$162),0)</f>
        <v>0</v>
      </c>
      <c r="O130">
        <f>IFERROR(_xlfn.XLOOKUP(Table2[[#This Row],[park_and_ride]],'[1]Park type per country'!$A$2:$A$162,'[1]Park type per country'!O$2:O$162),0)</f>
        <v>0</v>
      </c>
      <c r="P130">
        <f>IFERROR(_xlfn.XLOOKUP(Table2[[#This Row],[garages]],'[1]Park type per country'!$A$2:$A$162,'[1]Park type per country'!P$2:P$162),0)</f>
        <v>0</v>
      </c>
      <c r="Q130">
        <f>IFERROR(_xlfn.XLOOKUP(Table2[[#This Row],[Carpool]],'[1]Park type per country'!$A$2:$A$162,'[1]Park type per country'!Q$2:Q$162),0)</f>
        <v>0</v>
      </c>
      <c r="R130">
        <f>IFERROR(_xlfn.XLOOKUP(Table2[[#This Row],[carpool2]],'[1]Park type per country'!$A$2:$A$162,'[1]Park type per country'!R$2:R$162),0)</f>
        <v>0</v>
      </c>
      <c r="S130">
        <f>SUM(B130:R130)</f>
        <v>4.1123094414552953E-2</v>
      </c>
      <c r="T130">
        <f>_xlfn.XLOOKUP(A130,Sheet1!$A$2:$A$177,Sheet1!$Q$2:$Q$177)</f>
        <v>80.907406623024571</v>
      </c>
      <c r="U130" s="4">
        <f>S130/T130</f>
        <v>5.0827354541419911E-4</v>
      </c>
      <c r="V130" s="6">
        <f>_xlfn.XLOOKUP(Table2[[#This Row],[country]],[2]!Table1[country],[2]!Table1[Populated area with no road information (%)])</f>
        <v>0.2198463393684022</v>
      </c>
      <c r="W130" s="6"/>
    </row>
    <row r="131" spans="1:23" x14ac:dyDescent="0.25">
      <c r="A131" s="5" t="s">
        <v>460</v>
      </c>
      <c r="B131">
        <f>IFERROR(_xlfn.XLOOKUP(Table2[[#This Row],[country]],'[1]Park type per country'!$A$2:$A$162,'[1]Park type per country'!B$2:B$162),0)</f>
        <v>4.263350052533528E-2</v>
      </c>
      <c r="C131">
        <f>IFERROR(_xlfn.XLOOKUP(Table2[[#This Row],[surface]],'[1]Park type per country'!$A$2:$A$162,'[1]Park type per country'!C$2:C$162),0)</f>
        <v>0</v>
      </c>
      <c r="D131">
        <f>IFERROR(_xlfn.XLOOKUP(Table2[[#This Row],[multi-storey]],'[1]Park type per country'!$A$2:$A$162,'[1]Park type per country'!D$2:D$162),0)</f>
        <v>0</v>
      </c>
      <c r="E131">
        <f>IFERROR(_xlfn.XLOOKUP(Table2[[#This Row],[street_side]],'[1]Park type per country'!$A$2:$A$162,'[1]Park type per country'!E$2:E$162),0)</f>
        <v>0</v>
      </c>
      <c r="F131">
        <f>IFERROR(_xlfn.XLOOKUP(Table2[[#This Row],[underground]],'[1]Park type per country'!$A$2:$A$162,'[1]Park type per country'!F$2:F$162),0)</f>
        <v>0</v>
      </c>
      <c r="G131">
        <f>IFERROR(_xlfn.XLOOKUP(Table2[[#This Row],[lane]],'[1]Park type per country'!$A$2:$A$162,'[1]Park type per country'!G$2:G$162),0)</f>
        <v>0</v>
      </c>
      <c r="H131">
        <f>IFERROR(_xlfn.XLOOKUP(Table2[[#This Row],[rooftop]],'[1]Park type per country'!$A$2:$A$162,'[1]Park type per country'!H$2:H$162),0)</f>
        <v>0</v>
      </c>
      <c r="I131">
        <f>IFERROR(_xlfn.XLOOKUP(Table2[[#This Row],[garage_boxes]],'[1]Park type per country'!$A$2:$A$162,'[1]Park type per country'!I$2:I$162),0)</f>
        <v>0</v>
      </c>
      <c r="J131">
        <f>IFERROR(_xlfn.XLOOKUP(Table2[[#This Row],[carports]],'[1]Park type per country'!$A$2:$A$162,'[1]Park type per country'!J$2:J$162),0)</f>
        <v>0</v>
      </c>
      <c r="K131">
        <f>IFERROR(_xlfn.XLOOKUP(Table2[[#This Row],[garage]],'[1]Park type per country'!$A$2:$A$162,'[1]Park type per country'!K$2:K$162),0)</f>
        <v>0</v>
      </c>
      <c r="L131">
        <f>IFERROR(_xlfn.XLOOKUP(Table2[[#This Row],[depot]],'[1]Park type per country'!$A$2:$A$162,'[1]Park type per country'!L$2:L$162),0)</f>
        <v>0</v>
      </c>
      <c r="M131">
        <f>IFERROR(_xlfn.XLOOKUP(Table2[[#This Row],[sheds]],'[1]Park type per country'!$A$2:$A$162,'[1]Park type per country'!M$2:M$162),0)</f>
        <v>0</v>
      </c>
      <c r="N131">
        <f>IFERROR(_xlfn.XLOOKUP(Table2[[#This Row],[layby]],'[1]Park type per country'!$A$2:$A$162,'[1]Park type per country'!N$2:N$162),0)</f>
        <v>0</v>
      </c>
      <c r="O131">
        <f>IFERROR(_xlfn.XLOOKUP(Table2[[#This Row],[park_and_ride]],'[1]Park type per country'!$A$2:$A$162,'[1]Park type per country'!O$2:O$162),0)</f>
        <v>0</v>
      </c>
      <c r="P131">
        <f>IFERROR(_xlfn.XLOOKUP(Table2[[#This Row],[garages]],'[1]Park type per country'!$A$2:$A$162,'[1]Park type per country'!P$2:P$162),0)</f>
        <v>0</v>
      </c>
      <c r="Q131">
        <f>IFERROR(_xlfn.XLOOKUP(Table2[[#This Row],[Carpool]],'[1]Park type per country'!$A$2:$A$162,'[1]Park type per country'!Q$2:Q$162),0)</f>
        <v>0</v>
      </c>
      <c r="R131">
        <f>IFERROR(_xlfn.XLOOKUP(Table2[[#This Row],[carpool2]],'[1]Park type per country'!$A$2:$A$162,'[1]Park type per country'!R$2:R$162),0)</f>
        <v>0</v>
      </c>
      <c r="S131">
        <f>SUM(B131:R131)</f>
        <v>4.263350052533528E-2</v>
      </c>
      <c r="T131">
        <f>_xlfn.XLOOKUP(A131,Sheet1!$A$2:$A$177,Sheet1!$Q$2:$Q$177)</f>
        <v>84.559283037491653</v>
      </c>
      <c r="U131" s="4">
        <f>S131/T131</f>
        <v>5.0418474464160909E-4</v>
      </c>
      <c r="V131" s="6">
        <f>_xlfn.XLOOKUP(Table2[[#This Row],[country]],[2]!Table1[country],[2]!Table1[Populated area with no road information (%)])</f>
        <v>0.15031251319734787</v>
      </c>
      <c r="W131" s="6"/>
    </row>
    <row r="132" spans="1:23" x14ac:dyDescent="0.25">
      <c r="A132" s="5" t="s">
        <v>448</v>
      </c>
      <c r="B132">
        <f>IFERROR(_xlfn.XLOOKUP(Table2[[#This Row],[country]],'[1]Park type per country'!$A$2:$A$162,'[1]Park type per country'!B$2:B$162),0)</f>
        <v>0.75255244094301965</v>
      </c>
      <c r="C132">
        <f>IFERROR(_xlfn.XLOOKUP(Table2[[#This Row],[surface]],'[1]Park type per country'!$A$2:$A$162,'[1]Park type per country'!C$2:C$162),0)</f>
        <v>0</v>
      </c>
      <c r="D132">
        <f>IFERROR(_xlfn.XLOOKUP(Table2[[#This Row],[multi-storey]],'[1]Park type per country'!$A$2:$A$162,'[1]Park type per country'!D$2:D$162),0)</f>
        <v>0</v>
      </c>
      <c r="E132">
        <f>IFERROR(_xlfn.XLOOKUP(Table2[[#This Row],[street_side]],'[1]Park type per country'!$A$2:$A$162,'[1]Park type per country'!E$2:E$162),0)</f>
        <v>0</v>
      </c>
      <c r="F132">
        <f>IFERROR(_xlfn.XLOOKUP(Table2[[#This Row],[underground]],'[1]Park type per country'!$A$2:$A$162,'[1]Park type per country'!F$2:F$162),0)</f>
        <v>0</v>
      </c>
      <c r="G132">
        <f>IFERROR(_xlfn.XLOOKUP(Table2[[#This Row],[lane]],'[1]Park type per country'!$A$2:$A$162,'[1]Park type per country'!G$2:G$162),0)</f>
        <v>0</v>
      </c>
      <c r="H132">
        <f>IFERROR(_xlfn.XLOOKUP(Table2[[#This Row],[rooftop]],'[1]Park type per country'!$A$2:$A$162,'[1]Park type per country'!H$2:H$162),0)</f>
        <v>0</v>
      </c>
      <c r="I132">
        <f>IFERROR(_xlfn.XLOOKUP(Table2[[#This Row],[garage_boxes]],'[1]Park type per country'!$A$2:$A$162,'[1]Park type per country'!I$2:I$162),0)</f>
        <v>0</v>
      </c>
      <c r="J132">
        <f>IFERROR(_xlfn.XLOOKUP(Table2[[#This Row],[carports]],'[1]Park type per country'!$A$2:$A$162,'[1]Park type per country'!J$2:J$162),0)</f>
        <v>0</v>
      </c>
      <c r="K132">
        <f>IFERROR(_xlfn.XLOOKUP(Table2[[#This Row],[garage]],'[1]Park type per country'!$A$2:$A$162,'[1]Park type per country'!K$2:K$162),0)</f>
        <v>0</v>
      </c>
      <c r="L132">
        <f>IFERROR(_xlfn.XLOOKUP(Table2[[#This Row],[depot]],'[1]Park type per country'!$A$2:$A$162,'[1]Park type per country'!L$2:L$162),0)</f>
        <v>0</v>
      </c>
      <c r="M132">
        <f>IFERROR(_xlfn.XLOOKUP(Table2[[#This Row],[sheds]],'[1]Park type per country'!$A$2:$A$162,'[1]Park type per country'!M$2:M$162),0)</f>
        <v>0</v>
      </c>
      <c r="N132">
        <f>IFERROR(_xlfn.XLOOKUP(Table2[[#This Row],[layby]],'[1]Park type per country'!$A$2:$A$162,'[1]Park type per country'!N$2:N$162),0)</f>
        <v>0</v>
      </c>
      <c r="O132">
        <f>IFERROR(_xlfn.XLOOKUP(Table2[[#This Row],[park_and_ride]],'[1]Park type per country'!$A$2:$A$162,'[1]Park type per country'!O$2:O$162),0)</f>
        <v>0</v>
      </c>
      <c r="P132">
        <f>IFERROR(_xlfn.XLOOKUP(Table2[[#This Row],[garages]],'[1]Park type per country'!$A$2:$A$162,'[1]Park type per country'!P$2:P$162),0)</f>
        <v>0</v>
      </c>
      <c r="Q132">
        <f>IFERROR(_xlfn.XLOOKUP(Table2[[#This Row],[Carpool]],'[1]Park type per country'!$A$2:$A$162,'[1]Park type per country'!Q$2:Q$162),0)</f>
        <v>0</v>
      </c>
      <c r="R132">
        <f>IFERROR(_xlfn.XLOOKUP(Table2[[#This Row],[carpool2]],'[1]Park type per country'!$A$2:$A$162,'[1]Park type per country'!R$2:R$162),0)</f>
        <v>0</v>
      </c>
      <c r="S132">
        <f>SUM(B132:R132)</f>
        <v>0.75255244094301965</v>
      </c>
      <c r="T132">
        <f>_xlfn.XLOOKUP(A132,Sheet1!$A$2:$A$177,Sheet1!$Q$2:$Q$177)</f>
        <v>1520.0074259016212</v>
      </c>
      <c r="U132" s="4">
        <f>S132/T132</f>
        <v>4.9509787131245687E-4</v>
      </c>
      <c r="V132" s="6">
        <f>_xlfn.XLOOKUP(Table2[[#This Row],[country]],[2]!Table1[country],[2]!Table1[Populated area with no road information (%)])</f>
        <v>0.58953927470671386</v>
      </c>
      <c r="W132" s="6"/>
    </row>
    <row r="133" spans="1:23" x14ac:dyDescent="0.25">
      <c r="A133" s="5" t="s">
        <v>563</v>
      </c>
      <c r="B133">
        <f>IFERROR(_xlfn.XLOOKUP(Table2[[#This Row],[country]],'[1]Park type per country'!$A$2:$A$162,'[1]Park type per country'!B$2:B$162),0)</f>
        <v>9.7075915749798417E-2</v>
      </c>
      <c r="C133">
        <f>IFERROR(_xlfn.XLOOKUP(Table2[[#This Row],[surface]],'[1]Park type per country'!$A$2:$A$162,'[1]Park type per country'!C$2:C$162),0)</f>
        <v>0</v>
      </c>
      <c r="D133">
        <f>IFERROR(_xlfn.XLOOKUP(Table2[[#This Row],[multi-storey]],'[1]Park type per country'!$A$2:$A$162,'[1]Park type per country'!D$2:D$162),0)</f>
        <v>0</v>
      </c>
      <c r="E133">
        <f>IFERROR(_xlfn.XLOOKUP(Table2[[#This Row],[street_side]],'[1]Park type per country'!$A$2:$A$162,'[1]Park type per country'!E$2:E$162),0)</f>
        <v>0</v>
      </c>
      <c r="F133">
        <f>IFERROR(_xlfn.XLOOKUP(Table2[[#This Row],[underground]],'[1]Park type per country'!$A$2:$A$162,'[1]Park type per country'!F$2:F$162),0)</f>
        <v>0</v>
      </c>
      <c r="G133">
        <f>IFERROR(_xlfn.XLOOKUP(Table2[[#This Row],[lane]],'[1]Park type per country'!$A$2:$A$162,'[1]Park type per country'!G$2:G$162),0)</f>
        <v>0</v>
      </c>
      <c r="H133">
        <f>IFERROR(_xlfn.XLOOKUP(Table2[[#This Row],[rooftop]],'[1]Park type per country'!$A$2:$A$162,'[1]Park type per country'!H$2:H$162),0)</f>
        <v>0</v>
      </c>
      <c r="I133">
        <f>IFERROR(_xlfn.XLOOKUP(Table2[[#This Row],[garage_boxes]],'[1]Park type per country'!$A$2:$A$162,'[1]Park type per country'!I$2:I$162),0)</f>
        <v>0</v>
      </c>
      <c r="J133">
        <f>IFERROR(_xlfn.XLOOKUP(Table2[[#This Row],[carports]],'[1]Park type per country'!$A$2:$A$162,'[1]Park type per country'!J$2:J$162),0)</f>
        <v>0</v>
      </c>
      <c r="K133">
        <f>IFERROR(_xlfn.XLOOKUP(Table2[[#This Row],[garage]],'[1]Park type per country'!$A$2:$A$162,'[1]Park type per country'!K$2:K$162),0)</f>
        <v>0</v>
      </c>
      <c r="L133">
        <f>IFERROR(_xlfn.XLOOKUP(Table2[[#This Row],[depot]],'[1]Park type per country'!$A$2:$A$162,'[1]Park type per country'!L$2:L$162),0)</f>
        <v>0</v>
      </c>
      <c r="M133">
        <f>IFERROR(_xlfn.XLOOKUP(Table2[[#This Row],[sheds]],'[1]Park type per country'!$A$2:$A$162,'[1]Park type per country'!M$2:M$162),0)</f>
        <v>0</v>
      </c>
      <c r="N133">
        <f>IFERROR(_xlfn.XLOOKUP(Table2[[#This Row],[layby]],'[1]Park type per country'!$A$2:$A$162,'[1]Park type per country'!N$2:N$162),0)</f>
        <v>0</v>
      </c>
      <c r="O133">
        <f>IFERROR(_xlfn.XLOOKUP(Table2[[#This Row],[park_and_ride]],'[1]Park type per country'!$A$2:$A$162,'[1]Park type per country'!O$2:O$162),0)</f>
        <v>0</v>
      </c>
      <c r="P133">
        <f>IFERROR(_xlfn.XLOOKUP(Table2[[#This Row],[garages]],'[1]Park type per country'!$A$2:$A$162,'[1]Park type per country'!P$2:P$162),0)</f>
        <v>0</v>
      </c>
      <c r="Q133">
        <f>IFERROR(_xlfn.XLOOKUP(Table2[[#This Row],[Carpool]],'[1]Park type per country'!$A$2:$A$162,'[1]Park type per country'!Q$2:Q$162),0)</f>
        <v>0</v>
      </c>
      <c r="R133">
        <f>IFERROR(_xlfn.XLOOKUP(Table2[[#This Row],[carpool2]],'[1]Park type per country'!$A$2:$A$162,'[1]Park type per country'!R$2:R$162),0)</f>
        <v>0</v>
      </c>
      <c r="S133">
        <f>SUM(B133:R133)</f>
        <v>9.7075915749798417E-2</v>
      </c>
      <c r="T133">
        <f>_xlfn.XLOOKUP(A133,Sheet1!$A$2:$A$177,Sheet1!$Q$2:$Q$177)</f>
        <v>238.5289817943476</v>
      </c>
      <c r="U133" s="4">
        <f>S133/T133</f>
        <v>4.0697744575748999E-4</v>
      </c>
      <c r="V133" s="6">
        <f>_xlfn.XLOOKUP(Table2[[#This Row],[country]],[2]!Table1[country],[2]!Table1[Populated area with no road information (%)])</f>
        <v>0.53390120734809698</v>
      </c>
      <c r="W133" s="6"/>
    </row>
    <row r="134" spans="1:23" x14ac:dyDescent="0.25">
      <c r="A134" s="5" t="s">
        <v>522</v>
      </c>
      <c r="B134">
        <f>IFERROR(_xlfn.XLOOKUP(Table2[[#This Row],[country]],'[1]Park type per country'!$A$2:$A$162,'[1]Park type per country'!B$2:B$162),0)</f>
        <v>0.54656021308597635</v>
      </c>
      <c r="C134">
        <f>IFERROR(_xlfn.XLOOKUP(Table2[[#This Row],[surface]],'[1]Park type per country'!$A$2:$A$162,'[1]Park type per country'!C$2:C$162),0)</f>
        <v>0</v>
      </c>
      <c r="D134">
        <f>IFERROR(_xlfn.XLOOKUP(Table2[[#This Row],[multi-storey]],'[1]Park type per country'!$A$2:$A$162,'[1]Park type per country'!D$2:D$162),0)</f>
        <v>0</v>
      </c>
      <c r="E134">
        <f>IFERROR(_xlfn.XLOOKUP(Table2[[#This Row],[street_side]],'[1]Park type per country'!$A$2:$A$162,'[1]Park type per country'!E$2:E$162),0)</f>
        <v>0</v>
      </c>
      <c r="F134">
        <f>IFERROR(_xlfn.XLOOKUP(Table2[[#This Row],[underground]],'[1]Park type per country'!$A$2:$A$162,'[1]Park type per country'!F$2:F$162),0)</f>
        <v>0</v>
      </c>
      <c r="G134">
        <f>IFERROR(_xlfn.XLOOKUP(Table2[[#This Row],[lane]],'[1]Park type per country'!$A$2:$A$162,'[1]Park type per country'!G$2:G$162),0)</f>
        <v>0</v>
      </c>
      <c r="H134">
        <f>IFERROR(_xlfn.XLOOKUP(Table2[[#This Row],[rooftop]],'[1]Park type per country'!$A$2:$A$162,'[1]Park type per country'!H$2:H$162),0)</f>
        <v>0</v>
      </c>
      <c r="I134">
        <f>IFERROR(_xlfn.XLOOKUP(Table2[[#This Row],[garage_boxes]],'[1]Park type per country'!$A$2:$A$162,'[1]Park type per country'!I$2:I$162),0)</f>
        <v>0</v>
      </c>
      <c r="J134">
        <f>IFERROR(_xlfn.XLOOKUP(Table2[[#This Row],[carports]],'[1]Park type per country'!$A$2:$A$162,'[1]Park type per country'!J$2:J$162),0)</f>
        <v>0</v>
      </c>
      <c r="K134">
        <f>IFERROR(_xlfn.XLOOKUP(Table2[[#This Row],[garage]],'[1]Park type per country'!$A$2:$A$162,'[1]Park type per country'!K$2:K$162),0)</f>
        <v>0</v>
      </c>
      <c r="L134">
        <f>IFERROR(_xlfn.XLOOKUP(Table2[[#This Row],[depot]],'[1]Park type per country'!$A$2:$A$162,'[1]Park type per country'!L$2:L$162),0)</f>
        <v>0</v>
      </c>
      <c r="M134">
        <f>IFERROR(_xlfn.XLOOKUP(Table2[[#This Row],[sheds]],'[1]Park type per country'!$A$2:$A$162,'[1]Park type per country'!M$2:M$162),0)</f>
        <v>0</v>
      </c>
      <c r="N134">
        <f>IFERROR(_xlfn.XLOOKUP(Table2[[#This Row],[layby]],'[1]Park type per country'!$A$2:$A$162,'[1]Park type per country'!N$2:N$162),0)</f>
        <v>0</v>
      </c>
      <c r="O134">
        <f>IFERROR(_xlfn.XLOOKUP(Table2[[#This Row],[park_and_ride]],'[1]Park type per country'!$A$2:$A$162,'[1]Park type per country'!O$2:O$162),0)</f>
        <v>0</v>
      </c>
      <c r="P134">
        <f>IFERROR(_xlfn.XLOOKUP(Table2[[#This Row],[garages]],'[1]Park type per country'!$A$2:$A$162,'[1]Park type per country'!P$2:P$162),0)</f>
        <v>0</v>
      </c>
      <c r="Q134">
        <f>IFERROR(_xlfn.XLOOKUP(Table2[[#This Row],[Carpool]],'[1]Park type per country'!$A$2:$A$162,'[1]Park type per country'!Q$2:Q$162),0)</f>
        <v>0</v>
      </c>
      <c r="R134">
        <f>IFERROR(_xlfn.XLOOKUP(Table2[[#This Row],[carpool2]],'[1]Park type per country'!$A$2:$A$162,'[1]Park type per country'!R$2:R$162),0)</f>
        <v>0</v>
      </c>
      <c r="S134">
        <f>SUM(B134:R134)</f>
        <v>0.54656021308597635</v>
      </c>
      <c r="T134">
        <f>_xlfn.XLOOKUP(A134,Sheet1!$A$2:$A$177,Sheet1!$Q$2:$Q$177)</f>
        <v>1553.7210753500099</v>
      </c>
      <c r="U134" s="4">
        <f>S134/T134</f>
        <v>3.5177498828922792E-4</v>
      </c>
      <c r="V134" s="6">
        <f>_xlfn.XLOOKUP(Table2[[#This Row],[country]],[2]!Table1[country],[2]!Table1[Populated area with no road information (%)])</f>
        <v>0.38485357188614427</v>
      </c>
      <c r="W134" s="6"/>
    </row>
    <row r="135" spans="1:23" x14ac:dyDescent="0.25">
      <c r="A135" s="5" t="s">
        <v>534</v>
      </c>
      <c r="B135">
        <f>IFERROR(_xlfn.XLOOKUP(Table2[[#This Row],[country]],'[1]Park type per country'!$A$2:$A$162,'[1]Park type per country'!B$2:B$162),0)</f>
        <v>0.12176046379650141</v>
      </c>
      <c r="C135">
        <f>IFERROR(_xlfn.XLOOKUP(Table2[[#This Row],[surface]],'[1]Park type per country'!$A$2:$A$162,'[1]Park type per country'!C$2:C$162),0)</f>
        <v>0</v>
      </c>
      <c r="D135">
        <f>IFERROR(_xlfn.XLOOKUP(Table2[[#This Row],[multi-storey]],'[1]Park type per country'!$A$2:$A$162,'[1]Park type per country'!D$2:D$162),0)</f>
        <v>0</v>
      </c>
      <c r="E135">
        <f>IFERROR(_xlfn.XLOOKUP(Table2[[#This Row],[street_side]],'[1]Park type per country'!$A$2:$A$162,'[1]Park type per country'!E$2:E$162),0)</f>
        <v>0</v>
      </c>
      <c r="F135">
        <f>IFERROR(_xlfn.XLOOKUP(Table2[[#This Row],[underground]],'[1]Park type per country'!$A$2:$A$162,'[1]Park type per country'!F$2:F$162),0)</f>
        <v>0</v>
      </c>
      <c r="G135">
        <f>IFERROR(_xlfn.XLOOKUP(Table2[[#This Row],[lane]],'[1]Park type per country'!$A$2:$A$162,'[1]Park type per country'!G$2:G$162),0)</f>
        <v>0</v>
      </c>
      <c r="H135">
        <f>IFERROR(_xlfn.XLOOKUP(Table2[[#This Row],[rooftop]],'[1]Park type per country'!$A$2:$A$162,'[1]Park type per country'!H$2:H$162),0)</f>
        <v>0</v>
      </c>
      <c r="I135">
        <f>IFERROR(_xlfn.XLOOKUP(Table2[[#This Row],[garage_boxes]],'[1]Park type per country'!$A$2:$A$162,'[1]Park type per country'!I$2:I$162),0)</f>
        <v>0</v>
      </c>
      <c r="J135">
        <f>IFERROR(_xlfn.XLOOKUP(Table2[[#This Row],[carports]],'[1]Park type per country'!$A$2:$A$162,'[1]Park type per country'!J$2:J$162),0)</f>
        <v>0</v>
      </c>
      <c r="K135">
        <f>IFERROR(_xlfn.XLOOKUP(Table2[[#This Row],[garage]],'[1]Park type per country'!$A$2:$A$162,'[1]Park type per country'!K$2:K$162),0)</f>
        <v>0</v>
      </c>
      <c r="L135">
        <f>IFERROR(_xlfn.XLOOKUP(Table2[[#This Row],[depot]],'[1]Park type per country'!$A$2:$A$162,'[1]Park type per country'!L$2:L$162),0)</f>
        <v>0</v>
      </c>
      <c r="M135">
        <f>IFERROR(_xlfn.XLOOKUP(Table2[[#This Row],[sheds]],'[1]Park type per country'!$A$2:$A$162,'[1]Park type per country'!M$2:M$162),0)</f>
        <v>0</v>
      </c>
      <c r="N135">
        <f>IFERROR(_xlfn.XLOOKUP(Table2[[#This Row],[layby]],'[1]Park type per country'!$A$2:$A$162,'[1]Park type per country'!N$2:N$162),0)</f>
        <v>0</v>
      </c>
      <c r="O135">
        <f>IFERROR(_xlfn.XLOOKUP(Table2[[#This Row],[park_and_ride]],'[1]Park type per country'!$A$2:$A$162,'[1]Park type per country'!O$2:O$162),0)</f>
        <v>0</v>
      </c>
      <c r="P135">
        <f>IFERROR(_xlfn.XLOOKUP(Table2[[#This Row],[garages]],'[1]Park type per country'!$A$2:$A$162,'[1]Park type per country'!P$2:P$162),0)</f>
        <v>0</v>
      </c>
      <c r="Q135">
        <f>IFERROR(_xlfn.XLOOKUP(Table2[[#This Row],[Carpool]],'[1]Park type per country'!$A$2:$A$162,'[1]Park type per country'!Q$2:Q$162),0)</f>
        <v>0</v>
      </c>
      <c r="R135">
        <f>IFERROR(_xlfn.XLOOKUP(Table2[[#This Row],[carpool2]],'[1]Park type per country'!$A$2:$A$162,'[1]Park type per country'!R$2:R$162),0)</f>
        <v>0</v>
      </c>
      <c r="S135">
        <f>SUM(B135:R135)</f>
        <v>0.12176046379650141</v>
      </c>
      <c r="T135">
        <f>_xlfn.XLOOKUP(A135,Sheet1!$A$2:$A$177,Sheet1!$Q$2:$Q$177)</f>
        <v>365.44799271785899</v>
      </c>
      <c r="U135" s="4">
        <f>S135/T135</f>
        <v>3.3318137251476306E-4</v>
      </c>
      <c r="V135" s="6">
        <f>_xlfn.XLOOKUP(Table2[[#This Row],[country]],[2]!Table1[country],[2]!Table1[Populated area with no road information (%)])</f>
        <v>0.57478084513757532</v>
      </c>
      <c r="W135" s="6"/>
    </row>
    <row r="136" spans="1:23" x14ac:dyDescent="0.25">
      <c r="A136" s="5" t="s">
        <v>561</v>
      </c>
      <c r="B136">
        <f>IFERROR(_xlfn.XLOOKUP(Table2[[#This Row],[country]],'[1]Park type per country'!$A$2:$A$162,'[1]Park type per country'!B$2:B$162),0)</f>
        <v>0.78442920200844402</v>
      </c>
      <c r="C136">
        <f>IFERROR(_xlfn.XLOOKUP(Table2[[#This Row],[surface]],'[1]Park type per country'!$A$2:$A$162,'[1]Park type per country'!C$2:C$162),0)</f>
        <v>0</v>
      </c>
      <c r="D136">
        <f>IFERROR(_xlfn.XLOOKUP(Table2[[#This Row],[multi-storey]],'[1]Park type per country'!$A$2:$A$162,'[1]Park type per country'!D$2:D$162),0)</f>
        <v>0</v>
      </c>
      <c r="E136">
        <f>IFERROR(_xlfn.XLOOKUP(Table2[[#This Row],[street_side]],'[1]Park type per country'!$A$2:$A$162,'[1]Park type per country'!E$2:E$162),0)</f>
        <v>0</v>
      </c>
      <c r="F136">
        <f>IFERROR(_xlfn.XLOOKUP(Table2[[#This Row],[underground]],'[1]Park type per country'!$A$2:$A$162,'[1]Park type per country'!F$2:F$162),0)</f>
        <v>0</v>
      </c>
      <c r="G136">
        <f>IFERROR(_xlfn.XLOOKUP(Table2[[#This Row],[lane]],'[1]Park type per country'!$A$2:$A$162,'[1]Park type per country'!G$2:G$162),0)</f>
        <v>0</v>
      </c>
      <c r="H136">
        <f>IFERROR(_xlfn.XLOOKUP(Table2[[#This Row],[rooftop]],'[1]Park type per country'!$A$2:$A$162,'[1]Park type per country'!H$2:H$162),0)</f>
        <v>0</v>
      </c>
      <c r="I136">
        <f>IFERROR(_xlfn.XLOOKUP(Table2[[#This Row],[garage_boxes]],'[1]Park type per country'!$A$2:$A$162,'[1]Park type per country'!I$2:I$162),0)</f>
        <v>0</v>
      </c>
      <c r="J136">
        <f>IFERROR(_xlfn.XLOOKUP(Table2[[#This Row],[carports]],'[1]Park type per country'!$A$2:$A$162,'[1]Park type per country'!J$2:J$162),0)</f>
        <v>0</v>
      </c>
      <c r="K136">
        <f>IFERROR(_xlfn.XLOOKUP(Table2[[#This Row],[garage]],'[1]Park type per country'!$A$2:$A$162,'[1]Park type per country'!K$2:K$162),0)</f>
        <v>0</v>
      </c>
      <c r="L136">
        <f>IFERROR(_xlfn.XLOOKUP(Table2[[#This Row],[depot]],'[1]Park type per country'!$A$2:$A$162,'[1]Park type per country'!L$2:L$162),0)</f>
        <v>0</v>
      </c>
      <c r="M136">
        <f>IFERROR(_xlfn.XLOOKUP(Table2[[#This Row],[sheds]],'[1]Park type per country'!$A$2:$A$162,'[1]Park type per country'!M$2:M$162),0)</f>
        <v>0</v>
      </c>
      <c r="N136">
        <f>IFERROR(_xlfn.XLOOKUP(Table2[[#This Row],[layby]],'[1]Park type per country'!$A$2:$A$162,'[1]Park type per country'!N$2:N$162),0)</f>
        <v>0</v>
      </c>
      <c r="O136">
        <f>IFERROR(_xlfn.XLOOKUP(Table2[[#This Row],[park_and_ride]],'[1]Park type per country'!$A$2:$A$162,'[1]Park type per country'!O$2:O$162),0)</f>
        <v>0</v>
      </c>
      <c r="P136">
        <f>IFERROR(_xlfn.XLOOKUP(Table2[[#This Row],[garages]],'[1]Park type per country'!$A$2:$A$162,'[1]Park type per country'!P$2:P$162),0)</f>
        <v>0</v>
      </c>
      <c r="Q136">
        <f>IFERROR(_xlfn.XLOOKUP(Table2[[#This Row],[Carpool]],'[1]Park type per country'!$A$2:$A$162,'[1]Park type per country'!Q$2:Q$162),0)</f>
        <v>0</v>
      </c>
      <c r="R136">
        <f>IFERROR(_xlfn.XLOOKUP(Table2[[#This Row],[carpool2]],'[1]Park type per country'!$A$2:$A$162,'[1]Park type per country'!R$2:R$162),0)</f>
        <v>0</v>
      </c>
      <c r="S136">
        <f>SUM(B136:R136)</f>
        <v>0.78442920200844402</v>
      </c>
      <c r="T136">
        <f>_xlfn.XLOOKUP(A136,Sheet1!$A$2:$A$177,Sheet1!$Q$2:$Q$177)</f>
        <v>2432.3231055411229</v>
      </c>
      <c r="U136" s="4">
        <f>S136/T136</f>
        <v>3.2250205584176726E-4</v>
      </c>
      <c r="V136" s="6">
        <f>_xlfn.XLOOKUP(Table2[[#This Row],[country]],[2]!Table1[country],[2]!Table1[Populated area with no road information (%)])</f>
        <v>0.48964711879246431</v>
      </c>
      <c r="W136" s="6"/>
    </row>
    <row r="137" spans="1:23" x14ac:dyDescent="0.25">
      <c r="A137" s="5" t="s">
        <v>553</v>
      </c>
      <c r="B137">
        <f>IFERROR(_xlfn.XLOOKUP(Table2[[#This Row],[country]],'[1]Park type per country'!$A$2:$A$162,'[1]Park type per country'!B$2:B$162),0)</f>
        <v>0.21075006475211139</v>
      </c>
      <c r="C137">
        <f>IFERROR(_xlfn.XLOOKUP(Table2[[#This Row],[surface]],'[1]Park type per country'!$A$2:$A$162,'[1]Park type per country'!C$2:C$162),0)</f>
        <v>0</v>
      </c>
      <c r="D137">
        <f>IFERROR(_xlfn.XLOOKUP(Table2[[#This Row],[multi-storey]],'[1]Park type per country'!$A$2:$A$162,'[1]Park type per country'!D$2:D$162),0)</f>
        <v>0</v>
      </c>
      <c r="E137">
        <f>IFERROR(_xlfn.XLOOKUP(Table2[[#This Row],[street_side]],'[1]Park type per country'!$A$2:$A$162,'[1]Park type per country'!E$2:E$162),0)</f>
        <v>0</v>
      </c>
      <c r="F137">
        <f>IFERROR(_xlfn.XLOOKUP(Table2[[#This Row],[underground]],'[1]Park type per country'!$A$2:$A$162,'[1]Park type per country'!F$2:F$162),0)</f>
        <v>0</v>
      </c>
      <c r="G137">
        <f>IFERROR(_xlfn.XLOOKUP(Table2[[#This Row],[lane]],'[1]Park type per country'!$A$2:$A$162,'[1]Park type per country'!G$2:G$162),0)</f>
        <v>0</v>
      </c>
      <c r="H137">
        <f>IFERROR(_xlfn.XLOOKUP(Table2[[#This Row],[rooftop]],'[1]Park type per country'!$A$2:$A$162,'[1]Park type per country'!H$2:H$162),0)</f>
        <v>0</v>
      </c>
      <c r="I137">
        <f>IFERROR(_xlfn.XLOOKUP(Table2[[#This Row],[garage_boxes]],'[1]Park type per country'!$A$2:$A$162,'[1]Park type per country'!I$2:I$162),0)</f>
        <v>0</v>
      </c>
      <c r="J137">
        <f>IFERROR(_xlfn.XLOOKUP(Table2[[#This Row],[carports]],'[1]Park type per country'!$A$2:$A$162,'[1]Park type per country'!J$2:J$162),0)</f>
        <v>0</v>
      </c>
      <c r="K137">
        <f>IFERROR(_xlfn.XLOOKUP(Table2[[#This Row],[garage]],'[1]Park type per country'!$A$2:$A$162,'[1]Park type per country'!K$2:K$162),0)</f>
        <v>0</v>
      </c>
      <c r="L137">
        <f>IFERROR(_xlfn.XLOOKUP(Table2[[#This Row],[depot]],'[1]Park type per country'!$A$2:$A$162,'[1]Park type per country'!L$2:L$162),0)</f>
        <v>0</v>
      </c>
      <c r="M137">
        <f>IFERROR(_xlfn.XLOOKUP(Table2[[#This Row],[sheds]],'[1]Park type per country'!$A$2:$A$162,'[1]Park type per country'!M$2:M$162),0)</f>
        <v>0</v>
      </c>
      <c r="N137">
        <f>IFERROR(_xlfn.XLOOKUP(Table2[[#This Row],[layby]],'[1]Park type per country'!$A$2:$A$162,'[1]Park type per country'!N$2:N$162),0)</f>
        <v>0</v>
      </c>
      <c r="O137">
        <f>IFERROR(_xlfn.XLOOKUP(Table2[[#This Row],[park_and_ride]],'[1]Park type per country'!$A$2:$A$162,'[1]Park type per country'!O$2:O$162),0)</f>
        <v>0</v>
      </c>
      <c r="P137">
        <f>IFERROR(_xlfn.XLOOKUP(Table2[[#This Row],[garages]],'[1]Park type per country'!$A$2:$A$162,'[1]Park type per country'!P$2:P$162),0)</f>
        <v>0</v>
      </c>
      <c r="Q137">
        <f>IFERROR(_xlfn.XLOOKUP(Table2[[#This Row],[Carpool]],'[1]Park type per country'!$A$2:$A$162,'[1]Park type per country'!Q$2:Q$162),0)</f>
        <v>0</v>
      </c>
      <c r="R137">
        <f>IFERROR(_xlfn.XLOOKUP(Table2[[#This Row],[carpool2]],'[1]Park type per country'!$A$2:$A$162,'[1]Park type per country'!R$2:R$162),0)</f>
        <v>0</v>
      </c>
      <c r="S137">
        <f>SUM(B137:R137)</f>
        <v>0.21075006475211139</v>
      </c>
      <c r="T137">
        <f>_xlfn.XLOOKUP(A137,Sheet1!$A$2:$A$177,Sheet1!$Q$2:$Q$177)</f>
        <v>664.61899385517688</v>
      </c>
      <c r="U137" s="4">
        <f>S137/T137</f>
        <v>3.1709906984396936E-4</v>
      </c>
      <c r="V137" s="6">
        <f>_xlfn.XLOOKUP(Table2[[#This Row],[country]],[2]!Table1[country],[2]!Table1[Populated area with no road information (%)])</f>
        <v>0.19492060610573919</v>
      </c>
      <c r="W137" s="6"/>
    </row>
    <row r="138" spans="1:23" x14ac:dyDescent="0.25">
      <c r="A138" s="5" t="s">
        <v>538</v>
      </c>
      <c r="B138">
        <f>IFERROR(_xlfn.XLOOKUP(Table2[[#This Row],[country]],'[1]Park type per country'!$A$2:$A$162,'[1]Park type per country'!B$2:B$162),0)</f>
        <v>0.35297014114202951</v>
      </c>
      <c r="C138">
        <f>IFERROR(_xlfn.XLOOKUP(Table2[[#This Row],[surface]],'[1]Park type per country'!$A$2:$A$162,'[1]Park type per country'!C$2:C$162),0)</f>
        <v>0</v>
      </c>
      <c r="D138">
        <f>IFERROR(_xlfn.XLOOKUP(Table2[[#This Row],[multi-storey]],'[1]Park type per country'!$A$2:$A$162,'[1]Park type per country'!D$2:D$162),0)</f>
        <v>0</v>
      </c>
      <c r="E138">
        <f>IFERROR(_xlfn.XLOOKUP(Table2[[#This Row],[street_side]],'[1]Park type per country'!$A$2:$A$162,'[1]Park type per country'!E$2:E$162),0)</f>
        <v>0</v>
      </c>
      <c r="F138">
        <f>IFERROR(_xlfn.XLOOKUP(Table2[[#This Row],[underground]],'[1]Park type per country'!$A$2:$A$162,'[1]Park type per country'!F$2:F$162),0)</f>
        <v>0</v>
      </c>
      <c r="G138">
        <f>IFERROR(_xlfn.XLOOKUP(Table2[[#This Row],[lane]],'[1]Park type per country'!$A$2:$A$162,'[1]Park type per country'!G$2:G$162),0)</f>
        <v>0</v>
      </c>
      <c r="H138">
        <f>IFERROR(_xlfn.XLOOKUP(Table2[[#This Row],[rooftop]],'[1]Park type per country'!$A$2:$A$162,'[1]Park type per country'!H$2:H$162),0)</f>
        <v>0</v>
      </c>
      <c r="I138">
        <f>IFERROR(_xlfn.XLOOKUP(Table2[[#This Row],[garage_boxes]],'[1]Park type per country'!$A$2:$A$162,'[1]Park type per country'!I$2:I$162),0)</f>
        <v>0</v>
      </c>
      <c r="J138">
        <f>IFERROR(_xlfn.XLOOKUP(Table2[[#This Row],[carports]],'[1]Park type per country'!$A$2:$A$162,'[1]Park type per country'!J$2:J$162),0)</f>
        <v>0</v>
      </c>
      <c r="K138">
        <f>IFERROR(_xlfn.XLOOKUP(Table2[[#This Row],[garage]],'[1]Park type per country'!$A$2:$A$162,'[1]Park type per country'!K$2:K$162),0)</f>
        <v>0</v>
      </c>
      <c r="L138">
        <f>IFERROR(_xlfn.XLOOKUP(Table2[[#This Row],[depot]],'[1]Park type per country'!$A$2:$A$162,'[1]Park type per country'!L$2:L$162),0)</f>
        <v>0</v>
      </c>
      <c r="M138">
        <f>IFERROR(_xlfn.XLOOKUP(Table2[[#This Row],[sheds]],'[1]Park type per country'!$A$2:$A$162,'[1]Park type per country'!M$2:M$162),0)</f>
        <v>0</v>
      </c>
      <c r="N138">
        <f>IFERROR(_xlfn.XLOOKUP(Table2[[#This Row],[layby]],'[1]Park type per country'!$A$2:$A$162,'[1]Park type per country'!N$2:N$162),0)</f>
        <v>0</v>
      </c>
      <c r="O138">
        <f>IFERROR(_xlfn.XLOOKUP(Table2[[#This Row],[park_and_ride]],'[1]Park type per country'!$A$2:$A$162,'[1]Park type per country'!O$2:O$162),0)</f>
        <v>0</v>
      </c>
      <c r="P138">
        <f>IFERROR(_xlfn.XLOOKUP(Table2[[#This Row],[garages]],'[1]Park type per country'!$A$2:$A$162,'[1]Park type per country'!P$2:P$162),0)</f>
        <v>0</v>
      </c>
      <c r="Q138">
        <f>IFERROR(_xlfn.XLOOKUP(Table2[[#This Row],[Carpool]],'[1]Park type per country'!$A$2:$A$162,'[1]Park type per country'!Q$2:Q$162),0)</f>
        <v>0</v>
      </c>
      <c r="R138">
        <f>IFERROR(_xlfn.XLOOKUP(Table2[[#This Row],[carpool2]],'[1]Park type per country'!$A$2:$A$162,'[1]Park type per country'!R$2:R$162),0)</f>
        <v>0</v>
      </c>
      <c r="S138">
        <f>SUM(B138:R138)</f>
        <v>0.35297014114202951</v>
      </c>
      <c r="T138">
        <f>_xlfn.XLOOKUP(A138,Sheet1!$A$2:$A$177,Sheet1!$Q$2:$Q$177)</f>
        <v>1172.2146203310895</v>
      </c>
      <c r="U138" s="4">
        <f>S138/T138</f>
        <v>3.0111392147824759E-4</v>
      </c>
      <c r="V138" s="6">
        <f>_xlfn.XLOOKUP(Table2[[#This Row],[country]],[2]!Table1[country],[2]!Table1[Populated area with no road information (%)])</f>
        <v>0.34175393786856112</v>
      </c>
      <c r="W138" s="6"/>
    </row>
    <row r="139" spans="1:23" x14ac:dyDescent="0.25">
      <c r="A139" s="5" t="s">
        <v>505</v>
      </c>
      <c r="B139">
        <f>IFERROR(_xlfn.XLOOKUP(Table2[[#This Row],[country]],'[1]Park type per country'!$A$2:$A$162,'[1]Park type per country'!B$2:B$162),0)</f>
        <v>9.6822944763403057E-2</v>
      </c>
      <c r="C139">
        <f>IFERROR(_xlfn.XLOOKUP(Table2[[#This Row],[surface]],'[1]Park type per country'!$A$2:$A$162,'[1]Park type per country'!C$2:C$162),0)</f>
        <v>0</v>
      </c>
      <c r="D139">
        <f>IFERROR(_xlfn.XLOOKUP(Table2[[#This Row],[multi-storey]],'[1]Park type per country'!$A$2:$A$162,'[1]Park type per country'!D$2:D$162),0)</f>
        <v>0</v>
      </c>
      <c r="E139">
        <f>IFERROR(_xlfn.XLOOKUP(Table2[[#This Row],[street_side]],'[1]Park type per country'!$A$2:$A$162,'[1]Park type per country'!E$2:E$162),0)</f>
        <v>0</v>
      </c>
      <c r="F139">
        <f>IFERROR(_xlfn.XLOOKUP(Table2[[#This Row],[underground]],'[1]Park type per country'!$A$2:$A$162,'[1]Park type per country'!F$2:F$162),0)</f>
        <v>0</v>
      </c>
      <c r="G139">
        <f>IFERROR(_xlfn.XLOOKUP(Table2[[#This Row],[lane]],'[1]Park type per country'!$A$2:$A$162,'[1]Park type per country'!G$2:G$162),0)</f>
        <v>0</v>
      </c>
      <c r="H139">
        <f>IFERROR(_xlfn.XLOOKUP(Table2[[#This Row],[rooftop]],'[1]Park type per country'!$A$2:$A$162,'[1]Park type per country'!H$2:H$162),0)</f>
        <v>0</v>
      </c>
      <c r="I139">
        <f>IFERROR(_xlfn.XLOOKUP(Table2[[#This Row],[garage_boxes]],'[1]Park type per country'!$A$2:$A$162,'[1]Park type per country'!I$2:I$162),0)</f>
        <v>0</v>
      </c>
      <c r="J139">
        <f>IFERROR(_xlfn.XLOOKUP(Table2[[#This Row],[carports]],'[1]Park type per country'!$A$2:$A$162,'[1]Park type per country'!J$2:J$162),0)</f>
        <v>0</v>
      </c>
      <c r="K139">
        <f>IFERROR(_xlfn.XLOOKUP(Table2[[#This Row],[garage]],'[1]Park type per country'!$A$2:$A$162,'[1]Park type per country'!K$2:K$162),0)</f>
        <v>0</v>
      </c>
      <c r="L139">
        <f>IFERROR(_xlfn.XLOOKUP(Table2[[#This Row],[depot]],'[1]Park type per country'!$A$2:$A$162,'[1]Park type per country'!L$2:L$162),0)</f>
        <v>0</v>
      </c>
      <c r="M139">
        <f>IFERROR(_xlfn.XLOOKUP(Table2[[#This Row],[sheds]],'[1]Park type per country'!$A$2:$A$162,'[1]Park type per country'!M$2:M$162),0)</f>
        <v>0</v>
      </c>
      <c r="N139">
        <f>IFERROR(_xlfn.XLOOKUP(Table2[[#This Row],[layby]],'[1]Park type per country'!$A$2:$A$162,'[1]Park type per country'!N$2:N$162),0)</f>
        <v>0</v>
      </c>
      <c r="O139">
        <f>IFERROR(_xlfn.XLOOKUP(Table2[[#This Row],[park_and_ride]],'[1]Park type per country'!$A$2:$A$162,'[1]Park type per country'!O$2:O$162),0)</f>
        <v>0</v>
      </c>
      <c r="P139">
        <f>IFERROR(_xlfn.XLOOKUP(Table2[[#This Row],[garages]],'[1]Park type per country'!$A$2:$A$162,'[1]Park type per country'!P$2:P$162),0)</f>
        <v>0</v>
      </c>
      <c r="Q139">
        <f>IFERROR(_xlfn.XLOOKUP(Table2[[#This Row],[Carpool]],'[1]Park type per country'!$A$2:$A$162,'[1]Park type per country'!Q$2:Q$162),0)</f>
        <v>0</v>
      </c>
      <c r="R139">
        <f>IFERROR(_xlfn.XLOOKUP(Table2[[#This Row],[carpool2]],'[1]Park type per country'!$A$2:$A$162,'[1]Park type per country'!R$2:R$162),0)</f>
        <v>0</v>
      </c>
      <c r="S139">
        <f>SUM(B139:R139)</f>
        <v>9.6822944763403057E-2</v>
      </c>
      <c r="T139">
        <f>_xlfn.XLOOKUP(A139,Sheet1!$A$2:$A$177,Sheet1!$Q$2:$Q$177)</f>
        <v>373.17090030947554</v>
      </c>
      <c r="U139" s="4">
        <f>S139/T139</f>
        <v>2.5946006155117273E-4</v>
      </c>
      <c r="V139" s="6">
        <f>_xlfn.XLOOKUP(Table2[[#This Row],[country]],[2]!Table1[country],[2]!Table1[Populated area with no road information (%)])</f>
        <v>0.31902768381103924</v>
      </c>
      <c r="W139" s="6"/>
    </row>
    <row r="140" spans="1:23" x14ac:dyDescent="0.25">
      <c r="A140" s="5" t="s">
        <v>550</v>
      </c>
      <c r="B140">
        <f>IFERROR(_xlfn.XLOOKUP(Table2[[#This Row],[country]],'[1]Park type per country'!$A$2:$A$162,'[1]Park type per country'!B$2:B$162),0)</f>
        <v>0.19837901056217991</v>
      </c>
      <c r="C140">
        <f>IFERROR(_xlfn.XLOOKUP(Table2[[#This Row],[surface]],'[1]Park type per country'!$A$2:$A$162,'[1]Park type per country'!C$2:C$162),0)</f>
        <v>0</v>
      </c>
      <c r="D140">
        <f>IFERROR(_xlfn.XLOOKUP(Table2[[#This Row],[multi-storey]],'[1]Park type per country'!$A$2:$A$162,'[1]Park type per country'!D$2:D$162),0)</f>
        <v>0</v>
      </c>
      <c r="E140">
        <f>IFERROR(_xlfn.XLOOKUP(Table2[[#This Row],[street_side]],'[1]Park type per country'!$A$2:$A$162,'[1]Park type per country'!E$2:E$162),0)</f>
        <v>0</v>
      </c>
      <c r="F140">
        <f>IFERROR(_xlfn.XLOOKUP(Table2[[#This Row],[underground]],'[1]Park type per country'!$A$2:$A$162,'[1]Park type per country'!F$2:F$162),0)</f>
        <v>0</v>
      </c>
      <c r="G140">
        <f>IFERROR(_xlfn.XLOOKUP(Table2[[#This Row],[lane]],'[1]Park type per country'!$A$2:$A$162,'[1]Park type per country'!G$2:G$162),0)</f>
        <v>0</v>
      </c>
      <c r="H140">
        <f>IFERROR(_xlfn.XLOOKUP(Table2[[#This Row],[rooftop]],'[1]Park type per country'!$A$2:$A$162,'[1]Park type per country'!H$2:H$162),0)</f>
        <v>0</v>
      </c>
      <c r="I140">
        <f>IFERROR(_xlfn.XLOOKUP(Table2[[#This Row],[garage_boxes]],'[1]Park type per country'!$A$2:$A$162,'[1]Park type per country'!I$2:I$162),0)</f>
        <v>0</v>
      </c>
      <c r="J140">
        <f>IFERROR(_xlfn.XLOOKUP(Table2[[#This Row],[carports]],'[1]Park type per country'!$A$2:$A$162,'[1]Park type per country'!J$2:J$162),0)</f>
        <v>0</v>
      </c>
      <c r="K140">
        <f>IFERROR(_xlfn.XLOOKUP(Table2[[#This Row],[garage]],'[1]Park type per country'!$A$2:$A$162,'[1]Park type per country'!K$2:K$162),0)</f>
        <v>0</v>
      </c>
      <c r="L140">
        <f>IFERROR(_xlfn.XLOOKUP(Table2[[#This Row],[depot]],'[1]Park type per country'!$A$2:$A$162,'[1]Park type per country'!L$2:L$162),0)</f>
        <v>0</v>
      </c>
      <c r="M140">
        <f>IFERROR(_xlfn.XLOOKUP(Table2[[#This Row],[sheds]],'[1]Park type per country'!$A$2:$A$162,'[1]Park type per country'!M$2:M$162),0)</f>
        <v>0</v>
      </c>
      <c r="N140">
        <f>IFERROR(_xlfn.XLOOKUP(Table2[[#This Row],[layby]],'[1]Park type per country'!$A$2:$A$162,'[1]Park type per country'!N$2:N$162),0)</f>
        <v>0</v>
      </c>
      <c r="O140">
        <f>IFERROR(_xlfn.XLOOKUP(Table2[[#This Row],[park_and_ride]],'[1]Park type per country'!$A$2:$A$162,'[1]Park type per country'!O$2:O$162),0)</f>
        <v>0</v>
      </c>
      <c r="P140">
        <f>IFERROR(_xlfn.XLOOKUP(Table2[[#This Row],[garages]],'[1]Park type per country'!$A$2:$A$162,'[1]Park type per country'!P$2:P$162),0)</f>
        <v>0</v>
      </c>
      <c r="Q140">
        <f>IFERROR(_xlfn.XLOOKUP(Table2[[#This Row],[Carpool]],'[1]Park type per country'!$A$2:$A$162,'[1]Park type per country'!Q$2:Q$162),0)</f>
        <v>0</v>
      </c>
      <c r="R140">
        <f>IFERROR(_xlfn.XLOOKUP(Table2[[#This Row],[carpool2]],'[1]Park type per country'!$A$2:$A$162,'[1]Park type per country'!R$2:R$162),0)</f>
        <v>0</v>
      </c>
      <c r="S140">
        <f>SUM(B140:R140)</f>
        <v>0.19837901056217991</v>
      </c>
      <c r="T140">
        <f>_xlfn.XLOOKUP(A140,Sheet1!$A$2:$A$177,Sheet1!$Q$2:$Q$177)</f>
        <v>797.35965283954567</v>
      </c>
      <c r="U140" s="4">
        <f>S140/T140</f>
        <v>2.4879489431866214E-4</v>
      </c>
      <c r="V140" s="6">
        <f>_xlfn.XLOOKUP(Table2[[#This Row],[country]],[2]!Table1[country],[2]!Table1[Populated area with no road information (%)])</f>
        <v>0.60744430494404689</v>
      </c>
      <c r="W140" s="6"/>
    </row>
    <row r="141" spans="1:23" x14ac:dyDescent="0.25">
      <c r="A141" s="5" t="s">
        <v>611</v>
      </c>
      <c r="B141">
        <f>IFERROR(_xlfn.XLOOKUP(Table2[[#This Row],[country]],'[1]Park type per country'!$A$2:$A$162,'[1]Park type per country'!B$2:B$162),0)</f>
        <v>0.1485379663128448</v>
      </c>
      <c r="C141">
        <f>IFERROR(_xlfn.XLOOKUP(Table2[[#This Row],[surface]],'[1]Park type per country'!$A$2:$A$162,'[1]Park type per country'!C$2:C$162),0)</f>
        <v>0</v>
      </c>
      <c r="D141">
        <f>IFERROR(_xlfn.XLOOKUP(Table2[[#This Row],[multi-storey]],'[1]Park type per country'!$A$2:$A$162,'[1]Park type per country'!D$2:D$162),0)</f>
        <v>0</v>
      </c>
      <c r="E141">
        <f>IFERROR(_xlfn.XLOOKUP(Table2[[#This Row],[street_side]],'[1]Park type per country'!$A$2:$A$162,'[1]Park type per country'!E$2:E$162),0)</f>
        <v>0</v>
      </c>
      <c r="F141">
        <f>IFERROR(_xlfn.XLOOKUP(Table2[[#This Row],[underground]],'[1]Park type per country'!$A$2:$A$162,'[1]Park type per country'!F$2:F$162),0)</f>
        <v>0</v>
      </c>
      <c r="G141">
        <f>IFERROR(_xlfn.XLOOKUP(Table2[[#This Row],[lane]],'[1]Park type per country'!$A$2:$A$162,'[1]Park type per country'!G$2:G$162),0)</f>
        <v>0</v>
      </c>
      <c r="H141">
        <f>IFERROR(_xlfn.XLOOKUP(Table2[[#This Row],[rooftop]],'[1]Park type per country'!$A$2:$A$162,'[1]Park type per country'!H$2:H$162),0)</f>
        <v>0</v>
      </c>
      <c r="I141">
        <f>IFERROR(_xlfn.XLOOKUP(Table2[[#This Row],[garage_boxes]],'[1]Park type per country'!$A$2:$A$162,'[1]Park type per country'!I$2:I$162),0)</f>
        <v>0</v>
      </c>
      <c r="J141">
        <f>IFERROR(_xlfn.XLOOKUP(Table2[[#This Row],[carports]],'[1]Park type per country'!$A$2:$A$162,'[1]Park type per country'!J$2:J$162),0)</f>
        <v>0</v>
      </c>
      <c r="K141">
        <f>IFERROR(_xlfn.XLOOKUP(Table2[[#This Row],[garage]],'[1]Park type per country'!$A$2:$A$162,'[1]Park type per country'!K$2:K$162),0)</f>
        <v>0</v>
      </c>
      <c r="L141">
        <f>IFERROR(_xlfn.XLOOKUP(Table2[[#This Row],[depot]],'[1]Park type per country'!$A$2:$A$162,'[1]Park type per country'!L$2:L$162),0)</f>
        <v>0</v>
      </c>
      <c r="M141">
        <f>IFERROR(_xlfn.XLOOKUP(Table2[[#This Row],[sheds]],'[1]Park type per country'!$A$2:$A$162,'[1]Park type per country'!M$2:M$162),0)</f>
        <v>0</v>
      </c>
      <c r="N141">
        <f>IFERROR(_xlfn.XLOOKUP(Table2[[#This Row],[layby]],'[1]Park type per country'!$A$2:$A$162,'[1]Park type per country'!N$2:N$162),0)</f>
        <v>0</v>
      </c>
      <c r="O141">
        <f>IFERROR(_xlfn.XLOOKUP(Table2[[#This Row],[park_and_ride]],'[1]Park type per country'!$A$2:$A$162,'[1]Park type per country'!O$2:O$162),0)</f>
        <v>0</v>
      </c>
      <c r="P141">
        <f>IFERROR(_xlfn.XLOOKUP(Table2[[#This Row],[garages]],'[1]Park type per country'!$A$2:$A$162,'[1]Park type per country'!P$2:P$162),0)</f>
        <v>0</v>
      </c>
      <c r="Q141">
        <f>IFERROR(_xlfn.XLOOKUP(Table2[[#This Row],[Carpool]],'[1]Park type per country'!$A$2:$A$162,'[1]Park type per country'!Q$2:Q$162),0)</f>
        <v>0</v>
      </c>
      <c r="R141">
        <f>IFERROR(_xlfn.XLOOKUP(Table2[[#This Row],[carpool2]],'[1]Park type per country'!$A$2:$A$162,'[1]Park type per country'!R$2:R$162),0)</f>
        <v>0</v>
      </c>
      <c r="S141">
        <f>SUM(B141:R141)</f>
        <v>0.1485379663128448</v>
      </c>
      <c r="T141">
        <f>_xlfn.XLOOKUP(A141,Sheet1!$A$2:$A$177,Sheet1!$Q$2:$Q$177)</f>
        <v>614.61463408893394</v>
      </c>
      <c r="U141" s="4">
        <f>S141/T141</f>
        <v>2.4167658574063752E-4</v>
      </c>
      <c r="V141" s="6">
        <f>_xlfn.XLOOKUP(Table2[[#This Row],[country]],[2]!Table1[country],[2]!Table1[Populated area with no road information (%)])</f>
        <v>0.36823388026781806</v>
      </c>
      <c r="W141" s="6"/>
    </row>
    <row r="142" spans="1:23" x14ac:dyDescent="0.25">
      <c r="A142" s="5" t="s">
        <v>498</v>
      </c>
      <c r="B142">
        <f>IFERROR(_xlfn.XLOOKUP(Table2[[#This Row],[country]],'[1]Park type per country'!$A$2:$A$162,'[1]Park type per country'!B$2:B$162),0)</f>
        <v>0.57690953935299927</v>
      </c>
      <c r="C142">
        <f>IFERROR(_xlfn.XLOOKUP(Table2[[#This Row],[surface]],'[1]Park type per country'!$A$2:$A$162,'[1]Park type per country'!C$2:C$162),0)</f>
        <v>0</v>
      </c>
      <c r="D142">
        <f>IFERROR(_xlfn.XLOOKUP(Table2[[#This Row],[multi-storey]],'[1]Park type per country'!$A$2:$A$162,'[1]Park type per country'!D$2:D$162),0)</f>
        <v>0</v>
      </c>
      <c r="E142">
        <f>IFERROR(_xlfn.XLOOKUP(Table2[[#This Row],[street_side]],'[1]Park type per country'!$A$2:$A$162,'[1]Park type per country'!E$2:E$162),0)</f>
        <v>0</v>
      </c>
      <c r="F142">
        <f>IFERROR(_xlfn.XLOOKUP(Table2[[#This Row],[underground]],'[1]Park type per country'!$A$2:$A$162,'[1]Park type per country'!F$2:F$162),0)</f>
        <v>0</v>
      </c>
      <c r="G142">
        <f>IFERROR(_xlfn.XLOOKUP(Table2[[#This Row],[lane]],'[1]Park type per country'!$A$2:$A$162,'[1]Park type per country'!G$2:G$162),0)</f>
        <v>0</v>
      </c>
      <c r="H142">
        <f>IFERROR(_xlfn.XLOOKUP(Table2[[#This Row],[rooftop]],'[1]Park type per country'!$A$2:$A$162,'[1]Park type per country'!H$2:H$162),0)</f>
        <v>0</v>
      </c>
      <c r="I142">
        <f>IFERROR(_xlfn.XLOOKUP(Table2[[#This Row],[garage_boxes]],'[1]Park type per country'!$A$2:$A$162,'[1]Park type per country'!I$2:I$162),0)</f>
        <v>0</v>
      </c>
      <c r="J142">
        <f>IFERROR(_xlfn.XLOOKUP(Table2[[#This Row],[carports]],'[1]Park type per country'!$A$2:$A$162,'[1]Park type per country'!J$2:J$162),0)</f>
        <v>0</v>
      </c>
      <c r="K142">
        <f>IFERROR(_xlfn.XLOOKUP(Table2[[#This Row],[garage]],'[1]Park type per country'!$A$2:$A$162,'[1]Park type per country'!K$2:K$162),0)</f>
        <v>0</v>
      </c>
      <c r="L142">
        <f>IFERROR(_xlfn.XLOOKUP(Table2[[#This Row],[depot]],'[1]Park type per country'!$A$2:$A$162,'[1]Park type per country'!L$2:L$162),0)</f>
        <v>0</v>
      </c>
      <c r="M142">
        <f>IFERROR(_xlfn.XLOOKUP(Table2[[#This Row],[sheds]],'[1]Park type per country'!$A$2:$A$162,'[1]Park type per country'!M$2:M$162),0)</f>
        <v>0</v>
      </c>
      <c r="N142">
        <f>IFERROR(_xlfn.XLOOKUP(Table2[[#This Row],[layby]],'[1]Park type per country'!$A$2:$A$162,'[1]Park type per country'!N$2:N$162),0)</f>
        <v>0</v>
      </c>
      <c r="O142">
        <f>IFERROR(_xlfn.XLOOKUP(Table2[[#This Row],[park_and_ride]],'[1]Park type per country'!$A$2:$A$162,'[1]Park type per country'!O$2:O$162),0)</f>
        <v>0</v>
      </c>
      <c r="P142">
        <f>IFERROR(_xlfn.XLOOKUP(Table2[[#This Row],[garages]],'[1]Park type per country'!$A$2:$A$162,'[1]Park type per country'!P$2:P$162),0)</f>
        <v>0</v>
      </c>
      <c r="Q142">
        <f>IFERROR(_xlfn.XLOOKUP(Table2[[#This Row],[Carpool]],'[1]Park type per country'!$A$2:$A$162,'[1]Park type per country'!Q$2:Q$162),0)</f>
        <v>0</v>
      </c>
      <c r="R142">
        <f>IFERROR(_xlfn.XLOOKUP(Table2[[#This Row],[carpool2]],'[1]Park type per country'!$A$2:$A$162,'[1]Park type per country'!R$2:R$162),0)</f>
        <v>0</v>
      </c>
      <c r="S142">
        <f>SUM(B142:R142)</f>
        <v>0.57690953935299927</v>
      </c>
      <c r="T142">
        <f>_xlfn.XLOOKUP(A142,Sheet1!$A$2:$A$177,Sheet1!$Q$2:$Q$177)</f>
        <v>2553.0471052755079</v>
      </c>
      <c r="U142" s="4">
        <f>S142/T142</f>
        <v>2.2596901489239972E-4</v>
      </c>
      <c r="V142" s="6">
        <f>_xlfn.XLOOKUP(Table2[[#This Row],[country]],[2]!Table1[country],[2]!Table1[Populated area with no road information (%)])</f>
        <v>0.14423744244865544</v>
      </c>
      <c r="W142" s="6"/>
    </row>
    <row r="143" spans="1:23" x14ac:dyDescent="0.25">
      <c r="A143" s="5" t="s">
        <v>469</v>
      </c>
      <c r="B143">
        <f>IFERROR(_xlfn.XLOOKUP(Table2[[#This Row],[country]],'[1]Park type per country'!$A$2:$A$162,'[1]Park type per country'!B$2:B$162),0)</f>
        <v>0.40625396940388903</v>
      </c>
      <c r="C143">
        <f>IFERROR(_xlfn.XLOOKUP(Table2[[#This Row],[surface]],'[1]Park type per country'!$A$2:$A$162,'[1]Park type per country'!C$2:C$162),0)</f>
        <v>0</v>
      </c>
      <c r="D143">
        <f>IFERROR(_xlfn.XLOOKUP(Table2[[#This Row],[multi-storey]],'[1]Park type per country'!$A$2:$A$162,'[1]Park type per country'!D$2:D$162),0)</f>
        <v>0</v>
      </c>
      <c r="E143">
        <f>IFERROR(_xlfn.XLOOKUP(Table2[[#This Row],[street_side]],'[1]Park type per country'!$A$2:$A$162,'[1]Park type per country'!E$2:E$162),0)</f>
        <v>0</v>
      </c>
      <c r="F143">
        <f>IFERROR(_xlfn.XLOOKUP(Table2[[#This Row],[underground]],'[1]Park type per country'!$A$2:$A$162,'[1]Park type per country'!F$2:F$162),0)</f>
        <v>0</v>
      </c>
      <c r="G143">
        <f>IFERROR(_xlfn.XLOOKUP(Table2[[#This Row],[lane]],'[1]Park type per country'!$A$2:$A$162,'[1]Park type per country'!G$2:G$162),0)</f>
        <v>0</v>
      </c>
      <c r="H143">
        <f>IFERROR(_xlfn.XLOOKUP(Table2[[#This Row],[rooftop]],'[1]Park type per country'!$A$2:$A$162,'[1]Park type per country'!H$2:H$162),0)</f>
        <v>0</v>
      </c>
      <c r="I143">
        <f>IFERROR(_xlfn.XLOOKUP(Table2[[#This Row],[garage_boxes]],'[1]Park type per country'!$A$2:$A$162,'[1]Park type per country'!I$2:I$162),0)</f>
        <v>0</v>
      </c>
      <c r="J143">
        <f>IFERROR(_xlfn.XLOOKUP(Table2[[#This Row],[carports]],'[1]Park type per country'!$A$2:$A$162,'[1]Park type per country'!J$2:J$162),0)</f>
        <v>0</v>
      </c>
      <c r="K143">
        <f>IFERROR(_xlfn.XLOOKUP(Table2[[#This Row],[garage]],'[1]Park type per country'!$A$2:$A$162,'[1]Park type per country'!K$2:K$162),0)</f>
        <v>0</v>
      </c>
      <c r="L143">
        <f>IFERROR(_xlfn.XLOOKUP(Table2[[#This Row],[depot]],'[1]Park type per country'!$A$2:$A$162,'[1]Park type per country'!L$2:L$162),0)</f>
        <v>0</v>
      </c>
      <c r="M143">
        <f>IFERROR(_xlfn.XLOOKUP(Table2[[#This Row],[sheds]],'[1]Park type per country'!$A$2:$A$162,'[1]Park type per country'!M$2:M$162),0)</f>
        <v>0</v>
      </c>
      <c r="N143">
        <f>IFERROR(_xlfn.XLOOKUP(Table2[[#This Row],[layby]],'[1]Park type per country'!$A$2:$A$162,'[1]Park type per country'!N$2:N$162),0)</f>
        <v>0</v>
      </c>
      <c r="O143">
        <f>IFERROR(_xlfn.XLOOKUP(Table2[[#This Row],[park_and_ride]],'[1]Park type per country'!$A$2:$A$162,'[1]Park type per country'!O$2:O$162),0)</f>
        <v>0</v>
      </c>
      <c r="P143">
        <f>IFERROR(_xlfn.XLOOKUP(Table2[[#This Row],[garages]],'[1]Park type per country'!$A$2:$A$162,'[1]Park type per country'!P$2:P$162),0)</f>
        <v>0</v>
      </c>
      <c r="Q143">
        <f>IFERROR(_xlfn.XLOOKUP(Table2[[#This Row],[Carpool]],'[1]Park type per country'!$A$2:$A$162,'[1]Park type per country'!Q$2:Q$162),0)</f>
        <v>0</v>
      </c>
      <c r="R143">
        <f>IFERROR(_xlfn.XLOOKUP(Table2[[#This Row],[carpool2]],'[1]Park type per country'!$A$2:$A$162,'[1]Park type per country'!R$2:R$162),0)</f>
        <v>0</v>
      </c>
      <c r="S143">
        <f>SUM(B143:R143)</f>
        <v>0.40625396940388903</v>
      </c>
      <c r="T143">
        <f>_xlfn.XLOOKUP(A143,Sheet1!$A$2:$A$177,Sheet1!$Q$2:$Q$177)</f>
        <v>1818.0854787374815</v>
      </c>
      <c r="U143" s="4">
        <f>S143/T143</f>
        <v>2.2345152312970495E-4</v>
      </c>
      <c r="V143" s="6">
        <f>_xlfn.XLOOKUP(Table2[[#This Row],[country]],[2]!Table1[country],[2]!Table1[Populated area with no road information (%)])</f>
        <v>0.30216931704509176</v>
      </c>
      <c r="W143" s="6"/>
    </row>
    <row r="144" spans="1:23" x14ac:dyDescent="0.25">
      <c r="A144" s="5" t="s">
        <v>557</v>
      </c>
      <c r="B144">
        <f>IFERROR(_xlfn.XLOOKUP(Table2[[#This Row],[country]],'[1]Park type per country'!$A$2:$A$162,'[1]Park type per country'!B$2:B$162),0)</f>
        <v>0.1473906883754221</v>
      </c>
      <c r="C144">
        <f>IFERROR(_xlfn.XLOOKUP(Table2[[#This Row],[surface]],'[1]Park type per country'!$A$2:$A$162,'[1]Park type per country'!C$2:C$162),0)</f>
        <v>0</v>
      </c>
      <c r="D144">
        <f>IFERROR(_xlfn.XLOOKUP(Table2[[#This Row],[multi-storey]],'[1]Park type per country'!$A$2:$A$162,'[1]Park type per country'!D$2:D$162),0)</f>
        <v>0</v>
      </c>
      <c r="E144">
        <f>IFERROR(_xlfn.XLOOKUP(Table2[[#This Row],[street_side]],'[1]Park type per country'!$A$2:$A$162,'[1]Park type per country'!E$2:E$162),0)</f>
        <v>0</v>
      </c>
      <c r="F144">
        <f>IFERROR(_xlfn.XLOOKUP(Table2[[#This Row],[underground]],'[1]Park type per country'!$A$2:$A$162,'[1]Park type per country'!F$2:F$162),0)</f>
        <v>0</v>
      </c>
      <c r="G144">
        <f>IFERROR(_xlfn.XLOOKUP(Table2[[#This Row],[lane]],'[1]Park type per country'!$A$2:$A$162,'[1]Park type per country'!G$2:G$162),0)</f>
        <v>0</v>
      </c>
      <c r="H144">
        <f>IFERROR(_xlfn.XLOOKUP(Table2[[#This Row],[rooftop]],'[1]Park type per country'!$A$2:$A$162,'[1]Park type per country'!H$2:H$162),0)</f>
        <v>0</v>
      </c>
      <c r="I144">
        <f>IFERROR(_xlfn.XLOOKUP(Table2[[#This Row],[garage_boxes]],'[1]Park type per country'!$A$2:$A$162,'[1]Park type per country'!I$2:I$162),0)</f>
        <v>0</v>
      </c>
      <c r="J144">
        <f>IFERROR(_xlfn.XLOOKUP(Table2[[#This Row],[carports]],'[1]Park type per country'!$A$2:$A$162,'[1]Park type per country'!J$2:J$162),0)</f>
        <v>0</v>
      </c>
      <c r="K144">
        <f>IFERROR(_xlfn.XLOOKUP(Table2[[#This Row],[garage]],'[1]Park type per country'!$A$2:$A$162,'[1]Park type per country'!K$2:K$162),0)</f>
        <v>0</v>
      </c>
      <c r="L144">
        <f>IFERROR(_xlfn.XLOOKUP(Table2[[#This Row],[depot]],'[1]Park type per country'!$A$2:$A$162,'[1]Park type per country'!L$2:L$162),0)</f>
        <v>0</v>
      </c>
      <c r="M144">
        <f>IFERROR(_xlfn.XLOOKUP(Table2[[#This Row],[sheds]],'[1]Park type per country'!$A$2:$A$162,'[1]Park type per country'!M$2:M$162),0)</f>
        <v>0</v>
      </c>
      <c r="N144">
        <f>IFERROR(_xlfn.XLOOKUP(Table2[[#This Row],[layby]],'[1]Park type per country'!$A$2:$A$162,'[1]Park type per country'!N$2:N$162),0)</f>
        <v>0</v>
      </c>
      <c r="O144">
        <f>IFERROR(_xlfn.XLOOKUP(Table2[[#This Row],[park_and_ride]],'[1]Park type per country'!$A$2:$A$162,'[1]Park type per country'!O$2:O$162),0)</f>
        <v>0</v>
      </c>
      <c r="P144">
        <f>IFERROR(_xlfn.XLOOKUP(Table2[[#This Row],[garages]],'[1]Park type per country'!$A$2:$A$162,'[1]Park type per country'!P$2:P$162),0)</f>
        <v>0</v>
      </c>
      <c r="Q144">
        <f>IFERROR(_xlfn.XLOOKUP(Table2[[#This Row],[Carpool]],'[1]Park type per country'!$A$2:$A$162,'[1]Park type per country'!Q$2:Q$162),0)</f>
        <v>0</v>
      </c>
      <c r="R144">
        <f>IFERROR(_xlfn.XLOOKUP(Table2[[#This Row],[carpool2]],'[1]Park type per country'!$A$2:$A$162,'[1]Park type per country'!R$2:R$162),0)</f>
        <v>0</v>
      </c>
      <c r="S144">
        <f>SUM(B144:R144)</f>
        <v>0.1473906883754221</v>
      </c>
      <c r="T144">
        <f>_xlfn.XLOOKUP(A144,Sheet1!$A$2:$A$177,Sheet1!$Q$2:$Q$177)</f>
        <v>668.04380277154098</v>
      </c>
      <c r="U144" s="4">
        <f>S144/T144</f>
        <v>2.20630275685421E-4</v>
      </c>
      <c r="V144" s="6">
        <f>_xlfn.XLOOKUP(Table2[[#This Row],[country]],[2]!Table1[country],[2]!Table1[Populated area with no road information (%)])</f>
        <v>0.48217032962609752</v>
      </c>
      <c r="W144" s="6"/>
    </row>
    <row r="145" spans="1:23" x14ac:dyDescent="0.25">
      <c r="A145" s="5" t="s">
        <v>467</v>
      </c>
      <c r="B145">
        <f>IFERROR(_xlfn.XLOOKUP(Table2[[#This Row],[country]],'[1]Park type per country'!$A$2:$A$162,'[1]Park type per country'!B$2:B$162),0)</f>
        <v>3.951375699921101E-2</v>
      </c>
      <c r="C145">
        <f>IFERROR(_xlfn.XLOOKUP(Table2[[#This Row],[surface]],'[1]Park type per country'!$A$2:$A$162,'[1]Park type per country'!C$2:C$162),0)</f>
        <v>0</v>
      </c>
      <c r="D145">
        <f>IFERROR(_xlfn.XLOOKUP(Table2[[#This Row],[multi-storey]],'[1]Park type per country'!$A$2:$A$162,'[1]Park type per country'!D$2:D$162),0)</f>
        <v>0</v>
      </c>
      <c r="E145">
        <f>IFERROR(_xlfn.XLOOKUP(Table2[[#This Row],[street_side]],'[1]Park type per country'!$A$2:$A$162,'[1]Park type per country'!E$2:E$162),0)</f>
        <v>0</v>
      </c>
      <c r="F145">
        <f>IFERROR(_xlfn.XLOOKUP(Table2[[#This Row],[underground]],'[1]Park type per country'!$A$2:$A$162,'[1]Park type per country'!F$2:F$162),0)</f>
        <v>0</v>
      </c>
      <c r="G145">
        <f>IFERROR(_xlfn.XLOOKUP(Table2[[#This Row],[lane]],'[1]Park type per country'!$A$2:$A$162,'[1]Park type per country'!G$2:G$162),0)</f>
        <v>0</v>
      </c>
      <c r="H145">
        <f>IFERROR(_xlfn.XLOOKUP(Table2[[#This Row],[rooftop]],'[1]Park type per country'!$A$2:$A$162,'[1]Park type per country'!H$2:H$162),0)</f>
        <v>0</v>
      </c>
      <c r="I145">
        <f>IFERROR(_xlfn.XLOOKUP(Table2[[#This Row],[garage_boxes]],'[1]Park type per country'!$A$2:$A$162,'[1]Park type per country'!I$2:I$162),0)</f>
        <v>0</v>
      </c>
      <c r="J145">
        <f>IFERROR(_xlfn.XLOOKUP(Table2[[#This Row],[carports]],'[1]Park type per country'!$A$2:$A$162,'[1]Park type per country'!J$2:J$162),0)</f>
        <v>0</v>
      </c>
      <c r="K145">
        <f>IFERROR(_xlfn.XLOOKUP(Table2[[#This Row],[garage]],'[1]Park type per country'!$A$2:$A$162,'[1]Park type per country'!K$2:K$162),0)</f>
        <v>0</v>
      </c>
      <c r="L145">
        <f>IFERROR(_xlfn.XLOOKUP(Table2[[#This Row],[depot]],'[1]Park type per country'!$A$2:$A$162,'[1]Park type per country'!L$2:L$162),0)</f>
        <v>0</v>
      </c>
      <c r="M145">
        <f>IFERROR(_xlfn.XLOOKUP(Table2[[#This Row],[sheds]],'[1]Park type per country'!$A$2:$A$162,'[1]Park type per country'!M$2:M$162),0)</f>
        <v>0</v>
      </c>
      <c r="N145">
        <f>IFERROR(_xlfn.XLOOKUP(Table2[[#This Row],[layby]],'[1]Park type per country'!$A$2:$A$162,'[1]Park type per country'!N$2:N$162),0)</f>
        <v>0</v>
      </c>
      <c r="O145">
        <f>IFERROR(_xlfn.XLOOKUP(Table2[[#This Row],[park_and_ride]],'[1]Park type per country'!$A$2:$A$162,'[1]Park type per country'!O$2:O$162),0)</f>
        <v>0</v>
      </c>
      <c r="P145">
        <f>IFERROR(_xlfn.XLOOKUP(Table2[[#This Row],[garages]],'[1]Park type per country'!$A$2:$A$162,'[1]Park type per country'!P$2:P$162),0)</f>
        <v>0</v>
      </c>
      <c r="Q145">
        <f>IFERROR(_xlfn.XLOOKUP(Table2[[#This Row],[Carpool]],'[1]Park type per country'!$A$2:$A$162,'[1]Park type per country'!Q$2:Q$162),0)</f>
        <v>0</v>
      </c>
      <c r="R145">
        <f>IFERROR(_xlfn.XLOOKUP(Table2[[#This Row],[carpool2]],'[1]Park type per country'!$A$2:$A$162,'[1]Park type per country'!R$2:R$162),0)</f>
        <v>0</v>
      </c>
      <c r="S145">
        <f>SUM(B145:R145)</f>
        <v>3.951375699921101E-2</v>
      </c>
      <c r="T145">
        <f>_xlfn.XLOOKUP(A145,Sheet1!$A$2:$A$177,Sheet1!$Q$2:$Q$177)</f>
        <v>184.50072489420597</v>
      </c>
      <c r="U145" s="4">
        <f>S145/T145</f>
        <v>2.1416586315239943E-4</v>
      </c>
      <c r="V145" s="6">
        <f>_xlfn.XLOOKUP(Table2[[#This Row],[country]],[2]!Table1[country],[2]!Table1[Populated area with no road information (%)])</f>
        <v>7.8374419477058824E-2</v>
      </c>
      <c r="W145" s="6"/>
    </row>
    <row r="146" spans="1:23" x14ac:dyDescent="0.25">
      <c r="A146" s="5" t="s">
        <v>496</v>
      </c>
      <c r="B146">
        <f>IFERROR(_xlfn.XLOOKUP(Table2[[#This Row],[country]],'[1]Park type per country'!$A$2:$A$162,'[1]Park type per country'!B$2:B$162),0)</f>
        <v>2.3984827689683848E-2</v>
      </c>
      <c r="C146">
        <f>IFERROR(_xlfn.XLOOKUP(Table2[[#This Row],[surface]],'[1]Park type per country'!$A$2:$A$162,'[1]Park type per country'!C$2:C$162),0)</f>
        <v>0</v>
      </c>
      <c r="D146">
        <f>IFERROR(_xlfn.XLOOKUP(Table2[[#This Row],[multi-storey]],'[1]Park type per country'!$A$2:$A$162,'[1]Park type per country'!D$2:D$162),0)</f>
        <v>0</v>
      </c>
      <c r="E146">
        <f>IFERROR(_xlfn.XLOOKUP(Table2[[#This Row],[street_side]],'[1]Park type per country'!$A$2:$A$162,'[1]Park type per country'!E$2:E$162),0)</f>
        <v>0</v>
      </c>
      <c r="F146">
        <f>IFERROR(_xlfn.XLOOKUP(Table2[[#This Row],[underground]],'[1]Park type per country'!$A$2:$A$162,'[1]Park type per country'!F$2:F$162),0)</f>
        <v>0</v>
      </c>
      <c r="G146">
        <f>IFERROR(_xlfn.XLOOKUP(Table2[[#This Row],[lane]],'[1]Park type per country'!$A$2:$A$162,'[1]Park type per country'!G$2:G$162),0)</f>
        <v>0</v>
      </c>
      <c r="H146">
        <f>IFERROR(_xlfn.XLOOKUP(Table2[[#This Row],[rooftop]],'[1]Park type per country'!$A$2:$A$162,'[1]Park type per country'!H$2:H$162),0)</f>
        <v>0</v>
      </c>
      <c r="I146">
        <f>IFERROR(_xlfn.XLOOKUP(Table2[[#This Row],[garage_boxes]],'[1]Park type per country'!$A$2:$A$162,'[1]Park type per country'!I$2:I$162),0)</f>
        <v>0</v>
      </c>
      <c r="J146">
        <f>IFERROR(_xlfn.XLOOKUP(Table2[[#This Row],[carports]],'[1]Park type per country'!$A$2:$A$162,'[1]Park type per country'!J$2:J$162),0)</f>
        <v>0</v>
      </c>
      <c r="K146">
        <f>IFERROR(_xlfn.XLOOKUP(Table2[[#This Row],[garage]],'[1]Park type per country'!$A$2:$A$162,'[1]Park type per country'!K$2:K$162),0)</f>
        <v>0</v>
      </c>
      <c r="L146">
        <f>IFERROR(_xlfn.XLOOKUP(Table2[[#This Row],[depot]],'[1]Park type per country'!$A$2:$A$162,'[1]Park type per country'!L$2:L$162),0)</f>
        <v>0</v>
      </c>
      <c r="M146">
        <f>IFERROR(_xlfn.XLOOKUP(Table2[[#This Row],[sheds]],'[1]Park type per country'!$A$2:$A$162,'[1]Park type per country'!M$2:M$162),0)</f>
        <v>0</v>
      </c>
      <c r="N146">
        <f>IFERROR(_xlfn.XLOOKUP(Table2[[#This Row],[layby]],'[1]Park type per country'!$A$2:$A$162,'[1]Park type per country'!N$2:N$162),0)</f>
        <v>0</v>
      </c>
      <c r="O146">
        <f>IFERROR(_xlfn.XLOOKUP(Table2[[#This Row],[park_and_ride]],'[1]Park type per country'!$A$2:$A$162,'[1]Park type per country'!O$2:O$162),0)</f>
        <v>0</v>
      </c>
      <c r="P146">
        <f>IFERROR(_xlfn.XLOOKUP(Table2[[#This Row],[garages]],'[1]Park type per country'!$A$2:$A$162,'[1]Park type per country'!P$2:P$162),0)</f>
        <v>0</v>
      </c>
      <c r="Q146">
        <f>IFERROR(_xlfn.XLOOKUP(Table2[[#This Row],[Carpool]],'[1]Park type per country'!$A$2:$A$162,'[1]Park type per country'!Q$2:Q$162),0)</f>
        <v>0</v>
      </c>
      <c r="R146">
        <f>IFERROR(_xlfn.XLOOKUP(Table2[[#This Row],[carpool2]],'[1]Park type per country'!$A$2:$A$162,'[1]Park type per country'!R$2:R$162),0)</f>
        <v>0</v>
      </c>
      <c r="S146">
        <f>SUM(B146:R146)</f>
        <v>2.3984827689683848E-2</v>
      </c>
      <c r="T146">
        <f>_xlfn.XLOOKUP(A146,Sheet1!$A$2:$A$177,Sheet1!$Q$2:$Q$177)</f>
        <v>114.24787735626921</v>
      </c>
      <c r="U146" s="4">
        <f>S146/T146</f>
        <v>2.0993674670112119E-4</v>
      </c>
      <c r="V146" s="6">
        <f>_xlfn.XLOOKUP(Table2[[#This Row],[country]],[2]!Table1[country],[2]!Table1[Populated area with no road information (%)])</f>
        <v>0.16138350028277892</v>
      </c>
      <c r="W146" s="6"/>
    </row>
    <row r="147" spans="1:23" x14ac:dyDescent="0.25">
      <c r="A147" s="5" t="s">
        <v>578</v>
      </c>
      <c r="B147">
        <f>IFERROR(_xlfn.XLOOKUP(Table2[[#This Row],[country]],'[1]Park type per country'!$A$2:$A$162,'[1]Park type per country'!B$2:B$162),0)</f>
        <v>2.6803647635333879E-2</v>
      </c>
      <c r="C147">
        <f>IFERROR(_xlfn.XLOOKUP(Table2[[#This Row],[surface]],'[1]Park type per country'!$A$2:$A$162,'[1]Park type per country'!C$2:C$162),0)</f>
        <v>0</v>
      </c>
      <c r="D147">
        <f>IFERROR(_xlfn.XLOOKUP(Table2[[#This Row],[multi-storey]],'[1]Park type per country'!$A$2:$A$162,'[1]Park type per country'!D$2:D$162),0)</f>
        <v>0</v>
      </c>
      <c r="E147">
        <f>IFERROR(_xlfn.XLOOKUP(Table2[[#This Row],[street_side]],'[1]Park type per country'!$A$2:$A$162,'[1]Park type per country'!E$2:E$162),0)</f>
        <v>0</v>
      </c>
      <c r="F147">
        <f>IFERROR(_xlfn.XLOOKUP(Table2[[#This Row],[underground]],'[1]Park type per country'!$A$2:$A$162,'[1]Park type per country'!F$2:F$162),0)</f>
        <v>0</v>
      </c>
      <c r="G147">
        <f>IFERROR(_xlfn.XLOOKUP(Table2[[#This Row],[lane]],'[1]Park type per country'!$A$2:$A$162,'[1]Park type per country'!G$2:G$162),0)</f>
        <v>0</v>
      </c>
      <c r="H147">
        <f>IFERROR(_xlfn.XLOOKUP(Table2[[#This Row],[rooftop]],'[1]Park type per country'!$A$2:$A$162,'[1]Park type per country'!H$2:H$162),0)</f>
        <v>0</v>
      </c>
      <c r="I147">
        <f>IFERROR(_xlfn.XLOOKUP(Table2[[#This Row],[garage_boxes]],'[1]Park type per country'!$A$2:$A$162,'[1]Park type per country'!I$2:I$162),0)</f>
        <v>0</v>
      </c>
      <c r="J147">
        <f>IFERROR(_xlfn.XLOOKUP(Table2[[#This Row],[carports]],'[1]Park type per country'!$A$2:$A$162,'[1]Park type per country'!J$2:J$162),0)</f>
        <v>0</v>
      </c>
      <c r="K147">
        <f>IFERROR(_xlfn.XLOOKUP(Table2[[#This Row],[garage]],'[1]Park type per country'!$A$2:$A$162,'[1]Park type per country'!K$2:K$162),0)</f>
        <v>0</v>
      </c>
      <c r="L147">
        <f>IFERROR(_xlfn.XLOOKUP(Table2[[#This Row],[depot]],'[1]Park type per country'!$A$2:$A$162,'[1]Park type per country'!L$2:L$162),0)</f>
        <v>0</v>
      </c>
      <c r="M147">
        <f>IFERROR(_xlfn.XLOOKUP(Table2[[#This Row],[sheds]],'[1]Park type per country'!$A$2:$A$162,'[1]Park type per country'!M$2:M$162),0)</f>
        <v>0</v>
      </c>
      <c r="N147">
        <f>IFERROR(_xlfn.XLOOKUP(Table2[[#This Row],[layby]],'[1]Park type per country'!$A$2:$A$162,'[1]Park type per country'!N$2:N$162),0)</f>
        <v>0</v>
      </c>
      <c r="O147">
        <f>IFERROR(_xlfn.XLOOKUP(Table2[[#This Row],[park_and_ride]],'[1]Park type per country'!$A$2:$A$162,'[1]Park type per country'!O$2:O$162),0)</f>
        <v>0</v>
      </c>
      <c r="P147">
        <f>IFERROR(_xlfn.XLOOKUP(Table2[[#This Row],[garages]],'[1]Park type per country'!$A$2:$A$162,'[1]Park type per country'!P$2:P$162),0)</f>
        <v>0</v>
      </c>
      <c r="Q147">
        <f>IFERROR(_xlfn.XLOOKUP(Table2[[#This Row],[Carpool]],'[1]Park type per country'!$A$2:$A$162,'[1]Park type per country'!Q$2:Q$162),0)</f>
        <v>0</v>
      </c>
      <c r="R147">
        <f>IFERROR(_xlfn.XLOOKUP(Table2[[#This Row],[carpool2]],'[1]Park type per country'!$A$2:$A$162,'[1]Park type per country'!R$2:R$162),0)</f>
        <v>0</v>
      </c>
      <c r="S147">
        <f>SUM(B147:R147)</f>
        <v>2.6803647635333879E-2</v>
      </c>
      <c r="T147">
        <f>_xlfn.XLOOKUP(A147,Sheet1!$A$2:$A$177,Sheet1!$Q$2:$Q$177)</f>
        <v>128.82270659257995</v>
      </c>
      <c r="U147" s="4">
        <f>S147/T147</f>
        <v>2.0806617361413007E-4</v>
      </c>
      <c r="V147" s="6">
        <f>_xlfn.XLOOKUP(Table2[[#This Row],[country]],[2]!Table1[country],[2]!Table1[Populated area with no road information (%)])</f>
        <v>0.27488979858620027</v>
      </c>
      <c r="W147" s="6"/>
    </row>
    <row r="148" spans="1:23" x14ac:dyDescent="0.25">
      <c r="A148" s="5" t="s">
        <v>589</v>
      </c>
      <c r="B148">
        <f>IFERROR(_xlfn.XLOOKUP(Table2[[#This Row],[country]],'[1]Park type per country'!$A$2:$A$162,'[1]Park type per country'!B$2:B$162),0)</f>
        <v>1.9375835999086911E-2</v>
      </c>
      <c r="C148">
        <f>IFERROR(_xlfn.XLOOKUP(Table2[[#This Row],[surface]],'[1]Park type per country'!$A$2:$A$162,'[1]Park type per country'!C$2:C$162),0)</f>
        <v>0</v>
      </c>
      <c r="D148">
        <f>IFERROR(_xlfn.XLOOKUP(Table2[[#This Row],[multi-storey]],'[1]Park type per country'!$A$2:$A$162,'[1]Park type per country'!D$2:D$162),0)</f>
        <v>0</v>
      </c>
      <c r="E148">
        <f>IFERROR(_xlfn.XLOOKUP(Table2[[#This Row],[street_side]],'[1]Park type per country'!$A$2:$A$162,'[1]Park type per country'!E$2:E$162),0)</f>
        <v>0</v>
      </c>
      <c r="F148">
        <f>IFERROR(_xlfn.XLOOKUP(Table2[[#This Row],[underground]],'[1]Park type per country'!$A$2:$A$162,'[1]Park type per country'!F$2:F$162),0)</f>
        <v>0</v>
      </c>
      <c r="G148">
        <f>IFERROR(_xlfn.XLOOKUP(Table2[[#This Row],[lane]],'[1]Park type per country'!$A$2:$A$162,'[1]Park type per country'!G$2:G$162),0)</f>
        <v>0</v>
      </c>
      <c r="H148">
        <f>IFERROR(_xlfn.XLOOKUP(Table2[[#This Row],[rooftop]],'[1]Park type per country'!$A$2:$A$162,'[1]Park type per country'!H$2:H$162),0)</f>
        <v>0</v>
      </c>
      <c r="I148">
        <f>IFERROR(_xlfn.XLOOKUP(Table2[[#This Row],[garage_boxes]],'[1]Park type per country'!$A$2:$A$162,'[1]Park type per country'!I$2:I$162),0)</f>
        <v>0</v>
      </c>
      <c r="J148">
        <f>IFERROR(_xlfn.XLOOKUP(Table2[[#This Row],[carports]],'[1]Park type per country'!$A$2:$A$162,'[1]Park type per country'!J$2:J$162),0)</f>
        <v>0</v>
      </c>
      <c r="K148">
        <f>IFERROR(_xlfn.XLOOKUP(Table2[[#This Row],[garage]],'[1]Park type per country'!$A$2:$A$162,'[1]Park type per country'!K$2:K$162),0)</f>
        <v>0</v>
      </c>
      <c r="L148">
        <f>IFERROR(_xlfn.XLOOKUP(Table2[[#This Row],[depot]],'[1]Park type per country'!$A$2:$A$162,'[1]Park type per country'!L$2:L$162),0)</f>
        <v>0</v>
      </c>
      <c r="M148">
        <f>IFERROR(_xlfn.XLOOKUP(Table2[[#This Row],[sheds]],'[1]Park type per country'!$A$2:$A$162,'[1]Park type per country'!M$2:M$162),0)</f>
        <v>0</v>
      </c>
      <c r="N148">
        <f>IFERROR(_xlfn.XLOOKUP(Table2[[#This Row],[layby]],'[1]Park type per country'!$A$2:$A$162,'[1]Park type per country'!N$2:N$162),0)</f>
        <v>0</v>
      </c>
      <c r="O148">
        <f>IFERROR(_xlfn.XLOOKUP(Table2[[#This Row],[park_and_ride]],'[1]Park type per country'!$A$2:$A$162,'[1]Park type per country'!O$2:O$162),0)</f>
        <v>0</v>
      </c>
      <c r="P148">
        <f>IFERROR(_xlfn.XLOOKUP(Table2[[#This Row],[garages]],'[1]Park type per country'!$A$2:$A$162,'[1]Park type per country'!P$2:P$162),0)</f>
        <v>0</v>
      </c>
      <c r="Q148">
        <f>IFERROR(_xlfn.XLOOKUP(Table2[[#This Row],[Carpool]],'[1]Park type per country'!$A$2:$A$162,'[1]Park type per country'!Q$2:Q$162),0)</f>
        <v>0</v>
      </c>
      <c r="R148">
        <f>IFERROR(_xlfn.XLOOKUP(Table2[[#This Row],[carpool2]],'[1]Park type per country'!$A$2:$A$162,'[1]Park type per country'!R$2:R$162),0)</f>
        <v>0</v>
      </c>
      <c r="S148">
        <f>SUM(B148:R148)</f>
        <v>1.9375835999086911E-2</v>
      </c>
      <c r="T148">
        <f>_xlfn.XLOOKUP(A148,Sheet1!$A$2:$A$177,Sheet1!$Q$2:$Q$177)</f>
        <v>95.004254025541542</v>
      </c>
      <c r="U148" s="4">
        <f>S148/T148</f>
        <v>2.0394703582302524E-4</v>
      </c>
      <c r="V148" s="6">
        <f>_xlfn.XLOOKUP(Table2[[#This Row],[country]],[2]!Table1[country],[2]!Table1[Populated area with no road information (%)])</f>
        <v>0.18047522985760475</v>
      </c>
      <c r="W148" s="6"/>
    </row>
    <row r="149" spans="1:23" x14ac:dyDescent="0.25">
      <c r="A149" s="5" t="s">
        <v>491</v>
      </c>
      <c r="B149">
        <f>IFERROR(_xlfn.XLOOKUP(Table2[[#This Row],[country]],'[1]Park type per country'!$A$2:$A$162,'[1]Park type per country'!B$2:B$162),0)</f>
        <v>0.18791021595340271</v>
      </c>
      <c r="C149">
        <f>IFERROR(_xlfn.XLOOKUP(Table2[[#This Row],[surface]],'[1]Park type per country'!$A$2:$A$162,'[1]Park type per country'!C$2:C$162),0)</f>
        <v>0</v>
      </c>
      <c r="D149">
        <f>IFERROR(_xlfn.XLOOKUP(Table2[[#This Row],[multi-storey]],'[1]Park type per country'!$A$2:$A$162,'[1]Park type per country'!D$2:D$162),0)</f>
        <v>0</v>
      </c>
      <c r="E149">
        <f>IFERROR(_xlfn.XLOOKUP(Table2[[#This Row],[street_side]],'[1]Park type per country'!$A$2:$A$162,'[1]Park type per country'!E$2:E$162),0)</f>
        <v>0</v>
      </c>
      <c r="F149">
        <f>IFERROR(_xlfn.XLOOKUP(Table2[[#This Row],[underground]],'[1]Park type per country'!$A$2:$A$162,'[1]Park type per country'!F$2:F$162),0)</f>
        <v>0</v>
      </c>
      <c r="G149">
        <f>IFERROR(_xlfn.XLOOKUP(Table2[[#This Row],[lane]],'[1]Park type per country'!$A$2:$A$162,'[1]Park type per country'!G$2:G$162),0)</f>
        <v>0</v>
      </c>
      <c r="H149">
        <f>IFERROR(_xlfn.XLOOKUP(Table2[[#This Row],[rooftop]],'[1]Park type per country'!$A$2:$A$162,'[1]Park type per country'!H$2:H$162),0)</f>
        <v>0</v>
      </c>
      <c r="I149">
        <f>IFERROR(_xlfn.XLOOKUP(Table2[[#This Row],[garage_boxes]],'[1]Park type per country'!$A$2:$A$162,'[1]Park type per country'!I$2:I$162),0)</f>
        <v>0</v>
      </c>
      <c r="J149">
        <f>IFERROR(_xlfn.XLOOKUP(Table2[[#This Row],[carports]],'[1]Park type per country'!$A$2:$A$162,'[1]Park type per country'!J$2:J$162),0)</f>
        <v>0</v>
      </c>
      <c r="K149">
        <f>IFERROR(_xlfn.XLOOKUP(Table2[[#This Row],[garage]],'[1]Park type per country'!$A$2:$A$162,'[1]Park type per country'!K$2:K$162),0)</f>
        <v>0</v>
      </c>
      <c r="L149">
        <f>IFERROR(_xlfn.XLOOKUP(Table2[[#This Row],[depot]],'[1]Park type per country'!$A$2:$A$162,'[1]Park type per country'!L$2:L$162),0)</f>
        <v>0</v>
      </c>
      <c r="M149">
        <f>IFERROR(_xlfn.XLOOKUP(Table2[[#This Row],[sheds]],'[1]Park type per country'!$A$2:$A$162,'[1]Park type per country'!M$2:M$162),0)</f>
        <v>0</v>
      </c>
      <c r="N149">
        <f>IFERROR(_xlfn.XLOOKUP(Table2[[#This Row],[layby]],'[1]Park type per country'!$A$2:$A$162,'[1]Park type per country'!N$2:N$162),0)</f>
        <v>0</v>
      </c>
      <c r="O149">
        <f>IFERROR(_xlfn.XLOOKUP(Table2[[#This Row],[park_and_ride]],'[1]Park type per country'!$A$2:$A$162,'[1]Park type per country'!O$2:O$162),0)</f>
        <v>0</v>
      </c>
      <c r="P149">
        <f>IFERROR(_xlfn.XLOOKUP(Table2[[#This Row],[garages]],'[1]Park type per country'!$A$2:$A$162,'[1]Park type per country'!P$2:P$162),0)</f>
        <v>0</v>
      </c>
      <c r="Q149">
        <f>IFERROR(_xlfn.XLOOKUP(Table2[[#This Row],[Carpool]],'[1]Park type per country'!$A$2:$A$162,'[1]Park type per country'!Q$2:Q$162),0)</f>
        <v>0</v>
      </c>
      <c r="R149">
        <f>IFERROR(_xlfn.XLOOKUP(Table2[[#This Row],[carpool2]],'[1]Park type per country'!$A$2:$A$162,'[1]Park type per country'!R$2:R$162),0)</f>
        <v>0</v>
      </c>
      <c r="S149">
        <f>SUM(B149:R149)</f>
        <v>0.18791021595340271</v>
      </c>
      <c r="T149">
        <f>_xlfn.XLOOKUP(A149,Sheet1!$A$2:$A$177,Sheet1!$Q$2:$Q$177)</f>
        <v>979.70454297375431</v>
      </c>
      <c r="U149" s="4">
        <f>S149/T149</f>
        <v>1.9180294436833771E-4</v>
      </c>
      <c r="V149" s="6">
        <f>_xlfn.XLOOKUP(Table2[[#This Row],[country]],[2]!Table1[country],[2]!Table1[Populated area with no road information (%)])</f>
        <v>0.6438273434533468</v>
      </c>
      <c r="W149" s="6"/>
    </row>
    <row r="150" spans="1:23" x14ac:dyDescent="0.25">
      <c r="A150" s="5" t="s">
        <v>584</v>
      </c>
      <c r="B150">
        <f>IFERROR(_xlfn.XLOOKUP(Table2[[#This Row],[country]],'[1]Park type per country'!$A$2:$A$162,'[1]Park type per country'!B$2:B$162),0)</f>
        <v>3.8303090770711978E-2</v>
      </c>
      <c r="C150">
        <f>IFERROR(_xlfn.XLOOKUP(Table2[[#This Row],[surface]],'[1]Park type per country'!$A$2:$A$162,'[1]Park type per country'!C$2:C$162),0)</f>
        <v>0</v>
      </c>
      <c r="D150">
        <f>IFERROR(_xlfn.XLOOKUP(Table2[[#This Row],[multi-storey]],'[1]Park type per country'!$A$2:$A$162,'[1]Park type per country'!D$2:D$162),0)</f>
        <v>0</v>
      </c>
      <c r="E150">
        <f>IFERROR(_xlfn.XLOOKUP(Table2[[#This Row],[street_side]],'[1]Park type per country'!$A$2:$A$162,'[1]Park type per country'!E$2:E$162),0)</f>
        <v>0</v>
      </c>
      <c r="F150">
        <f>IFERROR(_xlfn.XLOOKUP(Table2[[#This Row],[underground]],'[1]Park type per country'!$A$2:$A$162,'[1]Park type per country'!F$2:F$162),0)</f>
        <v>0</v>
      </c>
      <c r="G150">
        <f>IFERROR(_xlfn.XLOOKUP(Table2[[#This Row],[lane]],'[1]Park type per country'!$A$2:$A$162,'[1]Park type per country'!G$2:G$162),0)</f>
        <v>0</v>
      </c>
      <c r="H150">
        <f>IFERROR(_xlfn.XLOOKUP(Table2[[#This Row],[rooftop]],'[1]Park type per country'!$A$2:$A$162,'[1]Park type per country'!H$2:H$162),0)</f>
        <v>0</v>
      </c>
      <c r="I150">
        <f>IFERROR(_xlfn.XLOOKUP(Table2[[#This Row],[garage_boxes]],'[1]Park type per country'!$A$2:$A$162,'[1]Park type per country'!I$2:I$162),0)</f>
        <v>0</v>
      </c>
      <c r="J150">
        <f>IFERROR(_xlfn.XLOOKUP(Table2[[#This Row],[carports]],'[1]Park type per country'!$A$2:$A$162,'[1]Park type per country'!J$2:J$162),0)</f>
        <v>0</v>
      </c>
      <c r="K150">
        <f>IFERROR(_xlfn.XLOOKUP(Table2[[#This Row],[garage]],'[1]Park type per country'!$A$2:$A$162,'[1]Park type per country'!K$2:K$162),0)</f>
        <v>0</v>
      </c>
      <c r="L150">
        <f>IFERROR(_xlfn.XLOOKUP(Table2[[#This Row],[depot]],'[1]Park type per country'!$A$2:$A$162,'[1]Park type per country'!L$2:L$162),0)</f>
        <v>0</v>
      </c>
      <c r="M150">
        <f>IFERROR(_xlfn.XLOOKUP(Table2[[#This Row],[sheds]],'[1]Park type per country'!$A$2:$A$162,'[1]Park type per country'!M$2:M$162),0)</f>
        <v>0</v>
      </c>
      <c r="N150">
        <f>IFERROR(_xlfn.XLOOKUP(Table2[[#This Row],[layby]],'[1]Park type per country'!$A$2:$A$162,'[1]Park type per country'!N$2:N$162),0)</f>
        <v>0</v>
      </c>
      <c r="O150">
        <f>IFERROR(_xlfn.XLOOKUP(Table2[[#This Row],[park_and_ride]],'[1]Park type per country'!$A$2:$A$162,'[1]Park type per country'!O$2:O$162),0)</f>
        <v>0</v>
      </c>
      <c r="P150">
        <f>IFERROR(_xlfn.XLOOKUP(Table2[[#This Row],[garages]],'[1]Park type per country'!$A$2:$A$162,'[1]Park type per country'!P$2:P$162),0)</f>
        <v>0</v>
      </c>
      <c r="Q150">
        <f>IFERROR(_xlfn.XLOOKUP(Table2[[#This Row],[Carpool]],'[1]Park type per country'!$A$2:$A$162,'[1]Park type per country'!Q$2:Q$162),0)</f>
        <v>0</v>
      </c>
      <c r="R150">
        <f>IFERROR(_xlfn.XLOOKUP(Table2[[#This Row],[carpool2]],'[1]Park type per country'!$A$2:$A$162,'[1]Park type per country'!R$2:R$162),0)</f>
        <v>0</v>
      </c>
      <c r="S150">
        <f>SUM(B150:R150)</f>
        <v>3.8303090770711978E-2</v>
      </c>
      <c r="T150">
        <f>_xlfn.XLOOKUP(A150,Sheet1!$A$2:$A$177,Sheet1!$Q$2:$Q$177)</f>
        <v>210.1038433160841</v>
      </c>
      <c r="U150" s="4">
        <f>S150/T150</f>
        <v>1.8230552171807777E-4</v>
      </c>
      <c r="V150" s="6">
        <f>_xlfn.XLOOKUP(Table2[[#This Row],[country]],[2]!Table1[country],[2]!Table1[Populated area with no road information (%)])</f>
        <v>0.57322294849783217</v>
      </c>
      <c r="W150" s="6"/>
    </row>
    <row r="151" spans="1:23" x14ac:dyDescent="0.25">
      <c r="A151" s="5" t="s">
        <v>511</v>
      </c>
      <c r="B151">
        <f>IFERROR(_xlfn.XLOOKUP(Table2[[#This Row],[country]],'[1]Park type per country'!$A$2:$A$162,'[1]Park type per country'!B$2:B$162),0)</f>
        <v>3.5241371664924621</v>
      </c>
      <c r="C151">
        <f>IFERROR(_xlfn.XLOOKUP(Table2[[#This Row],[surface]],'[1]Park type per country'!$A$2:$A$162,'[1]Park type per country'!C$2:C$162),0)</f>
        <v>0</v>
      </c>
      <c r="D151">
        <f>IFERROR(_xlfn.XLOOKUP(Table2[[#This Row],[multi-storey]],'[1]Park type per country'!$A$2:$A$162,'[1]Park type per country'!D$2:D$162),0)</f>
        <v>0</v>
      </c>
      <c r="E151">
        <f>IFERROR(_xlfn.XLOOKUP(Table2[[#This Row],[street_side]],'[1]Park type per country'!$A$2:$A$162,'[1]Park type per country'!E$2:E$162),0)</f>
        <v>0</v>
      </c>
      <c r="F151">
        <f>IFERROR(_xlfn.XLOOKUP(Table2[[#This Row],[underground]],'[1]Park type per country'!$A$2:$A$162,'[1]Park type per country'!F$2:F$162),0)</f>
        <v>0</v>
      </c>
      <c r="G151">
        <f>IFERROR(_xlfn.XLOOKUP(Table2[[#This Row],[lane]],'[1]Park type per country'!$A$2:$A$162,'[1]Park type per country'!G$2:G$162),0)</f>
        <v>0</v>
      </c>
      <c r="H151">
        <f>IFERROR(_xlfn.XLOOKUP(Table2[[#This Row],[rooftop]],'[1]Park type per country'!$A$2:$A$162,'[1]Park type per country'!H$2:H$162),0)</f>
        <v>0</v>
      </c>
      <c r="I151">
        <f>IFERROR(_xlfn.XLOOKUP(Table2[[#This Row],[garage_boxes]],'[1]Park type per country'!$A$2:$A$162,'[1]Park type per country'!I$2:I$162),0)</f>
        <v>0</v>
      </c>
      <c r="J151">
        <f>IFERROR(_xlfn.XLOOKUP(Table2[[#This Row],[carports]],'[1]Park type per country'!$A$2:$A$162,'[1]Park type per country'!J$2:J$162),0)</f>
        <v>0</v>
      </c>
      <c r="K151">
        <f>IFERROR(_xlfn.XLOOKUP(Table2[[#This Row],[garage]],'[1]Park type per country'!$A$2:$A$162,'[1]Park type per country'!K$2:K$162),0)</f>
        <v>0</v>
      </c>
      <c r="L151">
        <f>IFERROR(_xlfn.XLOOKUP(Table2[[#This Row],[depot]],'[1]Park type per country'!$A$2:$A$162,'[1]Park type per country'!L$2:L$162),0)</f>
        <v>0</v>
      </c>
      <c r="M151">
        <f>IFERROR(_xlfn.XLOOKUP(Table2[[#This Row],[sheds]],'[1]Park type per country'!$A$2:$A$162,'[1]Park type per country'!M$2:M$162),0)</f>
        <v>0</v>
      </c>
      <c r="N151">
        <f>IFERROR(_xlfn.XLOOKUP(Table2[[#This Row],[layby]],'[1]Park type per country'!$A$2:$A$162,'[1]Park type per country'!N$2:N$162),0)</f>
        <v>0</v>
      </c>
      <c r="O151">
        <f>IFERROR(_xlfn.XLOOKUP(Table2[[#This Row],[park_and_ride]],'[1]Park type per country'!$A$2:$A$162,'[1]Park type per country'!O$2:O$162),0)</f>
        <v>0</v>
      </c>
      <c r="P151">
        <f>IFERROR(_xlfn.XLOOKUP(Table2[[#This Row],[garages]],'[1]Park type per country'!$A$2:$A$162,'[1]Park type per country'!P$2:P$162),0)</f>
        <v>0</v>
      </c>
      <c r="Q151">
        <f>IFERROR(_xlfn.XLOOKUP(Table2[[#This Row],[Carpool]],'[1]Park type per country'!$A$2:$A$162,'[1]Park type per country'!Q$2:Q$162),0)</f>
        <v>0</v>
      </c>
      <c r="R151">
        <f>IFERROR(_xlfn.XLOOKUP(Table2[[#This Row],[carpool2]],'[1]Park type per country'!$A$2:$A$162,'[1]Park type per country'!R$2:R$162),0)</f>
        <v>0</v>
      </c>
      <c r="S151">
        <f>SUM(B151:R151)</f>
        <v>3.5241371664924621</v>
      </c>
      <c r="T151">
        <f>_xlfn.XLOOKUP(A151,Sheet1!$A$2:$A$177,Sheet1!$Q$2:$Q$177)</f>
        <v>20844.942217765183</v>
      </c>
      <c r="U151" s="4">
        <f>S151/T151</f>
        <v>1.69064376848644E-4</v>
      </c>
      <c r="V151" s="6">
        <f>_xlfn.XLOOKUP(Table2[[#This Row],[country]],[2]!Table1[country],[2]!Table1[Populated area with no road information (%)])</f>
        <v>0.41353281913450868</v>
      </c>
      <c r="W151" s="6"/>
    </row>
    <row r="152" spans="1:23" x14ac:dyDescent="0.25">
      <c r="A152" s="5" t="s">
        <v>608</v>
      </c>
      <c r="B152">
        <f>IFERROR(_xlfn.XLOOKUP(Table2[[#This Row],[country]],'[1]Park type per country'!$A$2:$A$162,'[1]Park type per country'!B$2:B$162),0)</f>
        <v>0.46307739062845771</v>
      </c>
      <c r="C152">
        <f>IFERROR(_xlfn.XLOOKUP(Table2[[#This Row],[surface]],'[1]Park type per country'!$A$2:$A$162,'[1]Park type per country'!C$2:C$162),0)</f>
        <v>0</v>
      </c>
      <c r="D152">
        <f>IFERROR(_xlfn.XLOOKUP(Table2[[#This Row],[multi-storey]],'[1]Park type per country'!$A$2:$A$162,'[1]Park type per country'!D$2:D$162),0)</f>
        <v>0</v>
      </c>
      <c r="E152">
        <f>IFERROR(_xlfn.XLOOKUP(Table2[[#This Row],[street_side]],'[1]Park type per country'!$A$2:$A$162,'[1]Park type per country'!E$2:E$162),0)</f>
        <v>0</v>
      </c>
      <c r="F152">
        <f>IFERROR(_xlfn.XLOOKUP(Table2[[#This Row],[underground]],'[1]Park type per country'!$A$2:$A$162,'[1]Park type per country'!F$2:F$162),0)</f>
        <v>0</v>
      </c>
      <c r="G152">
        <f>IFERROR(_xlfn.XLOOKUP(Table2[[#This Row],[lane]],'[1]Park type per country'!$A$2:$A$162,'[1]Park type per country'!G$2:G$162),0)</f>
        <v>0</v>
      </c>
      <c r="H152">
        <f>IFERROR(_xlfn.XLOOKUP(Table2[[#This Row],[rooftop]],'[1]Park type per country'!$A$2:$A$162,'[1]Park type per country'!H$2:H$162),0)</f>
        <v>0</v>
      </c>
      <c r="I152">
        <f>IFERROR(_xlfn.XLOOKUP(Table2[[#This Row],[garage_boxes]],'[1]Park type per country'!$A$2:$A$162,'[1]Park type per country'!I$2:I$162),0)</f>
        <v>0</v>
      </c>
      <c r="J152">
        <f>IFERROR(_xlfn.XLOOKUP(Table2[[#This Row],[carports]],'[1]Park type per country'!$A$2:$A$162,'[1]Park type per country'!J$2:J$162),0)</f>
        <v>0</v>
      </c>
      <c r="K152">
        <f>IFERROR(_xlfn.XLOOKUP(Table2[[#This Row],[garage]],'[1]Park type per country'!$A$2:$A$162,'[1]Park type per country'!K$2:K$162),0)</f>
        <v>0</v>
      </c>
      <c r="L152">
        <f>IFERROR(_xlfn.XLOOKUP(Table2[[#This Row],[depot]],'[1]Park type per country'!$A$2:$A$162,'[1]Park type per country'!L$2:L$162),0)</f>
        <v>0</v>
      </c>
      <c r="M152">
        <f>IFERROR(_xlfn.XLOOKUP(Table2[[#This Row],[sheds]],'[1]Park type per country'!$A$2:$A$162,'[1]Park type per country'!M$2:M$162),0)</f>
        <v>0</v>
      </c>
      <c r="N152">
        <f>IFERROR(_xlfn.XLOOKUP(Table2[[#This Row],[layby]],'[1]Park type per country'!$A$2:$A$162,'[1]Park type per country'!N$2:N$162),0)</f>
        <v>0</v>
      </c>
      <c r="O152">
        <f>IFERROR(_xlfn.XLOOKUP(Table2[[#This Row],[park_and_ride]],'[1]Park type per country'!$A$2:$A$162,'[1]Park type per country'!O$2:O$162),0)</f>
        <v>0</v>
      </c>
      <c r="P152">
        <f>IFERROR(_xlfn.XLOOKUP(Table2[[#This Row],[garages]],'[1]Park type per country'!$A$2:$A$162,'[1]Park type per country'!P$2:P$162),0)</f>
        <v>0</v>
      </c>
      <c r="Q152">
        <f>IFERROR(_xlfn.XLOOKUP(Table2[[#This Row],[Carpool]],'[1]Park type per country'!$A$2:$A$162,'[1]Park type per country'!Q$2:Q$162),0)</f>
        <v>0</v>
      </c>
      <c r="R152">
        <f>IFERROR(_xlfn.XLOOKUP(Table2[[#This Row],[carpool2]],'[1]Park type per country'!$A$2:$A$162,'[1]Park type per country'!R$2:R$162),0)</f>
        <v>0</v>
      </c>
      <c r="S152">
        <f>SUM(B152:R152)</f>
        <v>0.46307739062845771</v>
      </c>
      <c r="T152">
        <f>_xlfn.XLOOKUP(A152,Sheet1!$A$2:$A$177,Sheet1!$Q$2:$Q$177)</f>
        <v>2931.3363401266147</v>
      </c>
      <c r="U152" s="4">
        <f>S152/T152</f>
        <v>1.579748404471579E-4</v>
      </c>
      <c r="V152" s="6">
        <f>_xlfn.XLOOKUP(Table2[[#This Row],[country]],[2]!Table1[country],[2]!Table1[Populated area with no road information (%)])</f>
        <v>0.1399445205352095</v>
      </c>
      <c r="W152" s="6"/>
    </row>
    <row r="153" spans="1:23" x14ac:dyDescent="0.25">
      <c r="A153" s="5" t="s">
        <v>468</v>
      </c>
      <c r="B153">
        <f>IFERROR(_xlfn.XLOOKUP(Table2[[#This Row],[country]],'[1]Park type per country'!$A$2:$A$162,'[1]Park type per country'!B$2:B$162),0)</f>
        <v>0.11611180988792209</v>
      </c>
      <c r="C153">
        <f>IFERROR(_xlfn.XLOOKUP(Table2[[#This Row],[surface]],'[1]Park type per country'!$A$2:$A$162,'[1]Park type per country'!C$2:C$162),0)</f>
        <v>0</v>
      </c>
      <c r="D153">
        <f>IFERROR(_xlfn.XLOOKUP(Table2[[#This Row],[multi-storey]],'[1]Park type per country'!$A$2:$A$162,'[1]Park type per country'!D$2:D$162),0)</f>
        <v>0</v>
      </c>
      <c r="E153">
        <f>IFERROR(_xlfn.XLOOKUP(Table2[[#This Row],[street_side]],'[1]Park type per country'!$A$2:$A$162,'[1]Park type per country'!E$2:E$162),0)</f>
        <v>0</v>
      </c>
      <c r="F153">
        <f>IFERROR(_xlfn.XLOOKUP(Table2[[#This Row],[underground]],'[1]Park type per country'!$A$2:$A$162,'[1]Park type per country'!F$2:F$162),0)</f>
        <v>0</v>
      </c>
      <c r="G153">
        <f>IFERROR(_xlfn.XLOOKUP(Table2[[#This Row],[lane]],'[1]Park type per country'!$A$2:$A$162,'[1]Park type per country'!G$2:G$162),0)</f>
        <v>0</v>
      </c>
      <c r="H153">
        <f>IFERROR(_xlfn.XLOOKUP(Table2[[#This Row],[rooftop]],'[1]Park type per country'!$A$2:$A$162,'[1]Park type per country'!H$2:H$162),0)</f>
        <v>0</v>
      </c>
      <c r="I153">
        <f>IFERROR(_xlfn.XLOOKUP(Table2[[#This Row],[garage_boxes]],'[1]Park type per country'!$A$2:$A$162,'[1]Park type per country'!I$2:I$162),0)</f>
        <v>0</v>
      </c>
      <c r="J153">
        <f>IFERROR(_xlfn.XLOOKUP(Table2[[#This Row],[carports]],'[1]Park type per country'!$A$2:$A$162,'[1]Park type per country'!J$2:J$162),0)</f>
        <v>0</v>
      </c>
      <c r="K153">
        <f>IFERROR(_xlfn.XLOOKUP(Table2[[#This Row],[garage]],'[1]Park type per country'!$A$2:$A$162,'[1]Park type per country'!K$2:K$162),0)</f>
        <v>0</v>
      </c>
      <c r="L153">
        <f>IFERROR(_xlfn.XLOOKUP(Table2[[#This Row],[depot]],'[1]Park type per country'!$A$2:$A$162,'[1]Park type per country'!L$2:L$162),0)</f>
        <v>0</v>
      </c>
      <c r="M153">
        <f>IFERROR(_xlfn.XLOOKUP(Table2[[#This Row],[sheds]],'[1]Park type per country'!$A$2:$A$162,'[1]Park type per country'!M$2:M$162),0)</f>
        <v>0</v>
      </c>
      <c r="N153">
        <f>IFERROR(_xlfn.XLOOKUP(Table2[[#This Row],[layby]],'[1]Park type per country'!$A$2:$A$162,'[1]Park type per country'!N$2:N$162),0)</f>
        <v>0</v>
      </c>
      <c r="O153">
        <f>IFERROR(_xlfn.XLOOKUP(Table2[[#This Row],[park_and_ride]],'[1]Park type per country'!$A$2:$A$162,'[1]Park type per country'!O$2:O$162),0)</f>
        <v>0</v>
      </c>
      <c r="P153">
        <f>IFERROR(_xlfn.XLOOKUP(Table2[[#This Row],[garages]],'[1]Park type per country'!$A$2:$A$162,'[1]Park type per country'!P$2:P$162),0)</f>
        <v>0</v>
      </c>
      <c r="Q153">
        <f>IFERROR(_xlfn.XLOOKUP(Table2[[#This Row],[Carpool]],'[1]Park type per country'!$A$2:$A$162,'[1]Park type per country'!Q$2:Q$162),0)</f>
        <v>0</v>
      </c>
      <c r="R153">
        <f>IFERROR(_xlfn.XLOOKUP(Table2[[#This Row],[carpool2]],'[1]Park type per country'!$A$2:$A$162,'[1]Park type per country'!R$2:R$162),0)</f>
        <v>0</v>
      </c>
      <c r="S153">
        <f>SUM(B153:R153)</f>
        <v>0.11611180988792209</v>
      </c>
      <c r="T153">
        <f>_xlfn.XLOOKUP(A153,Sheet1!$A$2:$A$177,Sheet1!$Q$2:$Q$177)</f>
        <v>751.25894228922664</v>
      </c>
      <c r="U153" s="4">
        <f>S153/T153</f>
        <v>1.5455630988445564E-4</v>
      </c>
      <c r="V153" s="6">
        <f>_xlfn.XLOOKUP(Table2[[#This Row],[country]],[2]!Table1[country],[2]!Table1[Populated area with no road information (%)])</f>
        <v>0.38449337798850064</v>
      </c>
      <c r="W153" s="6"/>
    </row>
    <row r="154" spans="1:23" x14ac:dyDescent="0.25">
      <c r="A154" s="5" t="s">
        <v>609</v>
      </c>
      <c r="B154">
        <f>IFERROR(_xlfn.XLOOKUP(Table2[[#This Row],[country]],'[1]Park type per country'!$A$2:$A$162,'[1]Park type per country'!B$2:B$162),0)</f>
        <v>5.85313218952042E-2</v>
      </c>
      <c r="C154">
        <f>IFERROR(_xlfn.XLOOKUP(Table2[[#This Row],[surface]],'[1]Park type per country'!$A$2:$A$162,'[1]Park type per country'!C$2:C$162),0)</f>
        <v>0</v>
      </c>
      <c r="D154">
        <f>IFERROR(_xlfn.XLOOKUP(Table2[[#This Row],[multi-storey]],'[1]Park type per country'!$A$2:$A$162,'[1]Park type per country'!D$2:D$162),0)</f>
        <v>0</v>
      </c>
      <c r="E154">
        <f>IFERROR(_xlfn.XLOOKUP(Table2[[#This Row],[street_side]],'[1]Park type per country'!$A$2:$A$162,'[1]Park type per country'!E$2:E$162),0)</f>
        <v>0</v>
      </c>
      <c r="F154">
        <f>IFERROR(_xlfn.XLOOKUP(Table2[[#This Row],[underground]],'[1]Park type per country'!$A$2:$A$162,'[1]Park type per country'!F$2:F$162),0)</f>
        <v>0</v>
      </c>
      <c r="G154">
        <f>IFERROR(_xlfn.XLOOKUP(Table2[[#This Row],[lane]],'[1]Park type per country'!$A$2:$A$162,'[1]Park type per country'!G$2:G$162),0)</f>
        <v>0</v>
      </c>
      <c r="H154">
        <f>IFERROR(_xlfn.XLOOKUP(Table2[[#This Row],[rooftop]],'[1]Park type per country'!$A$2:$A$162,'[1]Park type per country'!H$2:H$162),0)</f>
        <v>0</v>
      </c>
      <c r="I154">
        <f>IFERROR(_xlfn.XLOOKUP(Table2[[#This Row],[garage_boxes]],'[1]Park type per country'!$A$2:$A$162,'[1]Park type per country'!I$2:I$162),0)</f>
        <v>0</v>
      </c>
      <c r="J154">
        <f>IFERROR(_xlfn.XLOOKUP(Table2[[#This Row],[carports]],'[1]Park type per country'!$A$2:$A$162,'[1]Park type per country'!J$2:J$162),0)</f>
        <v>0</v>
      </c>
      <c r="K154">
        <f>IFERROR(_xlfn.XLOOKUP(Table2[[#This Row],[garage]],'[1]Park type per country'!$A$2:$A$162,'[1]Park type per country'!K$2:K$162),0)</f>
        <v>0</v>
      </c>
      <c r="L154">
        <f>IFERROR(_xlfn.XLOOKUP(Table2[[#This Row],[depot]],'[1]Park type per country'!$A$2:$A$162,'[1]Park type per country'!L$2:L$162),0)</f>
        <v>0</v>
      </c>
      <c r="M154">
        <f>IFERROR(_xlfn.XLOOKUP(Table2[[#This Row],[sheds]],'[1]Park type per country'!$A$2:$A$162,'[1]Park type per country'!M$2:M$162),0)</f>
        <v>0</v>
      </c>
      <c r="N154">
        <f>IFERROR(_xlfn.XLOOKUP(Table2[[#This Row],[layby]],'[1]Park type per country'!$A$2:$A$162,'[1]Park type per country'!N$2:N$162),0)</f>
        <v>0</v>
      </c>
      <c r="O154">
        <f>IFERROR(_xlfn.XLOOKUP(Table2[[#This Row],[park_and_ride]],'[1]Park type per country'!$A$2:$A$162,'[1]Park type per country'!O$2:O$162),0)</f>
        <v>0</v>
      </c>
      <c r="P154">
        <f>IFERROR(_xlfn.XLOOKUP(Table2[[#This Row],[garages]],'[1]Park type per country'!$A$2:$A$162,'[1]Park type per country'!P$2:P$162),0)</f>
        <v>0</v>
      </c>
      <c r="Q154">
        <f>IFERROR(_xlfn.XLOOKUP(Table2[[#This Row],[Carpool]],'[1]Park type per country'!$A$2:$A$162,'[1]Park type per country'!Q$2:Q$162),0)</f>
        <v>0</v>
      </c>
      <c r="R154">
        <f>IFERROR(_xlfn.XLOOKUP(Table2[[#This Row],[carpool2]],'[1]Park type per country'!$A$2:$A$162,'[1]Park type per country'!R$2:R$162),0)</f>
        <v>0</v>
      </c>
      <c r="S154">
        <f>SUM(B154:R154)</f>
        <v>5.85313218952042E-2</v>
      </c>
      <c r="T154">
        <f>_xlfn.XLOOKUP(A154,Sheet1!$A$2:$A$177,Sheet1!$Q$2:$Q$177)</f>
        <v>391.86114994317046</v>
      </c>
      <c r="U154" s="4">
        <f>S154/T154</f>
        <v>1.4936750403476509E-4</v>
      </c>
      <c r="V154" s="6">
        <f>_xlfn.XLOOKUP(Table2[[#This Row],[country]],[2]!Table1[country],[2]!Table1[Populated area with no road information (%)])</f>
        <v>0.61285325754117159</v>
      </c>
      <c r="W154" s="6"/>
    </row>
    <row r="155" spans="1:23" x14ac:dyDescent="0.25">
      <c r="A155" s="5" t="s">
        <v>595</v>
      </c>
      <c r="B155">
        <f>IFERROR(_xlfn.XLOOKUP(Table2[[#This Row],[country]],'[1]Park type per country'!$A$2:$A$162,'[1]Park type per country'!B$2:B$162),0)</f>
        <v>0.3620313022636949</v>
      </c>
      <c r="C155">
        <f>IFERROR(_xlfn.XLOOKUP(Table2[[#This Row],[surface]],'[1]Park type per country'!$A$2:$A$162,'[1]Park type per country'!C$2:C$162),0)</f>
        <v>0</v>
      </c>
      <c r="D155">
        <f>IFERROR(_xlfn.XLOOKUP(Table2[[#This Row],[multi-storey]],'[1]Park type per country'!$A$2:$A$162,'[1]Park type per country'!D$2:D$162),0)</f>
        <v>0</v>
      </c>
      <c r="E155">
        <f>IFERROR(_xlfn.XLOOKUP(Table2[[#This Row],[street_side]],'[1]Park type per country'!$A$2:$A$162,'[1]Park type per country'!E$2:E$162),0)</f>
        <v>0</v>
      </c>
      <c r="F155">
        <f>IFERROR(_xlfn.XLOOKUP(Table2[[#This Row],[underground]],'[1]Park type per country'!$A$2:$A$162,'[1]Park type per country'!F$2:F$162),0)</f>
        <v>0</v>
      </c>
      <c r="G155">
        <f>IFERROR(_xlfn.XLOOKUP(Table2[[#This Row],[lane]],'[1]Park type per country'!$A$2:$A$162,'[1]Park type per country'!G$2:G$162),0)</f>
        <v>0</v>
      </c>
      <c r="H155">
        <f>IFERROR(_xlfn.XLOOKUP(Table2[[#This Row],[rooftop]],'[1]Park type per country'!$A$2:$A$162,'[1]Park type per country'!H$2:H$162),0)</f>
        <v>0</v>
      </c>
      <c r="I155">
        <f>IFERROR(_xlfn.XLOOKUP(Table2[[#This Row],[garage_boxes]],'[1]Park type per country'!$A$2:$A$162,'[1]Park type per country'!I$2:I$162),0)</f>
        <v>0</v>
      </c>
      <c r="J155">
        <f>IFERROR(_xlfn.XLOOKUP(Table2[[#This Row],[carports]],'[1]Park type per country'!$A$2:$A$162,'[1]Park type per country'!J$2:J$162),0)</f>
        <v>0</v>
      </c>
      <c r="K155">
        <f>IFERROR(_xlfn.XLOOKUP(Table2[[#This Row],[garage]],'[1]Park type per country'!$A$2:$A$162,'[1]Park type per country'!K$2:K$162),0)</f>
        <v>0</v>
      </c>
      <c r="L155">
        <f>IFERROR(_xlfn.XLOOKUP(Table2[[#This Row],[depot]],'[1]Park type per country'!$A$2:$A$162,'[1]Park type per country'!L$2:L$162),0)</f>
        <v>0</v>
      </c>
      <c r="M155">
        <f>IFERROR(_xlfn.XLOOKUP(Table2[[#This Row],[sheds]],'[1]Park type per country'!$A$2:$A$162,'[1]Park type per country'!M$2:M$162),0)</f>
        <v>0</v>
      </c>
      <c r="N155">
        <f>IFERROR(_xlfn.XLOOKUP(Table2[[#This Row],[layby]],'[1]Park type per country'!$A$2:$A$162,'[1]Park type per country'!N$2:N$162),0)</f>
        <v>0</v>
      </c>
      <c r="O155">
        <f>IFERROR(_xlfn.XLOOKUP(Table2[[#This Row],[park_and_ride]],'[1]Park type per country'!$A$2:$A$162,'[1]Park type per country'!O$2:O$162),0)</f>
        <v>0</v>
      </c>
      <c r="P155">
        <f>IFERROR(_xlfn.XLOOKUP(Table2[[#This Row],[garages]],'[1]Park type per country'!$A$2:$A$162,'[1]Park type per country'!P$2:P$162),0)</f>
        <v>0</v>
      </c>
      <c r="Q155">
        <f>IFERROR(_xlfn.XLOOKUP(Table2[[#This Row],[Carpool]],'[1]Park type per country'!$A$2:$A$162,'[1]Park type per country'!Q$2:Q$162),0)</f>
        <v>0</v>
      </c>
      <c r="R155">
        <f>IFERROR(_xlfn.XLOOKUP(Table2[[#This Row],[carpool2]],'[1]Park type per country'!$A$2:$A$162,'[1]Park type per country'!R$2:R$162),0)</f>
        <v>0</v>
      </c>
      <c r="S155">
        <f>SUM(B155:R155)</f>
        <v>0.3620313022636949</v>
      </c>
      <c r="T155">
        <f>_xlfn.XLOOKUP(A155,Sheet1!$A$2:$A$177,Sheet1!$Q$2:$Q$177)</f>
        <v>2458.8686462992423</v>
      </c>
      <c r="U155" s="4">
        <f>S155/T155</f>
        <v>1.472349093590565E-4</v>
      </c>
      <c r="V155" s="6">
        <f>_xlfn.XLOOKUP(Table2[[#This Row],[country]],[2]!Table1[country],[2]!Table1[Populated area with no road information (%)])</f>
        <v>0.50724694142653326</v>
      </c>
      <c r="W155" s="6"/>
    </row>
    <row r="156" spans="1:23" x14ac:dyDescent="0.25">
      <c r="A156" s="5" t="s">
        <v>551</v>
      </c>
      <c r="B156">
        <f>IFERROR(_xlfn.XLOOKUP(Table2[[#This Row],[country]],'[1]Park type per country'!$A$2:$A$162,'[1]Park type per country'!B$2:B$162),0)</f>
        <v>0.1820538404508929</v>
      </c>
      <c r="C156">
        <f>IFERROR(_xlfn.XLOOKUP(Table2[[#This Row],[surface]],'[1]Park type per country'!$A$2:$A$162,'[1]Park type per country'!C$2:C$162),0)</f>
        <v>0</v>
      </c>
      <c r="D156">
        <f>IFERROR(_xlfn.XLOOKUP(Table2[[#This Row],[multi-storey]],'[1]Park type per country'!$A$2:$A$162,'[1]Park type per country'!D$2:D$162),0)</f>
        <v>0</v>
      </c>
      <c r="E156">
        <f>IFERROR(_xlfn.XLOOKUP(Table2[[#This Row],[street_side]],'[1]Park type per country'!$A$2:$A$162,'[1]Park type per country'!E$2:E$162),0)</f>
        <v>0</v>
      </c>
      <c r="F156">
        <f>IFERROR(_xlfn.XLOOKUP(Table2[[#This Row],[underground]],'[1]Park type per country'!$A$2:$A$162,'[1]Park type per country'!F$2:F$162),0)</f>
        <v>0</v>
      </c>
      <c r="G156">
        <f>IFERROR(_xlfn.XLOOKUP(Table2[[#This Row],[lane]],'[1]Park type per country'!$A$2:$A$162,'[1]Park type per country'!G$2:G$162),0)</f>
        <v>0</v>
      </c>
      <c r="H156">
        <f>IFERROR(_xlfn.XLOOKUP(Table2[[#This Row],[rooftop]],'[1]Park type per country'!$A$2:$A$162,'[1]Park type per country'!H$2:H$162),0)</f>
        <v>0</v>
      </c>
      <c r="I156">
        <f>IFERROR(_xlfn.XLOOKUP(Table2[[#This Row],[garage_boxes]],'[1]Park type per country'!$A$2:$A$162,'[1]Park type per country'!I$2:I$162),0)</f>
        <v>0</v>
      </c>
      <c r="J156">
        <f>IFERROR(_xlfn.XLOOKUP(Table2[[#This Row],[carports]],'[1]Park type per country'!$A$2:$A$162,'[1]Park type per country'!J$2:J$162),0)</f>
        <v>0</v>
      </c>
      <c r="K156">
        <f>IFERROR(_xlfn.XLOOKUP(Table2[[#This Row],[garage]],'[1]Park type per country'!$A$2:$A$162,'[1]Park type per country'!K$2:K$162),0)</f>
        <v>0</v>
      </c>
      <c r="L156">
        <f>IFERROR(_xlfn.XLOOKUP(Table2[[#This Row],[depot]],'[1]Park type per country'!$A$2:$A$162,'[1]Park type per country'!L$2:L$162),0)</f>
        <v>0</v>
      </c>
      <c r="M156">
        <f>IFERROR(_xlfn.XLOOKUP(Table2[[#This Row],[sheds]],'[1]Park type per country'!$A$2:$A$162,'[1]Park type per country'!M$2:M$162),0)</f>
        <v>0</v>
      </c>
      <c r="N156">
        <f>IFERROR(_xlfn.XLOOKUP(Table2[[#This Row],[layby]],'[1]Park type per country'!$A$2:$A$162,'[1]Park type per country'!N$2:N$162),0)</f>
        <v>0</v>
      </c>
      <c r="O156">
        <f>IFERROR(_xlfn.XLOOKUP(Table2[[#This Row],[park_and_ride]],'[1]Park type per country'!$A$2:$A$162,'[1]Park type per country'!O$2:O$162),0)</f>
        <v>0</v>
      </c>
      <c r="P156">
        <f>IFERROR(_xlfn.XLOOKUP(Table2[[#This Row],[garages]],'[1]Park type per country'!$A$2:$A$162,'[1]Park type per country'!P$2:P$162),0)</f>
        <v>0</v>
      </c>
      <c r="Q156">
        <f>IFERROR(_xlfn.XLOOKUP(Table2[[#This Row],[Carpool]],'[1]Park type per country'!$A$2:$A$162,'[1]Park type per country'!Q$2:Q$162),0)</f>
        <v>0</v>
      </c>
      <c r="R156">
        <f>IFERROR(_xlfn.XLOOKUP(Table2[[#This Row],[carpool2]],'[1]Park type per country'!$A$2:$A$162,'[1]Park type per country'!R$2:R$162),0)</f>
        <v>0</v>
      </c>
      <c r="S156">
        <f>SUM(B156:R156)</f>
        <v>0.1820538404508929</v>
      </c>
      <c r="T156">
        <f>_xlfn.XLOOKUP(A156,Sheet1!$A$2:$A$177,Sheet1!$Q$2:$Q$177)</f>
        <v>1272.1511162205047</v>
      </c>
      <c r="U156" s="4">
        <f>S156/T156</f>
        <v>1.4310708698803446E-4</v>
      </c>
      <c r="V156" s="6">
        <f>_xlfn.XLOOKUP(Table2[[#This Row],[country]],[2]!Table1[country],[2]!Table1[Populated area with no road information (%)])</f>
        <v>0.36086865733487999</v>
      </c>
      <c r="W156" s="6"/>
    </row>
    <row r="157" spans="1:23" x14ac:dyDescent="0.25">
      <c r="A157" s="5" t="s">
        <v>558</v>
      </c>
      <c r="B157">
        <f>IFERROR(_xlfn.XLOOKUP(Table2[[#This Row],[country]],'[1]Park type per country'!$A$2:$A$162,'[1]Park type per country'!B$2:B$162),0)</f>
        <v>0.53891562233953849</v>
      </c>
      <c r="C157">
        <f>IFERROR(_xlfn.XLOOKUP(Table2[[#This Row],[surface]],'[1]Park type per country'!$A$2:$A$162,'[1]Park type per country'!C$2:C$162),0)</f>
        <v>0</v>
      </c>
      <c r="D157">
        <f>IFERROR(_xlfn.XLOOKUP(Table2[[#This Row],[multi-storey]],'[1]Park type per country'!$A$2:$A$162,'[1]Park type per country'!D$2:D$162),0)</f>
        <v>0</v>
      </c>
      <c r="E157">
        <f>IFERROR(_xlfn.XLOOKUP(Table2[[#This Row],[street_side]],'[1]Park type per country'!$A$2:$A$162,'[1]Park type per country'!E$2:E$162),0)</f>
        <v>0</v>
      </c>
      <c r="F157">
        <f>IFERROR(_xlfn.XLOOKUP(Table2[[#This Row],[underground]],'[1]Park type per country'!$A$2:$A$162,'[1]Park type per country'!F$2:F$162),0)</f>
        <v>0</v>
      </c>
      <c r="G157">
        <f>IFERROR(_xlfn.XLOOKUP(Table2[[#This Row],[lane]],'[1]Park type per country'!$A$2:$A$162,'[1]Park type per country'!G$2:G$162),0)</f>
        <v>0</v>
      </c>
      <c r="H157">
        <f>IFERROR(_xlfn.XLOOKUP(Table2[[#This Row],[rooftop]],'[1]Park type per country'!$A$2:$A$162,'[1]Park type per country'!H$2:H$162),0)</f>
        <v>0</v>
      </c>
      <c r="I157">
        <f>IFERROR(_xlfn.XLOOKUP(Table2[[#This Row],[garage_boxes]],'[1]Park type per country'!$A$2:$A$162,'[1]Park type per country'!I$2:I$162),0)</f>
        <v>0</v>
      </c>
      <c r="J157">
        <f>IFERROR(_xlfn.XLOOKUP(Table2[[#This Row],[carports]],'[1]Park type per country'!$A$2:$A$162,'[1]Park type per country'!J$2:J$162),0)</f>
        <v>0</v>
      </c>
      <c r="K157">
        <f>IFERROR(_xlfn.XLOOKUP(Table2[[#This Row],[garage]],'[1]Park type per country'!$A$2:$A$162,'[1]Park type per country'!K$2:K$162),0)</f>
        <v>0</v>
      </c>
      <c r="L157">
        <f>IFERROR(_xlfn.XLOOKUP(Table2[[#This Row],[depot]],'[1]Park type per country'!$A$2:$A$162,'[1]Park type per country'!L$2:L$162),0)</f>
        <v>0</v>
      </c>
      <c r="M157">
        <f>IFERROR(_xlfn.XLOOKUP(Table2[[#This Row],[sheds]],'[1]Park type per country'!$A$2:$A$162,'[1]Park type per country'!M$2:M$162),0)</f>
        <v>0</v>
      </c>
      <c r="N157">
        <f>IFERROR(_xlfn.XLOOKUP(Table2[[#This Row],[layby]],'[1]Park type per country'!$A$2:$A$162,'[1]Park type per country'!N$2:N$162),0)</f>
        <v>0</v>
      </c>
      <c r="O157">
        <f>IFERROR(_xlfn.XLOOKUP(Table2[[#This Row],[park_and_ride]],'[1]Park type per country'!$A$2:$A$162,'[1]Park type per country'!O$2:O$162),0)</f>
        <v>0</v>
      </c>
      <c r="P157">
        <f>IFERROR(_xlfn.XLOOKUP(Table2[[#This Row],[garages]],'[1]Park type per country'!$A$2:$A$162,'[1]Park type per country'!P$2:P$162),0)</f>
        <v>0</v>
      </c>
      <c r="Q157">
        <f>IFERROR(_xlfn.XLOOKUP(Table2[[#This Row],[Carpool]],'[1]Park type per country'!$A$2:$A$162,'[1]Park type per country'!Q$2:Q$162),0)</f>
        <v>0</v>
      </c>
      <c r="R157">
        <f>IFERROR(_xlfn.XLOOKUP(Table2[[#This Row],[carpool2]],'[1]Park type per country'!$A$2:$A$162,'[1]Park type per country'!R$2:R$162),0)</f>
        <v>0</v>
      </c>
      <c r="S157">
        <f>SUM(B157:R157)</f>
        <v>0.53891562233953849</v>
      </c>
      <c r="T157">
        <f>_xlfn.XLOOKUP(A157,Sheet1!$A$2:$A$177,Sheet1!$Q$2:$Q$177)</f>
        <v>3840.3191558518934</v>
      </c>
      <c r="U157" s="4">
        <f>S157/T157</f>
        <v>1.4033094658769097E-4</v>
      </c>
      <c r="V157" s="6">
        <f>_xlfn.XLOOKUP(Table2[[#This Row],[country]],[2]!Table1[country],[2]!Table1[Populated area with no road information (%)])</f>
        <v>0.45610617535892783</v>
      </c>
      <c r="W157" s="6"/>
    </row>
    <row r="158" spans="1:23" x14ac:dyDescent="0.25">
      <c r="A158" s="5" t="s">
        <v>535</v>
      </c>
      <c r="B158">
        <f>IFERROR(_xlfn.XLOOKUP(Table2[[#This Row],[country]],'[1]Park type per country'!$A$2:$A$162,'[1]Park type per country'!B$2:B$162),0)</f>
        <v>7.8346484705101915E-2</v>
      </c>
      <c r="C158">
        <f>IFERROR(_xlfn.XLOOKUP(Table2[[#This Row],[surface]],'[1]Park type per country'!$A$2:$A$162,'[1]Park type per country'!C$2:C$162),0)</f>
        <v>0</v>
      </c>
      <c r="D158">
        <f>IFERROR(_xlfn.XLOOKUP(Table2[[#This Row],[multi-storey]],'[1]Park type per country'!$A$2:$A$162,'[1]Park type per country'!D$2:D$162),0)</f>
        <v>0</v>
      </c>
      <c r="E158">
        <f>IFERROR(_xlfn.XLOOKUP(Table2[[#This Row],[street_side]],'[1]Park type per country'!$A$2:$A$162,'[1]Park type per country'!E$2:E$162),0)</f>
        <v>0</v>
      </c>
      <c r="F158">
        <f>IFERROR(_xlfn.XLOOKUP(Table2[[#This Row],[underground]],'[1]Park type per country'!$A$2:$A$162,'[1]Park type per country'!F$2:F$162),0)</f>
        <v>0</v>
      </c>
      <c r="G158">
        <f>IFERROR(_xlfn.XLOOKUP(Table2[[#This Row],[lane]],'[1]Park type per country'!$A$2:$A$162,'[1]Park type per country'!G$2:G$162),0)</f>
        <v>0</v>
      </c>
      <c r="H158">
        <f>IFERROR(_xlfn.XLOOKUP(Table2[[#This Row],[rooftop]],'[1]Park type per country'!$A$2:$A$162,'[1]Park type per country'!H$2:H$162),0)</f>
        <v>0</v>
      </c>
      <c r="I158">
        <f>IFERROR(_xlfn.XLOOKUP(Table2[[#This Row],[garage_boxes]],'[1]Park type per country'!$A$2:$A$162,'[1]Park type per country'!I$2:I$162),0)</f>
        <v>0</v>
      </c>
      <c r="J158">
        <f>IFERROR(_xlfn.XLOOKUP(Table2[[#This Row],[carports]],'[1]Park type per country'!$A$2:$A$162,'[1]Park type per country'!J$2:J$162),0)</f>
        <v>0</v>
      </c>
      <c r="K158">
        <f>IFERROR(_xlfn.XLOOKUP(Table2[[#This Row],[garage]],'[1]Park type per country'!$A$2:$A$162,'[1]Park type per country'!K$2:K$162),0)</f>
        <v>0</v>
      </c>
      <c r="L158">
        <f>IFERROR(_xlfn.XLOOKUP(Table2[[#This Row],[depot]],'[1]Park type per country'!$A$2:$A$162,'[1]Park type per country'!L$2:L$162),0)</f>
        <v>0</v>
      </c>
      <c r="M158">
        <f>IFERROR(_xlfn.XLOOKUP(Table2[[#This Row],[sheds]],'[1]Park type per country'!$A$2:$A$162,'[1]Park type per country'!M$2:M$162),0)</f>
        <v>0</v>
      </c>
      <c r="N158">
        <f>IFERROR(_xlfn.XLOOKUP(Table2[[#This Row],[layby]],'[1]Park type per country'!$A$2:$A$162,'[1]Park type per country'!N$2:N$162),0)</f>
        <v>0</v>
      </c>
      <c r="O158">
        <f>IFERROR(_xlfn.XLOOKUP(Table2[[#This Row],[park_and_ride]],'[1]Park type per country'!$A$2:$A$162,'[1]Park type per country'!O$2:O$162),0)</f>
        <v>0</v>
      </c>
      <c r="P158">
        <f>IFERROR(_xlfn.XLOOKUP(Table2[[#This Row],[garages]],'[1]Park type per country'!$A$2:$A$162,'[1]Park type per country'!P$2:P$162),0)</f>
        <v>0</v>
      </c>
      <c r="Q158">
        <f>IFERROR(_xlfn.XLOOKUP(Table2[[#This Row],[Carpool]],'[1]Park type per country'!$A$2:$A$162,'[1]Park type per country'!Q$2:Q$162),0)</f>
        <v>0</v>
      </c>
      <c r="R158">
        <f>IFERROR(_xlfn.XLOOKUP(Table2[[#This Row],[carpool2]],'[1]Park type per country'!$A$2:$A$162,'[1]Park type per country'!R$2:R$162),0)</f>
        <v>0</v>
      </c>
      <c r="S158">
        <f>SUM(B158:R158)</f>
        <v>7.8346484705101915E-2</v>
      </c>
      <c r="T158">
        <f>_xlfn.XLOOKUP(A158,Sheet1!$A$2:$A$177,Sheet1!$Q$2:$Q$177)</f>
        <v>562.41578488951848</v>
      </c>
      <c r="U158" s="4">
        <f>S158/T158</f>
        <v>1.3930349540330271E-4</v>
      </c>
      <c r="V158" s="6">
        <f>_xlfn.XLOOKUP(Table2[[#This Row],[country]],[2]!Table1[country],[2]!Table1[Populated area with no road information (%)])</f>
        <v>0.11396308516663819</v>
      </c>
      <c r="W158" s="6"/>
    </row>
    <row r="159" spans="1:23" x14ac:dyDescent="0.25">
      <c r="A159" s="5" t="s">
        <v>559</v>
      </c>
      <c r="B159">
        <f>IFERROR(_xlfn.XLOOKUP(Table2[[#This Row],[country]],'[1]Park type per country'!$A$2:$A$162,'[1]Park type per country'!B$2:B$162),0)</f>
        <v>5.9021147651304333E-2</v>
      </c>
      <c r="C159">
        <f>IFERROR(_xlfn.XLOOKUP(Table2[[#This Row],[surface]],'[1]Park type per country'!$A$2:$A$162,'[1]Park type per country'!C$2:C$162),0)</f>
        <v>0</v>
      </c>
      <c r="D159">
        <f>IFERROR(_xlfn.XLOOKUP(Table2[[#This Row],[multi-storey]],'[1]Park type per country'!$A$2:$A$162,'[1]Park type per country'!D$2:D$162),0)</f>
        <v>0</v>
      </c>
      <c r="E159">
        <f>IFERROR(_xlfn.XLOOKUP(Table2[[#This Row],[street_side]],'[1]Park type per country'!$A$2:$A$162,'[1]Park type per country'!E$2:E$162),0)</f>
        <v>0</v>
      </c>
      <c r="F159">
        <f>IFERROR(_xlfn.XLOOKUP(Table2[[#This Row],[underground]],'[1]Park type per country'!$A$2:$A$162,'[1]Park type per country'!F$2:F$162),0)</f>
        <v>0</v>
      </c>
      <c r="G159">
        <f>IFERROR(_xlfn.XLOOKUP(Table2[[#This Row],[lane]],'[1]Park type per country'!$A$2:$A$162,'[1]Park type per country'!G$2:G$162),0)</f>
        <v>0</v>
      </c>
      <c r="H159">
        <f>IFERROR(_xlfn.XLOOKUP(Table2[[#This Row],[rooftop]],'[1]Park type per country'!$A$2:$A$162,'[1]Park type per country'!H$2:H$162),0)</f>
        <v>0</v>
      </c>
      <c r="I159">
        <f>IFERROR(_xlfn.XLOOKUP(Table2[[#This Row],[garage_boxes]],'[1]Park type per country'!$A$2:$A$162,'[1]Park type per country'!I$2:I$162),0)</f>
        <v>0</v>
      </c>
      <c r="J159">
        <f>IFERROR(_xlfn.XLOOKUP(Table2[[#This Row],[carports]],'[1]Park type per country'!$A$2:$A$162,'[1]Park type per country'!J$2:J$162),0)</f>
        <v>0</v>
      </c>
      <c r="K159">
        <f>IFERROR(_xlfn.XLOOKUP(Table2[[#This Row],[garage]],'[1]Park type per country'!$A$2:$A$162,'[1]Park type per country'!K$2:K$162),0)</f>
        <v>0</v>
      </c>
      <c r="L159">
        <f>IFERROR(_xlfn.XLOOKUP(Table2[[#This Row],[depot]],'[1]Park type per country'!$A$2:$A$162,'[1]Park type per country'!L$2:L$162),0)</f>
        <v>0</v>
      </c>
      <c r="M159">
        <f>IFERROR(_xlfn.XLOOKUP(Table2[[#This Row],[sheds]],'[1]Park type per country'!$A$2:$A$162,'[1]Park type per country'!M$2:M$162),0)</f>
        <v>0</v>
      </c>
      <c r="N159">
        <f>IFERROR(_xlfn.XLOOKUP(Table2[[#This Row],[layby]],'[1]Park type per country'!$A$2:$A$162,'[1]Park type per country'!N$2:N$162),0)</f>
        <v>0</v>
      </c>
      <c r="O159">
        <f>IFERROR(_xlfn.XLOOKUP(Table2[[#This Row],[park_and_ride]],'[1]Park type per country'!$A$2:$A$162,'[1]Park type per country'!O$2:O$162),0)</f>
        <v>0</v>
      </c>
      <c r="P159">
        <f>IFERROR(_xlfn.XLOOKUP(Table2[[#This Row],[garages]],'[1]Park type per country'!$A$2:$A$162,'[1]Park type per country'!P$2:P$162),0)</f>
        <v>0</v>
      </c>
      <c r="Q159">
        <f>IFERROR(_xlfn.XLOOKUP(Table2[[#This Row],[Carpool]],'[1]Park type per country'!$A$2:$A$162,'[1]Park type per country'!Q$2:Q$162),0)</f>
        <v>0</v>
      </c>
      <c r="R159">
        <f>IFERROR(_xlfn.XLOOKUP(Table2[[#This Row],[carpool2]],'[1]Park type per country'!$A$2:$A$162,'[1]Park type per country'!R$2:R$162),0)</f>
        <v>0</v>
      </c>
      <c r="S159">
        <f>SUM(B159:R159)</f>
        <v>5.9021147651304333E-2</v>
      </c>
      <c r="T159">
        <f>_xlfn.XLOOKUP(A159,Sheet1!$A$2:$A$177,Sheet1!$Q$2:$Q$177)</f>
        <v>478.38244775848096</v>
      </c>
      <c r="U159" s="4">
        <f>S159/T159</f>
        <v>1.2337649077188154E-4</v>
      </c>
      <c r="V159" s="6">
        <f>_xlfn.XLOOKUP(Table2[[#This Row],[country]],[2]!Table1[country],[2]!Table1[Populated area with no road information (%)])</f>
        <v>0.21275733482177317</v>
      </c>
      <c r="W159" s="6"/>
    </row>
    <row r="160" spans="1:23" x14ac:dyDescent="0.25">
      <c r="A160" s="5" t="s">
        <v>473</v>
      </c>
      <c r="B160">
        <f>IFERROR(_xlfn.XLOOKUP(Table2[[#This Row],[country]],'[1]Park type per country'!$A$2:$A$162,'[1]Park type per country'!B$2:B$162),0)</f>
        <v>3.4580772988226913E-2</v>
      </c>
      <c r="C160">
        <f>IFERROR(_xlfn.XLOOKUP(Table2[[#This Row],[surface]],'[1]Park type per country'!$A$2:$A$162,'[1]Park type per country'!C$2:C$162),0)</f>
        <v>0</v>
      </c>
      <c r="D160">
        <f>IFERROR(_xlfn.XLOOKUP(Table2[[#This Row],[multi-storey]],'[1]Park type per country'!$A$2:$A$162,'[1]Park type per country'!D$2:D$162),0)</f>
        <v>0</v>
      </c>
      <c r="E160">
        <f>IFERROR(_xlfn.XLOOKUP(Table2[[#This Row],[street_side]],'[1]Park type per country'!$A$2:$A$162,'[1]Park type per country'!E$2:E$162),0)</f>
        <v>0</v>
      </c>
      <c r="F160">
        <f>IFERROR(_xlfn.XLOOKUP(Table2[[#This Row],[underground]],'[1]Park type per country'!$A$2:$A$162,'[1]Park type per country'!F$2:F$162),0)</f>
        <v>0</v>
      </c>
      <c r="G160">
        <f>IFERROR(_xlfn.XLOOKUP(Table2[[#This Row],[lane]],'[1]Park type per country'!$A$2:$A$162,'[1]Park type per country'!G$2:G$162),0)</f>
        <v>0</v>
      </c>
      <c r="H160">
        <f>IFERROR(_xlfn.XLOOKUP(Table2[[#This Row],[rooftop]],'[1]Park type per country'!$A$2:$A$162,'[1]Park type per country'!H$2:H$162),0)</f>
        <v>0</v>
      </c>
      <c r="I160">
        <f>IFERROR(_xlfn.XLOOKUP(Table2[[#This Row],[garage_boxes]],'[1]Park type per country'!$A$2:$A$162,'[1]Park type per country'!I$2:I$162),0)</f>
        <v>0</v>
      </c>
      <c r="J160">
        <f>IFERROR(_xlfn.XLOOKUP(Table2[[#This Row],[carports]],'[1]Park type per country'!$A$2:$A$162,'[1]Park type per country'!J$2:J$162),0)</f>
        <v>0</v>
      </c>
      <c r="K160">
        <f>IFERROR(_xlfn.XLOOKUP(Table2[[#This Row],[garage]],'[1]Park type per country'!$A$2:$A$162,'[1]Park type per country'!K$2:K$162),0)</f>
        <v>0</v>
      </c>
      <c r="L160">
        <f>IFERROR(_xlfn.XLOOKUP(Table2[[#This Row],[depot]],'[1]Park type per country'!$A$2:$A$162,'[1]Park type per country'!L$2:L$162),0)</f>
        <v>0</v>
      </c>
      <c r="M160">
        <f>IFERROR(_xlfn.XLOOKUP(Table2[[#This Row],[sheds]],'[1]Park type per country'!$A$2:$A$162,'[1]Park type per country'!M$2:M$162),0)</f>
        <v>0</v>
      </c>
      <c r="N160">
        <f>IFERROR(_xlfn.XLOOKUP(Table2[[#This Row],[layby]],'[1]Park type per country'!$A$2:$A$162,'[1]Park type per country'!N$2:N$162),0)</f>
        <v>0</v>
      </c>
      <c r="O160">
        <f>IFERROR(_xlfn.XLOOKUP(Table2[[#This Row],[park_and_ride]],'[1]Park type per country'!$A$2:$A$162,'[1]Park type per country'!O$2:O$162),0)</f>
        <v>0</v>
      </c>
      <c r="P160">
        <f>IFERROR(_xlfn.XLOOKUP(Table2[[#This Row],[garages]],'[1]Park type per country'!$A$2:$A$162,'[1]Park type per country'!P$2:P$162),0)</f>
        <v>0</v>
      </c>
      <c r="Q160">
        <f>IFERROR(_xlfn.XLOOKUP(Table2[[#This Row],[Carpool]],'[1]Park type per country'!$A$2:$A$162,'[1]Park type per country'!Q$2:Q$162),0)</f>
        <v>0</v>
      </c>
      <c r="R160">
        <f>IFERROR(_xlfn.XLOOKUP(Table2[[#This Row],[carpool2]],'[1]Park type per country'!$A$2:$A$162,'[1]Park type per country'!R$2:R$162),0)</f>
        <v>0</v>
      </c>
      <c r="S160">
        <f>SUM(B160:R160)</f>
        <v>3.4580772988226913E-2</v>
      </c>
      <c r="T160">
        <f>_xlfn.XLOOKUP(A160,Sheet1!$A$2:$A$177,Sheet1!$Q$2:$Q$177)</f>
        <v>394.55392035527387</v>
      </c>
      <c r="U160" s="4">
        <f>S160/T160</f>
        <v>8.7645239862498006E-5</v>
      </c>
      <c r="V160" s="6">
        <f>_xlfn.XLOOKUP(Table2[[#This Row],[country]],[2]!Table1[country],[2]!Table1[Populated area with no road information (%)])</f>
        <v>0.65694284929808688</v>
      </c>
      <c r="W160" s="6"/>
    </row>
    <row r="161" spans="1:23" x14ac:dyDescent="0.25">
      <c r="A161" s="5" t="s">
        <v>472</v>
      </c>
      <c r="B161">
        <f>IFERROR(_xlfn.XLOOKUP(Table2[[#This Row],[country]],'[1]Park type per country'!$A$2:$A$162,'[1]Park type per country'!B$2:B$162),0)</f>
        <v>1.87191405427522E-2</v>
      </c>
      <c r="C161">
        <f>IFERROR(_xlfn.XLOOKUP(Table2[[#This Row],[surface]],'[1]Park type per country'!$A$2:$A$162,'[1]Park type per country'!C$2:C$162),0)</f>
        <v>0</v>
      </c>
      <c r="D161">
        <f>IFERROR(_xlfn.XLOOKUP(Table2[[#This Row],[multi-storey]],'[1]Park type per country'!$A$2:$A$162,'[1]Park type per country'!D$2:D$162),0)</f>
        <v>0</v>
      </c>
      <c r="E161">
        <f>IFERROR(_xlfn.XLOOKUP(Table2[[#This Row],[street_side]],'[1]Park type per country'!$A$2:$A$162,'[1]Park type per country'!E$2:E$162),0)</f>
        <v>0</v>
      </c>
      <c r="F161">
        <f>IFERROR(_xlfn.XLOOKUP(Table2[[#This Row],[underground]],'[1]Park type per country'!$A$2:$A$162,'[1]Park type per country'!F$2:F$162),0)</f>
        <v>0</v>
      </c>
      <c r="G161">
        <f>IFERROR(_xlfn.XLOOKUP(Table2[[#This Row],[lane]],'[1]Park type per country'!$A$2:$A$162,'[1]Park type per country'!G$2:G$162),0)</f>
        <v>0</v>
      </c>
      <c r="H161">
        <f>IFERROR(_xlfn.XLOOKUP(Table2[[#This Row],[rooftop]],'[1]Park type per country'!$A$2:$A$162,'[1]Park type per country'!H$2:H$162),0)</f>
        <v>0</v>
      </c>
      <c r="I161">
        <f>IFERROR(_xlfn.XLOOKUP(Table2[[#This Row],[garage_boxes]],'[1]Park type per country'!$A$2:$A$162,'[1]Park type per country'!I$2:I$162),0)</f>
        <v>0</v>
      </c>
      <c r="J161">
        <f>IFERROR(_xlfn.XLOOKUP(Table2[[#This Row],[carports]],'[1]Park type per country'!$A$2:$A$162,'[1]Park type per country'!J$2:J$162),0)</f>
        <v>0</v>
      </c>
      <c r="K161">
        <f>IFERROR(_xlfn.XLOOKUP(Table2[[#This Row],[garage]],'[1]Park type per country'!$A$2:$A$162,'[1]Park type per country'!K$2:K$162),0)</f>
        <v>0</v>
      </c>
      <c r="L161">
        <f>IFERROR(_xlfn.XLOOKUP(Table2[[#This Row],[depot]],'[1]Park type per country'!$A$2:$A$162,'[1]Park type per country'!L$2:L$162),0)</f>
        <v>0</v>
      </c>
      <c r="M161">
        <f>IFERROR(_xlfn.XLOOKUP(Table2[[#This Row],[sheds]],'[1]Park type per country'!$A$2:$A$162,'[1]Park type per country'!M$2:M$162),0)</f>
        <v>0</v>
      </c>
      <c r="N161">
        <f>IFERROR(_xlfn.XLOOKUP(Table2[[#This Row],[layby]],'[1]Park type per country'!$A$2:$A$162,'[1]Park type per country'!N$2:N$162),0)</f>
        <v>0</v>
      </c>
      <c r="O161">
        <f>IFERROR(_xlfn.XLOOKUP(Table2[[#This Row],[park_and_ride]],'[1]Park type per country'!$A$2:$A$162,'[1]Park type per country'!O$2:O$162),0)</f>
        <v>0</v>
      </c>
      <c r="P161">
        <f>IFERROR(_xlfn.XLOOKUP(Table2[[#This Row],[garages]],'[1]Park type per country'!$A$2:$A$162,'[1]Park type per country'!P$2:P$162),0)</f>
        <v>0</v>
      </c>
      <c r="Q161">
        <f>IFERROR(_xlfn.XLOOKUP(Table2[[#This Row],[Carpool]],'[1]Park type per country'!$A$2:$A$162,'[1]Park type per country'!Q$2:Q$162),0)</f>
        <v>0</v>
      </c>
      <c r="R161">
        <f>IFERROR(_xlfn.XLOOKUP(Table2[[#This Row],[carpool2]],'[1]Park type per country'!$A$2:$A$162,'[1]Park type per country'!R$2:R$162),0)</f>
        <v>0</v>
      </c>
      <c r="S161">
        <f>SUM(B161:R161)</f>
        <v>1.87191405427522E-2</v>
      </c>
      <c r="T161">
        <f>_xlfn.XLOOKUP(A161,Sheet1!$A$2:$A$177,Sheet1!$Q$2:$Q$177)</f>
        <v>247.72850948389421</v>
      </c>
      <c r="U161" s="4">
        <f>S161/T161</f>
        <v>7.5563125866097392E-5</v>
      </c>
      <c r="V161" s="6">
        <f>_xlfn.XLOOKUP(Table2[[#This Row],[country]],[2]!Table1[country],[2]!Table1[Populated area with no road information (%)])</f>
        <v>0.34218009992389187</v>
      </c>
      <c r="W161" s="6"/>
    </row>
    <row r="162" spans="1:23" x14ac:dyDescent="0.25">
      <c r="A162" s="5" t="s">
        <v>455</v>
      </c>
      <c r="B162">
        <f>IFERROR(_xlfn.XLOOKUP(Table2[[#This Row],[country]],'[1]Park type per country'!$A$2:$A$162,'[1]Park type per country'!B$2:B$162),0)</f>
        <v>6.5418769436661361E-2</v>
      </c>
      <c r="C162">
        <f>IFERROR(_xlfn.XLOOKUP(Table2[[#This Row],[surface]],'[1]Park type per country'!$A$2:$A$162,'[1]Park type per country'!C$2:C$162),0)</f>
        <v>0</v>
      </c>
      <c r="D162">
        <f>IFERROR(_xlfn.XLOOKUP(Table2[[#This Row],[multi-storey]],'[1]Park type per country'!$A$2:$A$162,'[1]Park type per country'!D$2:D$162),0)</f>
        <v>0</v>
      </c>
      <c r="E162">
        <f>IFERROR(_xlfn.XLOOKUP(Table2[[#This Row],[street_side]],'[1]Park type per country'!$A$2:$A$162,'[1]Park type per country'!E$2:E$162),0)</f>
        <v>0</v>
      </c>
      <c r="F162">
        <f>IFERROR(_xlfn.XLOOKUP(Table2[[#This Row],[underground]],'[1]Park type per country'!$A$2:$A$162,'[1]Park type per country'!F$2:F$162),0)</f>
        <v>0</v>
      </c>
      <c r="G162">
        <f>IFERROR(_xlfn.XLOOKUP(Table2[[#This Row],[lane]],'[1]Park type per country'!$A$2:$A$162,'[1]Park type per country'!G$2:G$162),0)</f>
        <v>0</v>
      </c>
      <c r="H162">
        <f>IFERROR(_xlfn.XLOOKUP(Table2[[#This Row],[rooftop]],'[1]Park type per country'!$A$2:$A$162,'[1]Park type per country'!H$2:H$162),0)</f>
        <v>0</v>
      </c>
      <c r="I162">
        <f>IFERROR(_xlfn.XLOOKUP(Table2[[#This Row],[garage_boxes]],'[1]Park type per country'!$A$2:$A$162,'[1]Park type per country'!I$2:I$162),0)</f>
        <v>0</v>
      </c>
      <c r="J162">
        <f>IFERROR(_xlfn.XLOOKUP(Table2[[#This Row],[carports]],'[1]Park type per country'!$A$2:$A$162,'[1]Park type per country'!J$2:J$162),0)</f>
        <v>0</v>
      </c>
      <c r="K162">
        <f>IFERROR(_xlfn.XLOOKUP(Table2[[#This Row],[garage]],'[1]Park type per country'!$A$2:$A$162,'[1]Park type per country'!K$2:K$162),0)</f>
        <v>0</v>
      </c>
      <c r="L162">
        <f>IFERROR(_xlfn.XLOOKUP(Table2[[#This Row],[depot]],'[1]Park type per country'!$A$2:$A$162,'[1]Park type per country'!L$2:L$162),0)</f>
        <v>0</v>
      </c>
      <c r="M162">
        <f>IFERROR(_xlfn.XLOOKUP(Table2[[#This Row],[sheds]],'[1]Park type per country'!$A$2:$A$162,'[1]Park type per country'!M$2:M$162),0)</f>
        <v>0</v>
      </c>
      <c r="N162">
        <f>IFERROR(_xlfn.XLOOKUP(Table2[[#This Row],[layby]],'[1]Park type per country'!$A$2:$A$162,'[1]Park type per country'!N$2:N$162),0)</f>
        <v>0</v>
      </c>
      <c r="O162">
        <f>IFERROR(_xlfn.XLOOKUP(Table2[[#This Row],[park_and_ride]],'[1]Park type per country'!$A$2:$A$162,'[1]Park type per country'!O$2:O$162),0)</f>
        <v>0</v>
      </c>
      <c r="P162">
        <f>IFERROR(_xlfn.XLOOKUP(Table2[[#This Row],[garages]],'[1]Park type per country'!$A$2:$A$162,'[1]Park type per country'!P$2:P$162),0)</f>
        <v>0</v>
      </c>
      <c r="Q162">
        <f>IFERROR(_xlfn.XLOOKUP(Table2[[#This Row],[Carpool]],'[1]Park type per country'!$A$2:$A$162,'[1]Park type per country'!Q$2:Q$162),0)</f>
        <v>0</v>
      </c>
      <c r="R162">
        <f>IFERROR(_xlfn.XLOOKUP(Table2[[#This Row],[carpool2]],'[1]Park type per country'!$A$2:$A$162,'[1]Park type per country'!R$2:R$162),0)</f>
        <v>0</v>
      </c>
      <c r="S162">
        <f>SUM(B162:R162)</f>
        <v>6.5418769436661361E-2</v>
      </c>
      <c r="T162">
        <f>_xlfn.XLOOKUP(A162,Sheet1!$A$2:$A$177,Sheet1!$Q$2:$Q$177)</f>
        <v>957.5886831259354</v>
      </c>
      <c r="U162" s="4">
        <f>S162/T162</f>
        <v>6.8316147203316459E-5</v>
      </c>
      <c r="V162" s="6">
        <f>_xlfn.XLOOKUP(Table2[[#This Row],[country]],[2]!Table1[country],[2]!Table1[Populated area with no road information (%)])</f>
        <v>0.33758358323115045</v>
      </c>
      <c r="W162" s="6"/>
    </row>
    <row r="163" spans="1:23" x14ac:dyDescent="0.25">
      <c r="A163" s="5" t="s">
        <v>587</v>
      </c>
      <c r="B163">
        <f>IFERROR(_xlfn.XLOOKUP(Table2[[#This Row],[country]],'[1]Park type per country'!$A$2:$A$162,'[1]Park type per country'!B$2:B$162),0)</f>
        <v>7.6647771565488937E-2</v>
      </c>
      <c r="C163">
        <f>IFERROR(_xlfn.XLOOKUP(Table2[[#This Row],[surface]],'[1]Park type per country'!$A$2:$A$162,'[1]Park type per country'!C$2:C$162),0)</f>
        <v>0</v>
      </c>
      <c r="D163">
        <f>IFERROR(_xlfn.XLOOKUP(Table2[[#This Row],[multi-storey]],'[1]Park type per country'!$A$2:$A$162,'[1]Park type per country'!D$2:D$162),0)</f>
        <v>0</v>
      </c>
      <c r="E163">
        <f>IFERROR(_xlfn.XLOOKUP(Table2[[#This Row],[street_side]],'[1]Park type per country'!$A$2:$A$162,'[1]Park type per country'!E$2:E$162),0)</f>
        <v>0</v>
      </c>
      <c r="F163">
        <f>IFERROR(_xlfn.XLOOKUP(Table2[[#This Row],[underground]],'[1]Park type per country'!$A$2:$A$162,'[1]Park type per country'!F$2:F$162),0)</f>
        <v>0</v>
      </c>
      <c r="G163">
        <f>IFERROR(_xlfn.XLOOKUP(Table2[[#This Row],[lane]],'[1]Park type per country'!$A$2:$A$162,'[1]Park type per country'!G$2:G$162),0)</f>
        <v>0</v>
      </c>
      <c r="H163">
        <f>IFERROR(_xlfn.XLOOKUP(Table2[[#This Row],[rooftop]],'[1]Park type per country'!$A$2:$A$162,'[1]Park type per country'!H$2:H$162),0)</f>
        <v>0</v>
      </c>
      <c r="I163">
        <f>IFERROR(_xlfn.XLOOKUP(Table2[[#This Row],[garage_boxes]],'[1]Park type per country'!$A$2:$A$162,'[1]Park type per country'!I$2:I$162),0)</f>
        <v>0</v>
      </c>
      <c r="J163">
        <f>IFERROR(_xlfn.XLOOKUP(Table2[[#This Row],[carports]],'[1]Park type per country'!$A$2:$A$162,'[1]Park type per country'!J$2:J$162),0)</f>
        <v>0</v>
      </c>
      <c r="K163">
        <f>IFERROR(_xlfn.XLOOKUP(Table2[[#This Row],[garage]],'[1]Park type per country'!$A$2:$A$162,'[1]Park type per country'!K$2:K$162),0)</f>
        <v>0</v>
      </c>
      <c r="L163">
        <f>IFERROR(_xlfn.XLOOKUP(Table2[[#This Row],[depot]],'[1]Park type per country'!$A$2:$A$162,'[1]Park type per country'!L$2:L$162),0)</f>
        <v>0</v>
      </c>
      <c r="M163">
        <f>IFERROR(_xlfn.XLOOKUP(Table2[[#This Row],[sheds]],'[1]Park type per country'!$A$2:$A$162,'[1]Park type per country'!M$2:M$162),0)</f>
        <v>0</v>
      </c>
      <c r="N163">
        <f>IFERROR(_xlfn.XLOOKUP(Table2[[#This Row],[layby]],'[1]Park type per country'!$A$2:$A$162,'[1]Park type per country'!N$2:N$162),0)</f>
        <v>0</v>
      </c>
      <c r="O163">
        <f>IFERROR(_xlfn.XLOOKUP(Table2[[#This Row],[park_and_ride]],'[1]Park type per country'!$A$2:$A$162,'[1]Park type per country'!O$2:O$162),0)</f>
        <v>0</v>
      </c>
      <c r="P163">
        <f>IFERROR(_xlfn.XLOOKUP(Table2[[#This Row],[garages]],'[1]Park type per country'!$A$2:$A$162,'[1]Park type per country'!P$2:P$162),0)</f>
        <v>0</v>
      </c>
      <c r="Q163">
        <f>IFERROR(_xlfn.XLOOKUP(Table2[[#This Row],[Carpool]],'[1]Park type per country'!$A$2:$A$162,'[1]Park type per country'!Q$2:Q$162),0)</f>
        <v>0</v>
      </c>
      <c r="R163">
        <f>IFERROR(_xlfn.XLOOKUP(Table2[[#This Row],[carpool2]],'[1]Park type per country'!$A$2:$A$162,'[1]Park type per country'!R$2:R$162),0)</f>
        <v>0</v>
      </c>
      <c r="S163">
        <f>SUM(B163:R163)</f>
        <v>7.6647771565488937E-2</v>
      </c>
      <c r="T163">
        <f>_xlfn.XLOOKUP(A163,Sheet1!$A$2:$A$177,Sheet1!$Q$2:$Q$177)</f>
        <v>1159.0174259429029</v>
      </c>
      <c r="U163" s="4">
        <f>S163/T163</f>
        <v>6.6131681758911594E-5</v>
      </c>
      <c r="V163" s="6">
        <f>_xlfn.XLOOKUP(Table2[[#This Row],[country]],[2]!Table1[country],[2]!Table1[Populated area with no road information (%)])</f>
        <v>0.60561687639661554</v>
      </c>
      <c r="W163" s="6"/>
    </row>
    <row r="164" spans="1:23" x14ac:dyDescent="0.25">
      <c r="A164" s="5" t="s">
        <v>581</v>
      </c>
      <c r="B164">
        <f>IFERROR(_xlfn.XLOOKUP(Table2[[#This Row],[country]],'[1]Park type per country'!$A$2:$A$162,'[1]Park type per country'!B$2:B$162),0)</f>
        <v>3.6175122174247253E-2</v>
      </c>
      <c r="C164">
        <f>IFERROR(_xlfn.XLOOKUP(Table2[[#This Row],[surface]],'[1]Park type per country'!$A$2:$A$162,'[1]Park type per country'!C$2:C$162),0)</f>
        <v>0</v>
      </c>
      <c r="D164">
        <f>IFERROR(_xlfn.XLOOKUP(Table2[[#This Row],[multi-storey]],'[1]Park type per country'!$A$2:$A$162,'[1]Park type per country'!D$2:D$162),0)</f>
        <v>0</v>
      </c>
      <c r="E164">
        <f>IFERROR(_xlfn.XLOOKUP(Table2[[#This Row],[street_side]],'[1]Park type per country'!$A$2:$A$162,'[1]Park type per country'!E$2:E$162),0)</f>
        <v>0</v>
      </c>
      <c r="F164">
        <f>IFERROR(_xlfn.XLOOKUP(Table2[[#This Row],[underground]],'[1]Park type per country'!$A$2:$A$162,'[1]Park type per country'!F$2:F$162),0)</f>
        <v>0</v>
      </c>
      <c r="G164">
        <f>IFERROR(_xlfn.XLOOKUP(Table2[[#This Row],[lane]],'[1]Park type per country'!$A$2:$A$162,'[1]Park type per country'!G$2:G$162),0)</f>
        <v>0</v>
      </c>
      <c r="H164">
        <f>IFERROR(_xlfn.XLOOKUP(Table2[[#This Row],[rooftop]],'[1]Park type per country'!$A$2:$A$162,'[1]Park type per country'!H$2:H$162),0)</f>
        <v>0</v>
      </c>
      <c r="I164">
        <f>IFERROR(_xlfn.XLOOKUP(Table2[[#This Row],[garage_boxes]],'[1]Park type per country'!$A$2:$A$162,'[1]Park type per country'!I$2:I$162),0)</f>
        <v>0</v>
      </c>
      <c r="J164">
        <f>IFERROR(_xlfn.XLOOKUP(Table2[[#This Row],[carports]],'[1]Park type per country'!$A$2:$A$162,'[1]Park type per country'!J$2:J$162),0)</f>
        <v>0</v>
      </c>
      <c r="K164">
        <f>IFERROR(_xlfn.XLOOKUP(Table2[[#This Row],[garage]],'[1]Park type per country'!$A$2:$A$162,'[1]Park type per country'!K$2:K$162),0)</f>
        <v>0</v>
      </c>
      <c r="L164">
        <f>IFERROR(_xlfn.XLOOKUP(Table2[[#This Row],[depot]],'[1]Park type per country'!$A$2:$A$162,'[1]Park type per country'!L$2:L$162),0)</f>
        <v>0</v>
      </c>
      <c r="M164">
        <f>IFERROR(_xlfn.XLOOKUP(Table2[[#This Row],[sheds]],'[1]Park type per country'!$A$2:$A$162,'[1]Park type per country'!M$2:M$162),0)</f>
        <v>0</v>
      </c>
      <c r="N164">
        <f>IFERROR(_xlfn.XLOOKUP(Table2[[#This Row],[layby]],'[1]Park type per country'!$A$2:$A$162,'[1]Park type per country'!N$2:N$162),0)</f>
        <v>0</v>
      </c>
      <c r="O164">
        <f>IFERROR(_xlfn.XLOOKUP(Table2[[#This Row],[park_and_ride]],'[1]Park type per country'!$A$2:$A$162,'[1]Park type per country'!O$2:O$162),0)</f>
        <v>0</v>
      </c>
      <c r="P164">
        <f>IFERROR(_xlfn.XLOOKUP(Table2[[#This Row],[garages]],'[1]Park type per country'!$A$2:$A$162,'[1]Park type per country'!P$2:P$162),0)</f>
        <v>0</v>
      </c>
      <c r="Q164">
        <f>IFERROR(_xlfn.XLOOKUP(Table2[[#This Row],[Carpool]],'[1]Park type per country'!$A$2:$A$162,'[1]Park type per country'!Q$2:Q$162),0)</f>
        <v>0</v>
      </c>
      <c r="R164">
        <f>IFERROR(_xlfn.XLOOKUP(Table2[[#This Row],[carpool2]],'[1]Park type per country'!$A$2:$A$162,'[1]Park type per country'!R$2:R$162),0)</f>
        <v>0</v>
      </c>
      <c r="S164">
        <f>SUM(B164:R164)</f>
        <v>3.6175122174247253E-2</v>
      </c>
      <c r="T164">
        <f>_xlfn.XLOOKUP(A164,Sheet1!$A$2:$A$177,Sheet1!$Q$2:$Q$177)</f>
        <v>956.16758723169926</v>
      </c>
      <c r="U164" s="4">
        <f>S164/T164</f>
        <v>3.7833453734801483E-5</v>
      </c>
      <c r="V164" s="6">
        <f>_xlfn.XLOOKUP(Table2[[#This Row],[country]],[2]!Table1[country],[2]!Table1[Populated area with no road information (%)])</f>
        <v>0.25728920822800733</v>
      </c>
      <c r="W164" s="6"/>
    </row>
    <row r="165" spans="1:23" x14ac:dyDescent="0.25">
      <c r="A165" s="5" t="s">
        <v>477</v>
      </c>
      <c r="B165">
        <f>IFERROR(_xlfn.XLOOKUP(Table2[[#This Row],[country]],'[1]Park type per country'!$A$2:$A$162,'[1]Park type per country'!B$2:B$162),0)</f>
        <v>3.9516856324036648E-2</v>
      </c>
      <c r="C165">
        <f>IFERROR(_xlfn.XLOOKUP(Table2[[#This Row],[surface]],'[1]Park type per country'!$A$2:$A$162,'[1]Park type per country'!C$2:C$162),0)</f>
        <v>0</v>
      </c>
      <c r="D165">
        <f>IFERROR(_xlfn.XLOOKUP(Table2[[#This Row],[multi-storey]],'[1]Park type per country'!$A$2:$A$162,'[1]Park type per country'!D$2:D$162),0)</f>
        <v>0</v>
      </c>
      <c r="E165">
        <f>IFERROR(_xlfn.XLOOKUP(Table2[[#This Row],[street_side]],'[1]Park type per country'!$A$2:$A$162,'[1]Park type per country'!E$2:E$162),0)</f>
        <v>0</v>
      </c>
      <c r="F165">
        <f>IFERROR(_xlfn.XLOOKUP(Table2[[#This Row],[underground]],'[1]Park type per country'!$A$2:$A$162,'[1]Park type per country'!F$2:F$162),0)</f>
        <v>0</v>
      </c>
      <c r="G165">
        <f>IFERROR(_xlfn.XLOOKUP(Table2[[#This Row],[lane]],'[1]Park type per country'!$A$2:$A$162,'[1]Park type per country'!G$2:G$162),0)</f>
        <v>0</v>
      </c>
      <c r="H165">
        <f>IFERROR(_xlfn.XLOOKUP(Table2[[#This Row],[rooftop]],'[1]Park type per country'!$A$2:$A$162,'[1]Park type per country'!H$2:H$162),0)</f>
        <v>0</v>
      </c>
      <c r="I165">
        <f>IFERROR(_xlfn.XLOOKUP(Table2[[#This Row],[garage_boxes]],'[1]Park type per country'!$A$2:$A$162,'[1]Park type per country'!I$2:I$162),0)</f>
        <v>0</v>
      </c>
      <c r="J165">
        <f>IFERROR(_xlfn.XLOOKUP(Table2[[#This Row],[carports]],'[1]Park type per country'!$A$2:$A$162,'[1]Park type per country'!J$2:J$162),0)</f>
        <v>0</v>
      </c>
      <c r="K165">
        <f>IFERROR(_xlfn.XLOOKUP(Table2[[#This Row],[garage]],'[1]Park type per country'!$A$2:$A$162,'[1]Park type per country'!K$2:K$162),0)</f>
        <v>0</v>
      </c>
      <c r="L165">
        <f>IFERROR(_xlfn.XLOOKUP(Table2[[#This Row],[depot]],'[1]Park type per country'!$A$2:$A$162,'[1]Park type per country'!L$2:L$162),0)</f>
        <v>0</v>
      </c>
      <c r="M165">
        <f>IFERROR(_xlfn.XLOOKUP(Table2[[#This Row],[sheds]],'[1]Park type per country'!$A$2:$A$162,'[1]Park type per country'!M$2:M$162),0)</f>
        <v>0</v>
      </c>
      <c r="N165">
        <f>IFERROR(_xlfn.XLOOKUP(Table2[[#This Row],[layby]],'[1]Park type per country'!$A$2:$A$162,'[1]Park type per country'!N$2:N$162),0)</f>
        <v>0</v>
      </c>
      <c r="O165">
        <f>IFERROR(_xlfn.XLOOKUP(Table2[[#This Row],[park_and_ride]],'[1]Park type per country'!$A$2:$A$162,'[1]Park type per country'!O$2:O$162),0)</f>
        <v>0</v>
      </c>
      <c r="P165">
        <f>IFERROR(_xlfn.XLOOKUP(Table2[[#This Row],[garages]],'[1]Park type per country'!$A$2:$A$162,'[1]Park type per country'!P$2:P$162),0)</f>
        <v>0</v>
      </c>
      <c r="Q165">
        <f>IFERROR(_xlfn.XLOOKUP(Table2[[#This Row],[Carpool]],'[1]Park type per country'!$A$2:$A$162,'[1]Park type per country'!Q$2:Q$162),0)</f>
        <v>0</v>
      </c>
      <c r="R165">
        <f>IFERROR(_xlfn.XLOOKUP(Table2[[#This Row],[carpool2]],'[1]Park type per country'!$A$2:$A$162,'[1]Park type per country'!R$2:R$162),0)</f>
        <v>0</v>
      </c>
      <c r="S165">
        <f>SUM(B165:R165)</f>
        <v>3.9516856324036648E-2</v>
      </c>
      <c r="T165">
        <f>_xlfn.XLOOKUP(A165,Sheet1!$A$2:$A$177,Sheet1!$Q$2:$Q$177)</f>
        <v>1150.1052263159361</v>
      </c>
      <c r="U165" s="4">
        <f>S165/T165</f>
        <v>3.4359339841119276E-5</v>
      </c>
      <c r="V165" s="6">
        <f>_xlfn.XLOOKUP(Table2[[#This Row],[country]],[2]!Table1[country],[2]!Table1[Populated area with no road information (%)])</f>
        <v>0.37918516342825198</v>
      </c>
      <c r="W165" s="6"/>
    </row>
    <row r="166" spans="1:23" x14ac:dyDescent="0.25">
      <c r="A166" s="5" t="s">
        <v>450</v>
      </c>
      <c r="B166">
        <f>IFERROR(_xlfn.XLOOKUP(Table2[[#This Row],[country]],'[1]Park type per country'!$A$2:$A$162,'[1]Park type per country'!B$2:B$162),0)</f>
        <v>0</v>
      </c>
      <c r="C166">
        <f>IFERROR(_xlfn.XLOOKUP(Table2[[#This Row],[surface]],'[1]Park type per country'!$A$2:$A$162,'[1]Park type per country'!C$2:C$162),0)</f>
        <v>0</v>
      </c>
      <c r="D166">
        <f>IFERROR(_xlfn.XLOOKUP(Table2[[#This Row],[multi-storey]],'[1]Park type per country'!$A$2:$A$162,'[1]Park type per country'!D$2:D$162),0)</f>
        <v>0</v>
      </c>
      <c r="E166">
        <f>IFERROR(_xlfn.XLOOKUP(Table2[[#This Row],[street_side]],'[1]Park type per country'!$A$2:$A$162,'[1]Park type per country'!E$2:E$162),0)</f>
        <v>0</v>
      </c>
      <c r="F166">
        <f>IFERROR(_xlfn.XLOOKUP(Table2[[#This Row],[underground]],'[1]Park type per country'!$A$2:$A$162,'[1]Park type per country'!F$2:F$162),0)</f>
        <v>0</v>
      </c>
      <c r="G166">
        <f>IFERROR(_xlfn.XLOOKUP(Table2[[#This Row],[lane]],'[1]Park type per country'!$A$2:$A$162,'[1]Park type per country'!G$2:G$162),0)</f>
        <v>0</v>
      </c>
      <c r="H166">
        <f>IFERROR(_xlfn.XLOOKUP(Table2[[#This Row],[rooftop]],'[1]Park type per country'!$A$2:$A$162,'[1]Park type per country'!H$2:H$162),0)</f>
        <v>0</v>
      </c>
      <c r="I166">
        <f>IFERROR(_xlfn.XLOOKUP(Table2[[#This Row],[garage_boxes]],'[1]Park type per country'!$A$2:$A$162,'[1]Park type per country'!I$2:I$162),0)</f>
        <v>0</v>
      </c>
      <c r="J166">
        <f>IFERROR(_xlfn.XLOOKUP(Table2[[#This Row],[carports]],'[1]Park type per country'!$A$2:$A$162,'[1]Park type per country'!J$2:J$162),0)</f>
        <v>0</v>
      </c>
      <c r="K166">
        <f>IFERROR(_xlfn.XLOOKUP(Table2[[#This Row],[garage]],'[1]Park type per country'!$A$2:$A$162,'[1]Park type per country'!K$2:K$162),0)</f>
        <v>0</v>
      </c>
      <c r="L166">
        <f>IFERROR(_xlfn.XLOOKUP(Table2[[#This Row],[depot]],'[1]Park type per country'!$A$2:$A$162,'[1]Park type per country'!L$2:L$162),0)</f>
        <v>0</v>
      </c>
      <c r="M166">
        <f>IFERROR(_xlfn.XLOOKUP(Table2[[#This Row],[sheds]],'[1]Park type per country'!$A$2:$A$162,'[1]Park type per country'!M$2:M$162),0)</f>
        <v>0</v>
      </c>
      <c r="N166">
        <f>IFERROR(_xlfn.XLOOKUP(Table2[[#This Row],[layby]],'[1]Park type per country'!$A$2:$A$162,'[1]Park type per country'!N$2:N$162),0)</f>
        <v>0</v>
      </c>
      <c r="O166">
        <f>IFERROR(_xlfn.XLOOKUP(Table2[[#This Row],[park_and_ride]],'[1]Park type per country'!$A$2:$A$162,'[1]Park type per country'!O$2:O$162),0)</f>
        <v>0</v>
      </c>
      <c r="P166">
        <f>IFERROR(_xlfn.XLOOKUP(Table2[[#This Row],[garages]],'[1]Park type per country'!$A$2:$A$162,'[1]Park type per country'!P$2:P$162),0)</f>
        <v>0</v>
      </c>
      <c r="Q166">
        <f>IFERROR(_xlfn.XLOOKUP(Table2[[#This Row],[Carpool]],'[1]Park type per country'!$A$2:$A$162,'[1]Park type per country'!Q$2:Q$162),0)</f>
        <v>0</v>
      </c>
      <c r="R166">
        <f>IFERROR(_xlfn.XLOOKUP(Table2[[#This Row],[carpool2]],'[1]Park type per country'!$A$2:$A$162,'[1]Park type per country'!R$2:R$162),0)</f>
        <v>0</v>
      </c>
      <c r="S166">
        <f>SUM(B166:R166)</f>
        <v>0</v>
      </c>
      <c r="T166">
        <f>_xlfn.XLOOKUP(A166,Sheet1!$A$2:$A$177,Sheet1!$Q$2:$Q$177)</f>
        <v>278.1462782210271</v>
      </c>
      <c r="U166" s="4">
        <f>S166/T166</f>
        <v>0</v>
      </c>
      <c r="V166" s="6">
        <f>_xlfn.XLOOKUP(Table2[[#This Row],[country]],[2]!Table1[country],[2]!Table1[Populated area with no road information (%)])</f>
        <v>5.2807093862555374E-2</v>
      </c>
      <c r="W166" s="6"/>
    </row>
    <row r="167" spans="1:23" x14ac:dyDescent="0.25">
      <c r="A167" s="5" t="s">
        <v>537</v>
      </c>
      <c r="B167">
        <f>IFERROR(_xlfn.XLOOKUP(Table2[[#This Row],[country]],'[1]Park type per country'!$A$2:$A$162,'[1]Park type per country'!B$2:B$162),0)</f>
        <v>0</v>
      </c>
      <c r="C167">
        <f>IFERROR(_xlfn.XLOOKUP(Table2[[#This Row],[surface]],'[1]Park type per country'!$A$2:$A$162,'[1]Park type per country'!C$2:C$162),0)</f>
        <v>0</v>
      </c>
      <c r="D167">
        <f>IFERROR(_xlfn.XLOOKUP(Table2[[#This Row],[multi-storey]],'[1]Park type per country'!$A$2:$A$162,'[1]Park type per country'!D$2:D$162),0)</f>
        <v>0</v>
      </c>
      <c r="E167">
        <f>IFERROR(_xlfn.XLOOKUP(Table2[[#This Row],[street_side]],'[1]Park type per country'!$A$2:$A$162,'[1]Park type per country'!E$2:E$162),0)</f>
        <v>0</v>
      </c>
      <c r="F167">
        <f>IFERROR(_xlfn.XLOOKUP(Table2[[#This Row],[underground]],'[1]Park type per country'!$A$2:$A$162,'[1]Park type per country'!F$2:F$162),0)</f>
        <v>0</v>
      </c>
      <c r="G167">
        <f>IFERROR(_xlfn.XLOOKUP(Table2[[#This Row],[lane]],'[1]Park type per country'!$A$2:$A$162,'[1]Park type per country'!G$2:G$162),0)</f>
        <v>0</v>
      </c>
      <c r="H167">
        <f>IFERROR(_xlfn.XLOOKUP(Table2[[#This Row],[rooftop]],'[1]Park type per country'!$A$2:$A$162,'[1]Park type per country'!H$2:H$162),0)</f>
        <v>0</v>
      </c>
      <c r="I167">
        <f>IFERROR(_xlfn.XLOOKUP(Table2[[#This Row],[garage_boxes]],'[1]Park type per country'!$A$2:$A$162,'[1]Park type per country'!I$2:I$162),0)</f>
        <v>0</v>
      </c>
      <c r="J167">
        <f>IFERROR(_xlfn.XLOOKUP(Table2[[#This Row],[carports]],'[1]Park type per country'!$A$2:$A$162,'[1]Park type per country'!J$2:J$162),0)</f>
        <v>0</v>
      </c>
      <c r="K167">
        <f>IFERROR(_xlfn.XLOOKUP(Table2[[#This Row],[garage]],'[1]Park type per country'!$A$2:$A$162,'[1]Park type per country'!K$2:K$162),0)</f>
        <v>0</v>
      </c>
      <c r="L167">
        <f>IFERROR(_xlfn.XLOOKUP(Table2[[#This Row],[depot]],'[1]Park type per country'!$A$2:$A$162,'[1]Park type per country'!L$2:L$162),0)</f>
        <v>0</v>
      </c>
      <c r="M167">
        <f>IFERROR(_xlfn.XLOOKUP(Table2[[#This Row],[sheds]],'[1]Park type per country'!$A$2:$A$162,'[1]Park type per country'!M$2:M$162),0)</f>
        <v>0</v>
      </c>
      <c r="N167">
        <f>IFERROR(_xlfn.XLOOKUP(Table2[[#This Row],[layby]],'[1]Park type per country'!$A$2:$A$162,'[1]Park type per country'!N$2:N$162),0)</f>
        <v>0</v>
      </c>
      <c r="O167">
        <f>IFERROR(_xlfn.XLOOKUP(Table2[[#This Row],[park_and_ride]],'[1]Park type per country'!$A$2:$A$162,'[1]Park type per country'!O$2:O$162),0)</f>
        <v>0</v>
      </c>
      <c r="P167">
        <f>IFERROR(_xlfn.XLOOKUP(Table2[[#This Row],[garages]],'[1]Park type per country'!$A$2:$A$162,'[1]Park type per country'!P$2:P$162),0)</f>
        <v>0</v>
      </c>
      <c r="Q167">
        <f>IFERROR(_xlfn.XLOOKUP(Table2[[#This Row],[Carpool]],'[1]Park type per country'!$A$2:$A$162,'[1]Park type per country'!Q$2:Q$162),0)</f>
        <v>0</v>
      </c>
      <c r="R167">
        <f>IFERROR(_xlfn.XLOOKUP(Table2[[#This Row],[carpool2]],'[1]Park type per country'!$A$2:$A$162,'[1]Park type per country'!R$2:R$162),0)</f>
        <v>0</v>
      </c>
      <c r="S167">
        <f>SUM(B167:R167)</f>
        <v>0</v>
      </c>
      <c r="T167">
        <f>_xlfn.XLOOKUP(A167,Sheet1!$A$2:$A$177,Sheet1!$Q$2:$Q$177)</f>
        <v>17.746412645648896</v>
      </c>
      <c r="U167" s="4">
        <f>S167/T167</f>
        <v>0</v>
      </c>
      <c r="V167" s="6">
        <f>_xlfn.XLOOKUP(Table2[[#This Row],[country]],[2]!Table1[country],[2]!Table1[Populated area with no road information (%)])</f>
        <v>0.18700668773425444</v>
      </c>
      <c r="W167" s="6"/>
    </row>
    <row r="168" spans="1:23" x14ac:dyDescent="0.25">
      <c r="A168" s="5" t="s">
        <v>453</v>
      </c>
      <c r="B168">
        <f>IFERROR(_xlfn.XLOOKUP(Table2[[#This Row],[country]],'[1]Park type per country'!$A$2:$A$162,'[1]Park type per country'!B$2:B$162),0)</f>
        <v>0</v>
      </c>
      <c r="C168">
        <f>IFERROR(_xlfn.XLOOKUP(Table2[[#This Row],[surface]],'[1]Park type per country'!$A$2:$A$162,'[1]Park type per country'!C$2:C$162),0)</f>
        <v>0</v>
      </c>
      <c r="D168">
        <f>IFERROR(_xlfn.XLOOKUP(Table2[[#This Row],[multi-storey]],'[1]Park type per country'!$A$2:$A$162,'[1]Park type per country'!D$2:D$162),0)</f>
        <v>0</v>
      </c>
      <c r="E168">
        <f>IFERROR(_xlfn.XLOOKUP(Table2[[#This Row],[street_side]],'[1]Park type per country'!$A$2:$A$162,'[1]Park type per country'!E$2:E$162),0)</f>
        <v>0</v>
      </c>
      <c r="F168">
        <f>IFERROR(_xlfn.XLOOKUP(Table2[[#This Row],[underground]],'[1]Park type per country'!$A$2:$A$162,'[1]Park type per country'!F$2:F$162),0)</f>
        <v>0</v>
      </c>
      <c r="G168">
        <f>IFERROR(_xlfn.XLOOKUP(Table2[[#This Row],[lane]],'[1]Park type per country'!$A$2:$A$162,'[1]Park type per country'!G$2:G$162),0)</f>
        <v>0</v>
      </c>
      <c r="H168">
        <f>IFERROR(_xlfn.XLOOKUP(Table2[[#This Row],[rooftop]],'[1]Park type per country'!$A$2:$A$162,'[1]Park type per country'!H$2:H$162),0)</f>
        <v>0</v>
      </c>
      <c r="I168">
        <f>IFERROR(_xlfn.XLOOKUP(Table2[[#This Row],[garage_boxes]],'[1]Park type per country'!$A$2:$A$162,'[1]Park type per country'!I$2:I$162),0)</f>
        <v>0</v>
      </c>
      <c r="J168">
        <f>IFERROR(_xlfn.XLOOKUP(Table2[[#This Row],[carports]],'[1]Park type per country'!$A$2:$A$162,'[1]Park type per country'!J$2:J$162),0)</f>
        <v>0</v>
      </c>
      <c r="K168">
        <f>IFERROR(_xlfn.XLOOKUP(Table2[[#This Row],[garage]],'[1]Park type per country'!$A$2:$A$162,'[1]Park type per country'!K$2:K$162),0)</f>
        <v>0</v>
      </c>
      <c r="L168">
        <f>IFERROR(_xlfn.XLOOKUP(Table2[[#This Row],[depot]],'[1]Park type per country'!$A$2:$A$162,'[1]Park type per country'!L$2:L$162),0)</f>
        <v>0</v>
      </c>
      <c r="M168">
        <f>IFERROR(_xlfn.XLOOKUP(Table2[[#This Row],[sheds]],'[1]Park type per country'!$A$2:$A$162,'[1]Park type per country'!M$2:M$162),0)</f>
        <v>0</v>
      </c>
      <c r="N168">
        <f>IFERROR(_xlfn.XLOOKUP(Table2[[#This Row],[layby]],'[1]Park type per country'!$A$2:$A$162,'[1]Park type per country'!N$2:N$162),0)</f>
        <v>0</v>
      </c>
      <c r="O168">
        <f>IFERROR(_xlfn.XLOOKUP(Table2[[#This Row],[park_and_ride]],'[1]Park type per country'!$A$2:$A$162,'[1]Park type per country'!O$2:O$162),0)</f>
        <v>0</v>
      </c>
      <c r="P168">
        <f>IFERROR(_xlfn.XLOOKUP(Table2[[#This Row],[garages]],'[1]Park type per country'!$A$2:$A$162,'[1]Park type per country'!P$2:P$162),0)</f>
        <v>0</v>
      </c>
      <c r="Q168">
        <f>IFERROR(_xlfn.XLOOKUP(Table2[[#This Row],[Carpool]],'[1]Park type per country'!$A$2:$A$162,'[1]Park type per country'!Q$2:Q$162),0)</f>
        <v>0</v>
      </c>
      <c r="R168">
        <f>IFERROR(_xlfn.XLOOKUP(Table2[[#This Row],[carpool2]],'[1]Park type per country'!$A$2:$A$162,'[1]Park type per country'!R$2:R$162),0)</f>
        <v>0</v>
      </c>
      <c r="S168">
        <f>SUM(B168:R168)</f>
        <v>0</v>
      </c>
      <c r="T168">
        <f>_xlfn.XLOOKUP(A168,Sheet1!$A$2:$A$177,Sheet1!$Q$2:$Q$177)</f>
        <v>421.959074382523</v>
      </c>
      <c r="U168" s="4">
        <f>S168/T168</f>
        <v>0</v>
      </c>
      <c r="V168" s="6">
        <f>_xlfn.XLOOKUP(Table2[[#This Row],[country]],[2]!Table1[country],[2]!Table1[Populated area with no road information (%)])</f>
        <v>0.18962080012041727</v>
      </c>
      <c r="W168" s="6"/>
    </row>
    <row r="169" spans="1:23" x14ac:dyDescent="0.25">
      <c r="A169" s="5" t="s">
        <v>592</v>
      </c>
      <c r="B169">
        <f>IFERROR(_xlfn.XLOOKUP(Table2[[#This Row],[country]],'[1]Park type per country'!$A$2:$A$162,'[1]Park type per country'!B$2:B$162),0)</f>
        <v>0</v>
      </c>
      <c r="C169">
        <f>IFERROR(_xlfn.XLOOKUP(Table2[[#This Row],[surface]],'[1]Park type per country'!$A$2:$A$162,'[1]Park type per country'!C$2:C$162),0)</f>
        <v>0</v>
      </c>
      <c r="D169">
        <f>IFERROR(_xlfn.XLOOKUP(Table2[[#This Row],[multi-storey]],'[1]Park type per country'!$A$2:$A$162,'[1]Park type per country'!D$2:D$162),0)</f>
        <v>0</v>
      </c>
      <c r="E169">
        <f>IFERROR(_xlfn.XLOOKUP(Table2[[#This Row],[street_side]],'[1]Park type per country'!$A$2:$A$162,'[1]Park type per country'!E$2:E$162),0)</f>
        <v>0</v>
      </c>
      <c r="F169">
        <f>IFERROR(_xlfn.XLOOKUP(Table2[[#This Row],[underground]],'[1]Park type per country'!$A$2:$A$162,'[1]Park type per country'!F$2:F$162),0)</f>
        <v>0</v>
      </c>
      <c r="G169">
        <f>IFERROR(_xlfn.XLOOKUP(Table2[[#This Row],[lane]],'[1]Park type per country'!$A$2:$A$162,'[1]Park type per country'!G$2:G$162),0)</f>
        <v>0</v>
      </c>
      <c r="H169">
        <f>IFERROR(_xlfn.XLOOKUP(Table2[[#This Row],[rooftop]],'[1]Park type per country'!$A$2:$A$162,'[1]Park type per country'!H$2:H$162),0)</f>
        <v>0</v>
      </c>
      <c r="I169">
        <f>IFERROR(_xlfn.XLOOKUP(Table2[[#This Row],[garage_boxes]],'[1]Park type per country'!$A$2:$A$162,'[1]Park type per country'!I$2:I$162),0)</f>
        <v>0</v>
      </c>
      <c r="J169">
        <f>IFERROR(_xlfn.XLOOKUP(Table2[[#This Row],[carports]],'[1]Park type per country'!$A$2:$A$162,'[1]Park type per country'!J$2:J$162),0)</f>
        <v>0</v>
      </c>
      <c r="K169">
        <f>IFERROR(_xlfn.XLOOKUP(Table2[[#This Row],[garage]],'[1]Park type per country'!$A$2:$A$162,'[1]Park type per country'!K$2:K$162),0)</f>
        <v>0</v>
      </c>
      <c r="L169">
        <f>IFERROR(_xlfn.XLOOKUP(Table2[[#This Row],[depot]],'[1]Park type per country'!$A$2:$A$162,'[1]Park type per country'!L$2:L$162),0)</f>
        <v>0</v>
      </c>
      <c r="M169">
        <f>IFERROR(_xlfn.XLOOKUP(Table2[[#This Row],[sheds]],'[1]Park type per country'!$A$2:$A$162,'[1]Park type per country'!M$2:M$162),0)</f>
        <v>0</v>
      </c>
      <c r="N169">
        <f>IFERROR(_xlfn.XLOOKUP(Table2[[#This Row],[layby]],'[1]Park type per country'!$A$2:$A$162,'[1]Park type per country'!N$2:N$162),0)</f>
        <v>0</v>
      </c>
      <c r="O169">
        <f>IFERROR(_xlfn.XLOOKUP(Table2[[#This Row],[park_and_ride]],'[1]Park type per country'!$A$2:$A$162,'[1]Park type per country'!O$2:O$162),0)</f>
        <v>0</v>
      </c>
      <c r="P169">
        <f>IFERROR(_xlfn.XLOOKUP(Table2[[#This Row],[garages]],'[1]Park type per country'!$A$2:$A$162,'[1]Park type per country'!P$2:P$162),0)</f>
        <v>0</v>
      </c>
      <c r="Q169">
        <f>IFERROR(_xlfn.XLOOKUP(Table2[[#This Row],[Carpool]],'[1]Park type per country'!$A$2:$A$162,'[1]Park type per country'!Q$2:Q$162),0)</f>
        <v>0</v>
      </c>
      <c r="R169">
        <f>IFERROR(_xlfn.XLOOKUP(Table2[[#This Row],[carpool2]],'[1]Park type per country'!$A$2:$A$162,'[1]Park type per country'!R$2:R$162),0)</f>
        <v>0</v>
      </c>
      <c r="S169">
        <f>SUM(B169:R169)</f>
        <v>0</v>
      </c>
      <c r="T169">
        <f>_xlfn.XLOOKUP(A169,Sheet1!$A$2:$A$177,Sheet1!$Q$2:$Q$177)</f>
        <v>614.48407573998463</v>
      </c>
      <c r="U169" s="4">
        <f>S169/T169</f>
        <v>0</v>
      </c>
      <c r="V169" s="6">
        <f>_xlfn.XLOOKUP(Table2[[#This Row],[country]],[2]!Table1[country],[2]!Table1[Populated area with no road information (%)])</f>
        <v>0.20941763892931786</v>
      </c>
      <c r="W169" s="6"/>
    </row>
  </sheetData>
  <phoneticPr fontId="2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33A52-813B-43E8-9513-8FD3A2F8F270}">
  <dimension ref="A1:Q177"/>
  <sheetViews>
    <sheetView workbookViewId="0">
      <selection activeCell="Q2" sqref="Q2"/>
    </sheetView>
  </sheetViews>
  <sheetFormatPr defaultRowHeight="15" x14ac:dyDescent="0.25"/>
  <sheetData>
    <row r="1" spans="1:17" x14ac:dyDescent="0.25">
      <c r="A1" s="1" t="s">
        <v>443</v>
      </c>
      <c r="B1" s="1" t="s">
        <v>613</v>
      </c>
      <c r="C1" s="1" t="s">
        <v>400</v>
      </c>
      <c r="D1" s="1" t="s">
        <v>614</v>
      </c>
      <c r="E1" s="1" t="s">
        <v>615</v>
      </c>
      <c r="F1" s="1" t="s">
        <v>616</v>
      </c>
      <c r="G1" s="1" t="s">
        <v>304</v>
      </c>
      <c r="H1" s="1" t="s">
        <v>617</v>
      </c>
      <c r="I1" s="1" t="s">
        <v>618</v>
      </c>
      <c r="J1" s="1" t="s">
        <v>619</v>
      </c>
      <c r="K1" s="1" t="s">
        <v>324</v>
      </c>
      <c r="L1" s="1" t="s">
        <v>620</v>
      </c>
      <c r="M1" s="1" t="s">
        <v>621</v>
      </c>
      <c r="N1" s="1" t="s">
        <v>622</v>
      </c>
      <c r="O1" s="1" t="s">
        <v>623</v>
      </c>
      <c r="P1" s="1" t="s">
        <v>624</v>
      </c>
      <c r="Q1" s="2" t="s">
        <v>612</v>
      </c>
    </row>
    <row r="2" spans="1:17" x14ac:dyDescent="0.25">
      <c r="A2" s="1" t="s">
        <v>444</v>
      </c>
      <c r="B2" s="3">
        <v>35.69796165214337</v>
      </c>
      <c r="C2" s="3">
        <v>203.67870910304043</v>
      </c>
      <c r="D2" s="3">
        <v>3.7284418141727588E-2</v>
      </c>
      <c r="E2" s="3">
        <v>2.5702949398853116E-2</v>
      </c>
      <c r="F2" s="3">
        <v>25.890023229795943</v>
      </c>
      <c r="G2" s="3">
        <v>207.09436343753839</v>
      </c>
      <c r="H2" s="3">
        <v>7.0239999999999997E-2</v>
      </c>
      <c r="I2" s="3">
        <v>1.5674108387049905</v>
      </c>
      <c r="J2" s="3">
        <v>0</v>
      </c>
      <c r="K2" s="3">
        <v>15.967951314454277</v>
      </c>
      <c r="L2" s="3">
        <v>473.13426726304391</v>
      </c>
      <c r="M2" s="3">
        <v>0</v>
      </c>
      <c r="N2" s="3">
        <v>1.0692165209271937E-2</v>
      </c>
      <c r="O2" s="3">
        <v>72.097048412769254</v>
      </c>
      <c r="P2" s="3">
        <v>0</v>
      </c>
      <c r="Q2">
        <v>1035.2716547842406</v>
      </c>
    </row>
    <row r="3" spans="1:17" x14ac:dyDescent="0.25">
      <c r="A3" s="1" t="s">
        <v>445</v>
      </c>
      <c r="B3" s="3">
        <v>1.987692</v>
      </c>
      <c r="C3" s="3">
        <v>30.940207340567504</v>
      </c>
      <c r="D3" s="3">
        <v>5.0224945724835969E-2</v>
      </c>
      <c r="E3" s="3">
        <v>0.11774123466384284</v>
      </c>
      <c r="F3" s="3">
        <v>4.9624322686567162</v>
      </c>
      <c r="G3" s="3">
        <v>48.383348050420878</v>
      </c>
      <c r="H3" s="3">
        <v>0.1603348068241871</v>
      </c>
      <c r="I3" s="3">
        <v>1.4199401610366922</v>
      </c>
      <c r="J3" s="3">
        <v>0</v>
      </c>
      <c r="K3" s="3">
        <v>10.276788975609756</v>
      </c>
      <c r="L3" s="3">
        <v>12.569074163608331</v>
      </c>
      <c r="M3" s="3">
        <v>4.9357324080448768</v>
      </c>
      <c r="N3" s="3">
        <v>6.3841046797815841E-3</v>
      </c>
      <c r="O3" s="3">
        <v>7.9403418168203066</v>
      </c>
      <c r="P3" s="3">
        <v>0.26715530831108353</v>
      </c>
      <c r="Q3">
        <v>124.0173975849688</v>
      </c>
    </row>
    <row r="4" spans="1:17" x14ac:dyDescent="0.25">
      <c r="A4" s="1" t="s">
        <v>446</v>
      </c>
      <c r="B4" s="3">
        <v>120.6817602936095</v>
      </c>
      <c r="C4" s="3">
        <v>358.10652817870562</v>
      </c>
      <c r="D4" s="3">
        <v>0.72978252480274464</v>
      </c>
      <c r="E4" s="3">
        <v>1.3159132724995615</v>
      </c>
      <c r="F4" s="3">
        <v>163.74814527272727</v>
      </c>
      <c r="G4" s="3">
        <v>569.19798033995346</v>
      </c>
      <c r="H4" s="3">
        <v>2.0838087415166586</v>
      </c>
      <c r="I4" s="3">
        <v>1.7197611293974531</v>
      </c>
      <c r="J4" s="3">
        <v>0</v>
      </c>
      <c r="K4" s="3">
        <v>52.522799271103899</v>
      </c>
      <c r="L4" s="3">
        <v>126.47562394657436</v>
      </c>
      <c r="M4" s="3">
        <v>70.658063999999996</v>
      </c>
      <c r="N4" s="3">
        <v>0.21604305044831207</v>
      </c>
      <c r="O4" s="3">
        <v>382.76478382441474</v>
      </c>
      <c r="P4" s="3">
        <v>5.7870442007434937</v>
      </c>
      <c r="Q4">
        <v>1856.0080380464972</v>
      </c>
    </row>
    <row r="5" spans="1:17" x14ac:dyDescent="0.25">
      <c r="A5" s="1" t="s">
        <v>447</v>
      </c>
      <c r="B5" s="3">
        <v>0.10420205790401713</v>
      </c>
      <c r="C5" s="3">
        <v>6.9518513398381582E-2</v>
      </c>
      <c r="D5" s="3">
        <v>1.5480664842471688E-2</v>
      </c>
      <c r="E5" s="3">
        <v>1.5656973053741079E-2</v>
      </c>
      <c r="F5" s="3">
        <v>0.94705765481365722</v>
      </c>
      <c r="G5" s="3">
        <v>0.56186099246284493</v>
      </c>
      <c r="H5" s="3">
        <v>1.9694947202495393E-2</v>
      </c>
      <c r="I5" s="3">
        <v>1.3546652477691812E-2</v>
      </c>
      <c r="J5" s="3">
        <v>0</v>
      </c>
      <c r="K5" s="3">
        <v>0.37406403745269651</v>
      </c>
      <c r="L5" s="3">
        <v>0.254477281954268</v>
      </c>
      <c r="M5" s="3">
        <v>0</v>
      </c>
      <c r="N5" s="3">
        <v>4.0875480679309213E-4</v>
      </c>
      <c r="O5" s="3">
        <v>0.57716400000000001</v>
      </c>
      <c r="P5" s="3">
        <v>0</v>
      </c>
      <c r="Q5">
        <v>2.953132530369059</v>
      </c>
    </row>
    <row r="6" spans="1:17" x14ac:dyDescent="0.25">
      <c r="A6" s="1" t="s">
        <v>448</v>
      </c>
      <c r="B6" s="3">
        <v>10.267576401456266</v>
      </c>
      <c r="C6" s="3">
        <v>920.10348562108175</v>
      </c>
      <c r="D6" s="3">
        <v>0.11530800000000002</v>
      </c>
      <c r="E6" s="3">
        <v>0.23286134653129234</v>
      </c>
      <c r="F6" s="3">
        <v>95.478370926923063</v>
      </c>
      <c r="G6" s="3">
        <v>277.00255562455027</v>
      </c>
      <c r="H6" s="3">
        <v>6.9281866978731552E-2</v>
      </c>
      <c r="I6" s="3">
        <v>4.069526870552604E-2</v>
      </c>
      <c r="J6" s="3">
        <v>0</v>
      </c>
      <c r="K6" s="3">
        <v>14.976910909184381</v>
      </c>
      <c r="L6" s="3">
        <v>137.2176319804868</v>
      </c>
      <c r="M6" s="3">
        <v>1.5588491179479114</v>
      </c>
      <c r="N6" s="3">
        <v>7.1714955181303816E-2</v>
      </c>
      <c r="O6" s="3">
        <v>62.765449391250513</v>
      </c>
      <c r="P6" s="3">
        <v>0.10673449134320617</v>
      </c>
      <c r="Q6">
        <v>1520.0074259016212</v>
      </c>
    </row>
    <row r="7" spans="1:17" x14ac:dyDescent="0.25">
      <c r="A7" s="1" t="s">
        <v>449</v>
      </c>
      <c r="B7" s="3">
        <v>126.65009285298163</v>
      </c>
      <c r="C7" s="3">
        <v>2094.2621450609422</v>
      </c>
      <c r="D7" s="3">
        <v>1.0534877027027025</v>
      </c>
      <c r="E7" s="3">
        <v>1.2920110000000002</v>
      </c>
      <c r="F7" s="3">
        <v>213.87812751343552</v>
      </c>
      <c r="G7" s="3">
        <v>1522.7093788545017</v>
      </c>
      <c r="H7" s="3">
        <v>4.4607395925451065</v>
      </c>
      <c r="I7" s="3">
        <v>38.579790700452477</v>
      </c>
      <c r="J7" s="3">
        <v>5.4158891595966884E-3</v>
      </c>
      <c r="K7" s="3">
        <v>777.54699881458635</v>
      </c>
      <c r="L7" s="3">
        <v>643.69438382696148</v>
      </c>
      <c r="M7" s="3">
        <v>29.818694537993075</v>
      </c>
      <c r="N7" s="3">
        <v>0.26351239156352035</v>
      </c>
      <c r="O7" s="3">
        <v>365.09873926027677</v>
      </c>
      <c r="P7" s="3">
        <v>8.4424870433068442</v>
      </c>
      <c r="Q7">
        <v>5827.7560050414086</v>
      </c>
    </row>
    <row r="8" spans="1:17" x14ac:dyDescent="0.25">
      <c r="A8" s="1" t="s">
        <v>450</v>
      </c>
      <c r="B8" s="3">
        <v>16.882543747966341</v>
      </c>
      <c r="C8" s="3">
        <v>16.571676244543021</v>
      </c>
      <c r="D8" s="3">
        <v>1.830425089472533E-2</v>
      </c>
      <c r="E8" s="3">
        <v>0.14845800000000001</v>
      </c>
      <c r="F8" s="3">
        <v>19.321698774892702</v>
      </c>
      <c r="G8" s="3">
        <v>124.24129404697987</v>
      </c>
      <c r="H8" s="3">
        <v>0.32581049624551178</v>
      </c>
      <c r="I8" s="3">
        <v>25.505533516059213</v>
      </c>
      <c r="J8" s="3">
        <v>0</v>
      </c>
      <c r="K8" s="3">
        <v>19.059936</v>
      </c>
      <c r="L8" s="3">
        <v>24.864087522713231</v>
      </c>
      <c r="M8" s="3">
        <v>1.4328816560525446</v>
      </c>
      <c r="N8" s="3">
        <v>6.7121841957602495E-3</v>
      </c>
      <c r="O8" s="3">
        <v>29.584864000000003</v>
      </c>
      <c r="P8" s="3">
        <v>0.1824777804841913</v>
      </c>
      <c r="Q8">
        <v>278.1462782210271</v>
      </c>
    </row>
    <row r="9" spans="1:17" x14ac:dyDescent="0.25">
      <c r="A9" s="1" t="s">
        <v>451</v>
      </c>
      <c r="B9" s="3">
        <v>334.91485307484436</v>
      </c>
      <c r="C9" s="3">
        <v>2113.7779994361258</v>
      </c>
      <c r="D9" s="3">
        <v>1.0995384478087649</v>
      </c>
      <c r="E9" s="3">
        <v>2.9046478049924356</v>
      </c>
      <c r="F9" s="3">
        <v>390.47707766866569</v>
      </c>
      <c r="G9" s="3">
        <v>955.93404377983518</v>
      </c>
      <c r="H9" s="3">
        <v>4.233641567465753</v>
      </c>
      <c r="I9" s="3">
        <v>1.7380073535703611</v>
      </c>
      <c r="J9" s="3">
        <v>0.27673041596601489</v>
      </c>
      <c r="K9" s="3">
        <v>480.61890606821834</v>
      </c>
      <c r="L9" s="3">
        <v>818.39000473778833</v>
      </c>
      <c r="M9" s="3">
        <v>84.769898010303024</v>
      </c>
      <c r="N9" s="3">
        <v>0.78101783132530134</v>
      </c>
      <c r="O9" s="3">
        <v>542.74665316993071</v>
      </c>
      <c r="P9" s="3">
        <v>24.915039840441025</v>
      </c>
      <c r="Q9">
        <v>5757.5780592072815</v>
      </c>
    </row>
    <row r="10" spans="1:17" x14ac:dyDescent="0.25">
      <c r="A10" s="1" t="s">
        <v>452</v>
      </c>
      <c r="B10" s="3">
        <v>3.2310180000000002</v>
      </c>
      <c r="C10" s="3">
        <v>135.80534866994162</v>
      </c>
      <c r="D10" s="3">
        <v>0.17948700000000001</v>
      </c>
      <c r="E10" s="3">
        <v>1.9765167670364499</v>
      </c>
      <c r="F10" s="3">
        <v>61.497263691452929</v>
      </c>
      <c r="G10" s="3">
        <v>180.97038075756777</v>
      </c>
      <c r="H10" s="3">
        <v>0.80076308102336591</v>
      </c>
      <c r="I10" s="3">
        <v>2.5992544681852841</v>
      </c>
      <c r="J10" s="3">
        <v>0</v>
      </c>
      <c r="K10" s="3">
        <v>149.13192857783929</v>
      </c>
      <c r="L10" s="3">
        <v>81.866178802874941</v>
      </c>
      <c r="M10" s="3">
        <v>34.263579004776126</v>
      </c>
      <c r="N10" s="3">
        <v>4.9768E-2</v>
      </c>
      <c r="O10" s="3">
        <v>67.383038243401842</v>
      </c>
      <c r="P10" s="3">
        <v>5.4228023284090909</v>
      </c>
      <c r="Q10">
        <v>725.17732739250869</v>
      </c>
    </row>
    <row r="11" spans="1:17" x14ac:dyDescent="0.25">
      <c r="A11" s="1" t="s">
        <v>453</v>
      </c>
      <c r="B11" s="3">
        <v>24.620863397114899</v>
      </c>
      <c r="C11" s="3">
        <v>35.776905567559822</v>
      </c>
      <c r="D11" s="3">
        <v>0.38703842481509149</v>
      </c>
      <c r="E11" s="3">
        <v>0.5405791695785932</v>
      </c>
      <c r="F11" s="3">
        <v>46.457568000000002</v>
      </c>
      <c r="G11" s="3">
        <v>39.658206</v>
      </c>
      <c r="H11" s="3">
        <v>0.77084286184194861</v>
      </c>
      <c r="I11" s="3">
        <v>145.85093500000002</v>
      </c>
      <c r="J11" s="3">
        <v>4.5281854728416024E-3</v>
      </c>
      <c r="K11" s="3">
        <v>18.295835</v>
      </c>
      <c r="L11" s="3">
        <v>71.792049590469134</v>
      </c>
      <c r="M11" s="3">
        <v>11.794910198029369</v>
      </c>
      <c r="N11" s="3">
        <v>4.3085983647624483E-2</v>
      </c>
      <c r="O11" s="3">
        <v>25.258951425696157</v>
      </c>
      <c r="P11" s="3">
        <v>0.70677557829740412</v>
      </c>
      <c r="Q11">
        <v>421.959074382523</v>
      </c>
    </row>
    <row r="12" spans="1:17" x14ac:dyDescent="0.25">
      <c r="A12" s="1" t="s">
        <v>454</v>
      </c>
      <c r="B12" s="3">
        <v>0</v>
      </c>
      <c r="C12" s="3">
        <v>5.5035474966793636</v>
      </c>
      <c r="D12" s="3">
        <v>5.0802745187266251E-3</v>
      </c>
      <c r="E12" s="3">
        <v>1.675326015489418E-2</v>
      </c>
      <c r="F12" s="3">
        <v>1.6399603147405379</v>
      </c>
      <c r="G12" s="3">
        <v>15.164693780858055</v>
      </c>
      <c r="H12" s="3">
        <v>0</v>
      </c>
      <c r="I12" s="3">
        <v>2.6733781684454755E-4</v>
      </c>
      <c r="J12" s="3">
        <v>0</v>
      </c>
      <c r="K12" s="3">
        <v>2.0418340000000001</v>
      </c>
      <c r="L12" s="3">
        <v>5.4462475576663767</v>
      </c>
      <c r="M12" s="3">
        <v>0</v>
      </c>
      <c r="N12" s="3">
        <v>3.2377683380189664E-3</v>
      </c>
      <c r="O12" s="3">
        <v>4.5794945323450191</v>
      </c>
      <c r="P12" s="3">
        <v>0</v>
      </c>
      <c r="Q12">
        <v>34.401116323117833</v>
      </c>
    </row>
    <row r="13" spans="1:17" x14ac:dyDescent="0.25">
      <c r="A13" s="1" t="s">
        <v>455</v>
      </c>
      <c r="B13" s="3">
        <v>70.96931056975609</v>
      </c>
      <c r="C13" s="3">
        <v>205.11334138018535</v>
      </c>
      <c r="D13" s="3">
        <v>6.7319088311452585E-2</v>
      </c>
      <c r="E13" s="3">
        <v>0.12359142128545074</v>
      </c>
      <c r="F13" s="3">
        <v>24.856901999999998</v>
      </c>
      <c r="G13" s="3">
        <v>463.74263661112502</v>
      </c>
      <c r="H13" s="3">
        <v>0.22446166790194286</v>
      </c>
      <c r="I13" s="3">
        <v>7.0531494278966846</v>
      </c>
      <c r="J13" s="3">
        <v>0</v>
      </c>
      <c r="K13" s="3">
        <v>7.8063460486883036</v>
      </c>
      <c r="L13" s="3">
        <v>106.93910355480672</v>
      </c>
      <c r="M13" s="3">
        <v>2.1361158739782868</v>
      </c>
      <c r="N13" s="3">
        <v>8.1468000000000013E-2</v>
      </c>
      <c r="O13" s="3">
        <v>68.391068889265739</v>
      </c>
      <c r="P13" s="3">
        <v>8.3868592734606881E-2</v>
      </c>
      <c r="Q13">
        <v>957.5886831259354</v>
      </c>
    </row>
    <row r="14" spans="1:17" x14ac:dyDescent="0.25">
      <c r="A14" s="1" t="s">
        <v>456</v>
      </c>
      <c r="B14" s="3">
        <v>28.439007038179902</v>
      </c>
      <c r="C14" s="3">
        <v>93.855821107709801</v>
      </c>
      <c r="D14" s="3">
        <v>9.9804000000000004E-2</v>
      </c>
      <c r="E14" s="3">
        <v>0.45110250000000002</v>
      </c>
      <c r="F14" s="3">
        <v>135.4858494110039</v>
      </c>
      <c r="G14" s="3">
        <v>209.27277647458979</v>
      </c>
      <c r="H14" s="3">
        <v>2.6621233032069971</v>
      </c>
      <c r="I14" s="3">
        <v>0.71874636598425201</v>
      </c>
      <c r="J14" s="3">
        <v>0</v>
      </c>
      <c r="K14" s="3">
        <v>150.72719131213375</v>
      </c>
      <c r="L14" s="3">
        <v>292.74905155798297</v>
      </c>
      <c r="M14" s="3">
        <v>17.414486279137638</v>
      </c>
      <c r="N14" s="3">
        <v>0.16402645402298852</v>
      </c>
      <c r="O14" s="3">
        <v>44.517271201229029</v>
      </c>
      <c r="P14" s="3">
        <v>1.3895167961862411</v>
      </c>
      <c r="Q14">
        <v>977.94677380136739</v>
      </c>
    </row>
    <row r="15" spans="1:17" x14ac:dyDescent="0.25">
      <c r="A15" s="1" t="s">
        <v>457</v>
      </c>
      <c r="B15" s="3">
        <v>7.9372770285546812</v>
      </c>
      <c r="C15" s="3">
        <v>101.44441772494613</v>
      </c>
      <c r="D15" s="3">
        <v>0.20861729436325677</v>
      </c>
      <c r="E15" s="3">
        <v>0.28594397704367303</v>
      </c>
      <c r="F15" s="3">
        <v>29.777454288614123</v>
      </c>
      <c r="G15" s="3">
        <v>156.46867305789075</v>
      </c>
      <c r="H15" s="3">
        <v>0.92775744966442941</v>
      </c>
      <c r="I15" s="3">
        <v>3.0331344499586366</v>
      </c>
      <c r="J15" s="3">
        <v>6.5501772037837441E-3</v>
      </c>
      <c r="K15" s="3">
        <v>66.107736373676843</v>
      </c>
      <c r="L15" s="3">
        <v>75.758487430474304</v>
      </c>
      <c r="M15" s="3">
        <v>43.467368376721332</v>
      </c>
      <c r="N15" s="3">
        <v>0.10300732558139537</v>
      </c>
      <c r="O15" s="3">
        <v>40.584996749302384</v>
      </c>
      <c r="P15" s="3">
        <v>4.8432653512129074</v>
      </c>
      <c r="Q15">
        <v>530.95468705520875</v>
      </c>
    </row>
    <row r="16" spans="1:17" x14ac:dyDescent="0.25">
      <c r="A16" s="1" t="s">
        <v>458</v>
      </c>
      <c r="B16" s="3">
        <v>2.8424021844286522</v>
      </c>
      <c r="C16" s="3">
        <v>54.460240935028331</v>
      </c>
      <c r="D16" s="3">
        <v>7.6422155313891921E-3</v>
      </c>
      <c r="E16" s="3">
        <v>6.9564399691351194E-3</v>
      </c>
      <c r="F16" s="3">
        <v>2.7040521009090188</v>
      </c>
      <c r="G16" s="3">
        <v>9.900525</v>
      </c>
      <c r="H16" s="3">
        <v>5.3880404143076318E-3</v>
      </c>
      <c r="I16" s="3">
        <v>2.6996510228595085E-2</v>
      </c>
      <c r="J16" s="3">
        <v>0</v>
      </c>
      <c r="K16" s="3">
        <v>8.1707839999999994</v>
      </c>
      <c r="L16" s="3">
        <v>6.1829071402213422</v>
      </c>
      <c r="M16" s="3">
        <v>0</v>
      </c>
      <c r="N16" s="3">
        <v>9.627251370521512E-4</v>
      </c>
      <c r="O16" s="3">
        <v>3.2097854211328514</v>
      </c>
      <c r="P16" s="3">
        <v>0</v>
      </c>
      <c r="Q16">
        <v>87.518642713000673</v>
      </c>
    </row>
    <row r="17" spans="1:17" x14ac:dyDescent="0.25">
      <c r="A17" s="1" t="s">
        <v>459</v>
      </c>
      <c r="B17" s="3">
        <v>9.8492370611435209</v>
      </c>
      <c r="C17" s="3">
        <v>116.31090504376081</v>
      </c>
      <c r="D17" s="3">
        <v>7.8929586943306349E-3</v>
      </c>
      <c r="E17" s="3">
        <v>2.9569852992011321E-2</v>
      </c>
      <c r="F17" s="3">
        <v>23.112619993792883</v>
      </c>
      <c r="G17" s="3">
        <v>123.85826659437751</v>
      </c>
      <c r="H17" s="3">
        <v>6.6732610635920212E-3</v>
      </c>
      <c r="I17" s="3">
        <v>2.2516297160096801E-2</v>
      </c>
      <c r="J17" s="3">
        <v>0</v>
      </c>
      <c r="K17" s="3">
        <v>1.9802250000000001</v>
      </c>
      <c r="L17" s="3">
        <v>48.425890327535271</v>
      </c>
      <c r="M17" s="3">
        <v>0</v>
      </c>
      <c r="N17" s="3">
        <v>1.4736686455435165E-3</v>
      </c>
      <c r="O17" s="3">
        <v>20.639171541338808</v>
      </c>
      <c r="P17" s="3">
        <v>0</v>
      </c>
      <c r="Q17">
        <v>344.24444160050439</v>
      </c>
    </row>
    <row r="18" spans="1:17" x14ac:dyDescent="0.25">
      <c r="A18" s="1" t="s">
        <v>460</v>
      </c>
      <c r="B18" s="3">
        <v>1.0103198882888522</v>
      </c>
      <c r="C18" s="3">
        <v>34.53783246038126</v>
      </c>
      <c r="D18" s="3">
        <v>1.3518327045538658E-3</v>
      </c>
      <c r="E18" s="3">
        <v>2.0430805066944118E-3</v>
      </c>
      <c r="F18" s="3">
        <v>13.086652631882835</v>
      </c>
      <c r="G18" s="3">
        <v>6.4818339422379543</v>
      </c>
      <c r="H18" s="3">
        <v>1.0521861359526043E-2</v>
      </c>
      <c r="I18" s="3">
        <v>1.4440851382309782E-2</v>
      </c>
      <c r="J18" s="3">
        <v>0</v>
      </c>
      <c r="K18" s="3">
        <v>3.951832</v>
      </c>
      <c r="L18" s="3">
        <v>20.174170178132677</v>
      </c>
      <c r="M18" s="3">
        <v>0</v>
      </c>
      <c r="N18" s="3">
        <v>3.8186304318828349E-4</v>
      </c>
      <c r="O18" s="3">
        <v>5.2879024475717875</v>
      </c>
      <c r="P18" s="3">
        <v>0</v>
      </c>
      <c r="Q18">
        <v>84.559283037491653</v>
      </c>
    </row>
    <row r="19" spans="1:17" x14ac:dyDescent="0.25">
      <c r="A19" s="1" t="s">
        <v>461</v>
      </c>
      <c r="B19" s="3">
        <v>103.61998901970752</v>
      </c>
      <c r="C19" s="3">
        <v>983.4192726513885</v>
      </c>
      <c r="D19" s="3">
        <v>0.2511527019230767</v>
      </c>
      <c r="E19" s="3">
        <v>0.14211486249999997</v>
      </c>
      <c r="F19" s="3">
        <v>26.373008227047297</v>
      </c>
      <c r="G19" s="3">
        <v>294.16123129674338</v>
      </c>
      <c r="H19" s="3">
        <v>0.64589399278459703</v>
      </c>
      <c r="I19" s="3">
        <v>2.1962095312500001</v>
      </c>
      <c r="J19" s="3">
        <v>0</v>
      </c>
      <c r="K19" s="3">
        <v>15.420778891233955</v>
      </c>
      <c r="L19" s="3">
        <v>164.36612253271514</v>
      </c>
      <c r="M19" s="3">
        <v>0.30184709608670834</v>
      </c>
      <c r="N19" s="3">
        <v>7.5151999999999997E-2</v>
      </c>
      <c r="O19" s="3">
        <v>40.437058311169409</v>
      </c>
      <c r="P19" s="3">
        <v>2.2560300907069262E-2</v>
      </c>
      <c r="Q19">
        <v>1631.4323914154563</v>
      </c>
    </row>
    <row r="20" spans="1:17" x14ac:dyDescent="0.25">
      <c r="A20" s="1" t="s">
        <v>462</v>
      </c>
      <c r="B20" s="3">
        <v>0.27230623726178688</v>
      </c>
      <c r="C20" s="3">
        <v>59.787464284078979</v>
      </c>
      <c r="D20" s="3">
        <v>3.3218018151416367E-2</v>
      </c>
      <c r="E20" s="3">
        <v>0.20877481967213116</v>
      </c>
      <c r="F20" s="3">
        <v>16.389701232532456</v>
      </c>
      <c r="G20" s="3">
        <v>123.97579619775783</v>
      </c>
      <c r="H20" s="3">
        <v>2.5683228029930349E-2</v>
      </c>
      <c r="I20" s="3">
        <v>2.145578</v>
      </c>
      <c r="J20" s="3">
        <v>0</v>
      </c>
      <c r="K20" s="3">
        <v>21.655141999013182</v>
      </c>
      <c r="L20" s="3">
        <v>16.119595090252439</v>
      </c>
      <c r="M20" s="3">
        <v>13.071657500000001</v>
      </c>
      <c r="N20" s="3">
        <v>9.9445741810582546E-3</v>
      </c>
      <c r="O20" s="3">
        <v>11.735576268945058</v>
      </c>
      <c r="P20" s="3">
        <v>0.56406145168288391</v>
      </c>
      <c r="Q20">
        <v>265.9944989015591</v>
      </c>
    </row>
    <row r="21" spans="1:17" x14ac:dyDescent="0.25">
      <c r="A21" s="1" t="s">
        <v>463</v>
      </c>
      <c r="B21" s="3">
        <v>30.578898446220663</v>
      </c>
      <c r="C21" s="3">
        <v>197.52297429089191</v>
      </c>
      <c r="D21" s="3">
        <v>3.798213824730378E-2</v>
      </c>
      <c r="E21" s="3">
        <v>0.15545351094350945</v>
      </c>
      <c r="F21" s="3">
        <v>21.740572374931485</v>
      </c>
      <c r="G21" s="3">
        <v>164.73279091488595</v>
      </c>
      <c r="H21" s="3">
        <v>0.11896058822991661</v>
      </c>
      <c r="I21" s="3">
        <v>0.12156495830100165</v>
      </c>
      <c r="J21" s="3">
        <v>0</v>
      </c>
      <c r="K21" s="3">
        <v>23.917249137054824</v>
      </c>
      <c r="L21" s="3">
        <v>95.435031986953447</v>
      </c>
      <c r="M21" s="3">
        <v>0</v>
      </c>
      <c r="N21" s="3">
        <v>2.2314785439270252E-2</v>
      </c>
      <c r="O21" s="3">
        <v>29.656711878032358</v>
      </c>
      <c r="P21" s="3">
        <v>0</v>
      </c>
      <c r="Q21">
        <v>564.04050501013171</v>
      </c>
    </row>
    <row r="22" spans="1:17" x14ac:dyDescent="0.25">
      <c r="A22" s="1" t="s">
        <v>464</v>
      </c>
      <c r="B22" s="3">
        <v>1006.33579278062</v>
      </c>
      <c r="C22" s="3">
        <v>9793.7252079587179</v>
      </c>
      <c r="D22" s="3">
        <v>9.6945700000000006</v>
      </c>
      <c r="E22" s="3">
        <v>15.479226822857138</v>
      </c>
      <c r="F22" s="3">
        <v>835.51862668740102</v>
      </c>
      <c r="G22" s="3">
        <v>6488.5885861345978</v>
      </c>
      <c r="H22" s="3">
        <v>6.9364868482490252</v>
      </c>
      <c r="I22" s="3">
        <v>31.760490497312322</v>
      </c>
      <c r="J22" s="3">
        <v>1.4428547423735134</v>
      </c>
      <c r="K22" s="3">
        <v>728.31555392723146</v>
      </c>
      <c r="L22" s="3">
        <v>3481.9718395291793</v>
      </c>
      <c r="M22" s="3">
        <v>259.14081905242728</v>
      </c>
      <c r="N22" s="3">
        <v>3.6930810000000007</v>
      </c>
      <c r="O22" s="3">
        <v>1199.7087238710942</v>
      </c>
      <c r="P22" s="3">
        <v>34.678741808571509</v>
      </c>
      <c r="Q22">
        <v>23896.990601660633</v>
      </c>
    </row>
    <row r="23" spans="1:17" x14ac:dyDescent="0.25">
      <c r="A23" s="1" t="s">
        <v>465</v>
      </c>
      <c r="B23" s="3">
        <v>6.5694090000000003</v>
      </c>
      <c r="C23" s="3">
        <v>74.470347672448383</v>
      </c>
      <c r="D23" s="3">
        <v>2.0838899999999998</v>
      </c>
      <c r="E23" s="3">
        <v>1.6834385400379506</v>
      </c>
      <c r="F23" s="3">
        <v>34.264917509083254</v>
      </c>
      <c r="G23" s="3">
        <v>256.54252714828698</v>
      </c>
      <c r="H23" s="3">
        <v>0.68219794530092137</v>
      </c>
      <c r="I23" s="3">
        <v>0.19688806185567007</v>
      </c>
      <c r="J23" s="3">
        <v>8.3659347448736942E-3</v>
      </c>
      <c r="K23" s="3">
        <v>41.850860853703701</v>
      </c>
      <c r="L23" s="3">
        <v>128.58985588824567</v>
      </c>
      <c r="M23" s="3">
        <v>24.253335272089021</v>
      </c>
      <c r="N23" s="3">
        <v>0.17616794337510175</v>
      </c>
      <c r="O23" s="3">
        <v>25.667712545025733</v>
      </c>
      <c r="P23" s="3">
        <v>1.4669588490210257</v>
      </c>
      <c r="Q23">
        <v>598.50687316321819</v>
      </c>
    </row>
    <row r="24" spans="1:17" x14ac:dyDescent="0.25">
      <c r="A24" s="1" t="s">
        <v>466</v>
      </c>
      <c r="B24" s="3">
        <v>6.9084480000000008</v>
      </c>
      <c r="C24" s="3">
        <v>144.71577694306026</v>
      </c>
      <c r="D24" s="3">
        <v>1.2776999433363957E-2</v>
      </c>
      <c r="E24" s="3">
        <v>0.13865041955674468</v>
      </c>
      <c r="F24" s="3">
        <v>33.361162358436125</v>
      </c>
      <c r="G24" s="3">
        <v>115.72707889572723</v>
      </c>
      <c r="H24" s="3">
        <v>8.0177995889972278E-2</v>
      </c>
      <c r="I24" s="3">
        <v>1.8994812814075526E-2</v>
      </c>
      <c r="J24" s="3">
        <v>0</v>
      </c>
      <c r="K24" s="3">
        <v>7.5825851752378775</v>
      </c>
      <c r="L24" s="3">
        <v>75.838351597031931</v>
      </c>
      <c r="M24" s="3">
        <v>0</v>
      </c>
      <c r="N24" s="3">
        <v>8.0245022596749146E-3</v>
      </c>
      <c r="O24" s="3">
        <v>27.770085986717284</v>
      </c>
      <c r="P24" s="3">
        <v>0</v>
      </c>
      <c r="Q24">
        <v>412.1621136861645</v>
      </c>
    </row>
    <row r="25" spans="1:17" x14ac:dyDescent="0.25">
      <c r="A25" s="1" t="s">
        <v>467</v>
      </c>
      <c r="B25" s="3">
        <v>3.4309064415902917</v>
      </c>
      <c r="C25" s="3">
        <v>89.623085348014655</v>
      </c>
      <c r="D25" s="3">
        <v>2.2566884664729854E-3</v>
      </c>
      <c r="E25" s="3">
        <v>9.4779003017872471E-3</v>
      </c>
      <c r="F25" s="3">
        <v>13.548240198392799</v>
      </c>
      <c r="G25" s="3">
        <v>2.4663335999999996</v>
      </c>
      <c r="H25" s="3">
        <v>5.7199380545074454E-4</v>
      </c>
      <c r="I25" s="3">
        <v>2.9480908216167688E-2</v>
      </c>
      <c r="J25" s="3">
        <v>0</v>
      </c>
      <c r="K25" s="3">
        <v>0.87049930033367451</v>
      </c>
      <c r="L25" s="3">
        <v>48.19645999856602</v>
      </c>
      <c r="M25" s="3">
        <v>0</v>
      </c>
      <c r="N25" s="3">
        <v>1.6135058162885215E-3</v>
      </c>
      <c r="O25" s="3">
        <v>26.321799010702339</v>
      </c>
      <c r="P25" s="3">
        <v>0</v>
      </c>
      <c r="Q25">
        <v>184.50072489420597</v>
      </c>
    </row>
    <row r="26" spans="1:17" x14ac:dyDescent="0.25">
      <c r="A26" s="1" t="s">
        <v>468</v>
      </c>
      <c r="B26" s="3">
        <v>161.29115999999999</v>
      </c>
      <c r="C26" s="3">
        <v>210.43968640209937</v>
      </c>
      <c r="D26" s="3">
        <v>2.6742303421537359E-2</v>
      </c>
      <c r="E26" s="3">
        <v>9.0383888366885975E-2</v>
      </c>
      <c r="F26" s="3">
        <v>58.801805373737352</v>
      </c>
      <c r="G26" s="3">
        <v>153.90826161120248</v>
      </c>
      <c r="H26" s="3">
        <v>0.14316086935682651</v>
      </c>
      <c r="I26" s="3">
        <v>9.6209349155107593E-2</v>
      </c>
      <c r="J26" s="3">
        <v>0</v>
      </c>
      <c r="K26" s="3">
        <v>11.065790564975845</v>
      </c>
      <c r="L26" s="3">
        <v>35.534101739652662</v>
      </c>
      <c r="M26" s="3">
        <v>5.3222212226876193</v>
      </c>
      <c r="N26" s="3">
        <v>1.4252634710548606E-2</v>
      </c>
      <c r="O26" s="3">
        <v>114.26447351411984</v>
      </c>
      <c r="P26" s="3">
        <v>0.2606928157404928</v>
      </c>
      <c r="Q26">
        <v>751.25894228922664</v>
      </c>
    </row>
    <row r="27" spans="1:17" x14ac:dyDescent="0.25">
      <c r="A27" s="1" t="s">
        <v>469</v>
      </c>
      <c r="B27" s="3">
        <v>41.238441511697097</v>
      </c>
      <c r="C27" s="3">
        <v>236.6118141838852</v>
      </c>
      <c r="D27" s="3">
        <v>1.0136857691509438</v>
      </c>
      <c r="E27" s="3">
        <v>1.1442628500000001</v>
      </c>
      <c r="F27" s="3">
        <v>42.709250856514352</v>
      </c>
      <c r="G27" s="3">
        <v>1298.2425181486531</v>
      </c>
      <c r="H27" s="3">
        <v>0.15888635897435899</v>
      </c>
      <c r="I27" s="3">
        <v>5.8745180615237202E-2</v>
      </c>
      <c r="J27" s="3">
        <v>0</v>
      </c>
      <c r="K27" s="3">
        <v>14.011276221689208</v>
      </c>
      <c r="L27" s="3">
        <v>108.57303000228774</v>
      </c>
      <c r="M27" s="3">
        <v>1.9868342672337609</v>
      </c>
      <c r="N27" s="3">
        <v>1.1154703543274644E-2</v>
      </c>
      <c r="O27" s="3">
        <v>72.200607199647038</v>
      </c>
      <c r="P27" s="3">
        <v>0.12497148359039482</v>
      </c>
      <c r="Q27">
        <v>1818.0854787374815</v>
      </c>
    </row>
    <row r="28" spans="1:17" x14ac:dyDescent="0.25">
      <c r="A28" s="1" t="s">
        <v>470</v>
      </c>
      <c r="B28" s="3">
        <v>257.4652650266093</v>
      </c>
      <c r="C28" s="3">
        <v>4196.0395379877873</v>
      </c>
      <c r="D28" s="3">
        <v>3.8872335830443148</v>
      </c>
      <c r="E28" s="3">
        <v>3.2985985861542977</v>
      </c>
      <c r="F28" s="3">
        <v>721.16851949559157</v>
      </c>
      <c r="G28" s="3">
        <v>2101.9063066383451</v>
      </c>
      <c r="H28" s="3">
        <v>5.7607140952307008</v>
      </c>
      <c r="I28" s="3">
        <v>1.6557776964933493</v>
      </c>
      <c r="J28" s="3">
        <v>2.9491489148863428E-2</v>
      </c>
      <c r="K28" s="3">
        <v>498.53093878850609</v>
      </c>
      <c r="L28" s="3">
        <v>1119.0836089187721</v>
      </c>
      <c r="M28" s="3">
        <v>155.37842222197162</v>
      </c>
      <c r="N28" s="3">
        <v>1.0260356955657493</v>
      </c>
      <c r="O28" s="3">
        <v>1138.1225716654274</v>
      </c>
      <c r="P28" s="3">
        <v>30.865362646468633</v>
      </c>
      <c r="Q28">
        <v>10234.218384535117</v>
      </c>
    </row>
    <row r="29" spans="1:17" x14ac:dyDescent="0.25">
      <c r="A29" s="1" t="s">
        <v>471</v>
      </c>
      <c r="B29" s="3">
        <v>0.69128113212786968</v>
      </c>
      <c r="C29" s="3">
        <v>1.5303664720068906</v>
      </c>
      <c r="D29" s="3">
        <v>1.4172439644516335E-3</v>
      </c>
      <c r="E29" s="3">
        <v>6.9963049546315961E-3</v>
      </c>
      <c r="F29" s="3">
        <v>2.9480659840518677</v>
      </c>
      <c r="G29" s="3">
        <v>3.0850688489454683</v>
      </c>
      <c r="H29" s="3">
        <v>2.3303451333178487E-3</v>
      </c>
      <c r="I29" s="3">
        <v>4.6553654312585002E-4</v>
      </c>
      <c r="J29" s="3">
        <v>6.0973586564995843E-4</v>
      </c>
      <c r="K29" s="3">
        <v>1.3111089999999999</v>
      </c>
      <c r="L29" s="3">
        <v>2.9642987983853408</v>
      </c>
      <c r="M29" s="3">
        <v>0</v>
      </c>
      <c r="N29" s="3">
        <v>5.5397033025905902E-4</v>
      </c>
      <c r="O29" s="3">
        <v>2.0046462585668023</v>
      </c>
      <c r="P29" s="3">
        <v>0</v>
      </c>
      <c r="Q29">
        <v>14.547209630875678</v>
      </c>
    </row>
    <row r="30" spans="1:17" x14ac:dyDescent="0.25">
      <c r="A30" s="1" t="s">
        <v>472</v>
      </c>
      <c r="B30" s="3">
        <v>0.28621140051965593</v>
      </c>
      <c r="C30" s="3">
        <v>35.793835838614065</v>
      </c>
      <c r="D30" s="3">
        <v>6.5411259897767702E-4</v>
      </c>
      <c r="E30" s="3">
        <v>4.45491212923123E-3</v>
      </c>
      <c r="F30" s="3">
        <v>112.91950799999998</v>
      </c>
      <c r="G30" s="3">
        <v>5.1583774310850448</v>
      </c>
      <c r="H30" s="3">
        <v>0</v>
      </c>
      <c r="I30" s="3">
        <v>8.4672339576454102E-3</v>
      </c>
      <c r="J30" s="3">
        <v>0</v>
      </c>
      <c r="K30" s="3">
        <v>0.74307000000000001</v>
      </c>
      <c r="L30" s="3">
        <v>40.758605262287617</v>
      </c>
      <c r="M30" s="3">
        <v>0</v>
      </c>
      <c r="N30" s="3">
        <v>2.8505269421097218E-3</v>
      </c>
      <c r="O30" s="3">
        <v>52.052474765759911</v>
      </c>
      <c r="P30" s="3">
        <v>0</v>
      </c>
      <c r="Q30">
        <v>247.72850948389421</v>
      </c>
    </row>
    <row r="31" spans="1:17" x14ac:dyDescent="0.25">
      <c r="A31" s="1" t="s">
        <v>473</v>
      </c>
      <c r="B31" s="3">
        <v>14.716424800294227</v>
      </c>
      <c r="C31" s="3">
        <v>171.14795132121949</v>
      </c>
      <c r="D31" s="3">
        <v>1.1250736702416044E-2</v>
      </c>
      <c r="E31" s="3">
        <v>2.5234535819269519E-2</v>
      </c>
      <c r="F31" s="3">
        <v>14.185706360166378</v>
      </c>
      <c r="G31" s="3">
        <v>68.699656344424454</v>
      </c>
      <c r="H31" s="3">
        <v>1.7724746317053938E-2</v>
      </c>
      <c r="I31" s="3">
        <v>0.10381925838976877</v>
      </c>
      <c r="J31" s="3">
        <v>0</v>
      </c>
      <c r="K31" s="3">
        <v>3.4155222386566919</v>
      </c>
      <c r="L31" s="3">
        <v>64.529665056276826</v>
      </c>
      <c r="M31" s="3">
        <v>0</v>
      </c>
      <c r="N31" s="3">
        <v>1.3338314747985112E-3</v>
      </c>
      <c r="O31" s="3">
        <v>57.699631125532441</v>
      </c>
      <c r="P31" s="3">
        <v>0</v>
      </c>
      <c r="Q31">
        <v>394.55392035527387</v>
      </c>
    </row>
    <row r="32" spans="1:17" x14ac:dyDescent="0.25">
      <c r="A32" s="1" t="s">
        <v>474</v>
      </c>
      <c r="B32" s="3">
        <v>77.165623185574745</v>
      </c>
      <c r="C32" s="3">
        <v>381.76481657875973</v>
      </c>
      <c r="D32" s="3">
        <v>0.53176800000000002</v>
      </c>
      <c r="E32" s="3">
        <v>1.6767956812748996</v>
      </c>
      <c r="F32" s="3">
        <v>176.18682154916178</v>
      </c>
      <c r="G32" s="3">
        <v>242.11175124082317</v>
      </c>
      <c r="H32" s="3">
        <v>1.4200080000000002</v>
      </c>
      <c r="I32" s="3">
        <v>69.061125561228494</v>
      </c>
      <c r="J32" s="3">
        <v>1.2105050273932996E-4</v>
      </c>
      <c r="K32" s="3">
        <v>282.0742932292211</v>
      </c>
      <c r="L32" s="3">
        <v>305.58831317349035</v>
      </c>
      <c r="M32" s="3">
        <v>106.4447171379544</v>
      </c>
      <c r="N32" s="3">
        <v>0.13567886206896551</v>
      </c>
      <c r="O32" s="3">
        <v>99.093510923823274</v>
      </c>
      <c r="P32" s="3">
        <v>9.9062667527612565</v>
      </c>
      <c r="Q32">
        <v>1753.1616109266449</v>
      </c>
    </row>
    <row r="33" spans="1:17" x14ac:dyDescent="0.25">
      <c r="A33" s="1" t="s">
        <v>475</v>
      </c>
      <c r="B33" s="3">
        <v>2647.7776002312621</v>
      </c>
      <c r="C33" s="3">
        <v>4672.228482312089</v>
      </c>
      <c r="D33" s="3">
        <v>55.358639439145762</v>
      </c>
      <c r="E33" s="3">
        <v>94.486065138198001</v>
      </c>
      <c r="F33" s="3">
        <v>4065.8210287058209</v>
      </c>
      <c r="G33" s="3">
        <v>3157.3268269033924</v>
      </c>
      <c r="H33" s="3">
        <v>81.972126000000003</v>
      </c>
      <c r="I33" s="3">
        <v>76.705428927074308</v>
      </c>
      <c r="J33" s="3">
        <v>0.45857965454416166</v>
      </c>
      <c r="K33" s="3">
        <v>812.49348004984756</v>
      </c>
      <c r="L33" s="3">
        <v>6541.3201166586232</v>
      </c>
      <c r="M33" s="3">
        <v>14224.242733566483</v>
      </c>
      <c r="N33" s="3">
        <v>19.336188496350363</v>
      </c>
      <c r="O33" s="3">
        <v>4080.419117569209</v>
      </c>
      <c r="P33" s="3">
        <v>2304.7387706586828</v>
      </c>
      <c r="Q33">
        <v>42834.685184310722</v>
      </c>
    </row>
    <row r="34" spans="1:17" x14ac:dyDescent="0.25">
      <c r="A34" s="1" t="s">
        <v>476</v>
      </c>
      <c r="B34" s="3">
        <v>97.365131783351202</v>
      </c>
      <c r="C34" s="3">
        <v>792.99473175919434</v>
      </c>
      <c r="D34" s="3">
        <v>0.30521599999999999</v>
      </c>
      <c r="E34" s="3">
        <v>1.4563852139141744</v>
      </c>
      <c r="F34" s="3">
        <v>69.623603321272654</v>
      </c>
      <c r="G34" s="3">
        <v>342.61361318510012</v>
      </c>
      <c r="H34" s="3">
        <v>2.5016128884104774</v>
      </c>
      <c r="I34" s="3">
        <v>6.6069314942236959E-2</v>
      </c>
      <c r="J34" s="3">
        <v>0</v>
      </c>
      <c r="K34" s="3">
        <v>97.776947637353956</v>
      </c>
      <c r="L34" s="3">
        <v>185.53279840193582</v>
      </c>
      <c r="M34" s="3">
        <v>0</v>
      </c>
      <c r="N34" s="3">
        <v>0.21308346798029554</v>
      </c>
      <c r="O34" s="3">
        <v>105.62876202532478</v>
      </c>
      <c r="P34" s="3">
        <v>0</v>
      </c>
      <c r="Q34">
        <v>1696.0779549987799</v>
      </c>
    </row>
    <row r="35" spans="1:17" x14ac:dyDescent="0.25">
      <c r="A35" s="1" t="s">
        <v>625</v>
      </c>
      <c r="B35" s="3">
        <v>0</v>
      </c>
      <c r="C35" s="3">
        <v>1.1285631023015732</v>
      </c>
      <c r="D35" s="3">
        <v>7.3042573552507264E-4</v>
      </c>
      <c r="E35" s="3">
        <v>1.0165571301601463E-3</v>
      </c>
      <c r="F35" s="3">
        <v>1.3118607315715309</v>
      </c>
      <c r="G35" s="3">
        <v>3.4513350000000003</v>
      </c>
      <c r="H35" s="3">
        <v>0</v>
      </c>
      <c r="I35" s="3">
        <v>1.1062254490119207E-3</v>
      </c>
      <c r="J35" s="3">
        <v>0</v>
      </c>
      <c r="K35" s="3">
        <v>0.15888758602710296</v>
      </c>
      <c r="L35" s="3">
        <v>2.1973384532859477</v>
      </c>
      <c r="M35" s="3">
        <v>0</v>
      </c>
      <c r="N35" s="3">
        <v>2.3664751972231649E-4</v>
      </c>
      <c r="O35" s="3">
        <v>0.6527941296296037</v>
      </c>
      <c r="P35" s="3">
        <v>0</v>
      </c>
      <c r="Q35">
        <v>8.9038688586501777</v>
      </c>
    </row>
    <row r="36" spans="1:17" x14ac:dyDescent="0.25">
      <c r="A36" s="1" t="s">
        <v>626</v>
      </c>
      <c r="B36" s="3">
        <v>9.225170637838314</v>
      </c>
      <c r="C36" s="3">
        <v>32.538938999999999</v>
      </c>
      <c r="D36" s="3">
        <v>5.7888965009524418E-3</v>
      </c>
      <c r="E36" s="3">
        <v>2.0819488675534764E-2</v>
      </c>
      <c r="F36" s="3">
        <v>22.740940000000002</v>
      </c>
      <c r="G36" s="3">
        <v>60.877644262448648</v>
      </c>
      <c r="H36" s="3">
        <v>2.7653428915371803E-2</v>
      </c>
      <c r="I36" s="3">
        <v>5.5772199721017669E-4</v>
      </c>
      <c r="J36" s="3">
        <v>0</v>
      </c>
      <c r="K36" s="3">
        <v>1.4295395855031094</v>
      </c>
      <c r="L36" s="3">
        <v>41.604306853508788</v>
      </c>
      <c r="M36" s="3">
        <v>0</v>
      </c>
      <c r="N36" s="3">
        <v>3.8562789009295665E-3</v>
      </c>
      <c r="O36" s="3">
        <v>21.055560654026543</v>
      </c>
      <c r="P36" s="3">
        <v>0</v>
      </c>
      <c r="Q36">
        <v>189.53077680831544</v>
      </c>
    </row>
    <row r="37" spans="1:17" x14ac:dyDescent="0.25">
      <c r="A37" s="1" t="s">
        <v>477</v>
      </c>
      <c r="B37" s="3">
        <v>32.064988695369308</v>
      </c>
      <c r="C37" s="3">
        <v>399.24838081858348</v>
      </c>
      <c r="D37" s="3">
        <v>2.6186307712406338E-2</v>
      </c>
      <c r="E37" s="3">
        <v>2.9679481702126632E-2</v>
      </c>
      <c r="F37" s="3">
        <v>86.915356000000003</v>
      </c>
      <c r="G37" s="3">
        <v>487.34816352207838</v>
      </c>
      <c r="H37" s="3">
        <v>6.0377123908689719E-2</v>
      </c>
      <c r="I37" s="3">
        <v>0.31085856971775822</v>
      </c>
      <c r="J37" s="3">
        <v>0</v>
      </c>
      <c r="K37" s="3">
        <v>9.9562953008650066</v>
      </c>
      <c r="L37" s="3">
        <v>64.158686326751607</v>
      </c>
      <c r="M37" s="3">
        <v>0</v>
      </c>
      <c r="N37" s="3">
        <v>1.5511169247253653E-2</v>
      </c>
      <c r="O37" s="3">
        <v>69.970742999999999</v>
      </c>
      <c r="P37" s="3">
        <v>0</v>
      </c>
      <c r="Q37">
        <v>1150.1052263159361</v>
      </c>
    </row>
    <row r="38" spans="1:17" x14ac:dyDescent="0.25">
      <c r="A38" s="1" t="s">
        <v>627</v>
      </c>
      <c r="B38" s="3">
        <v>0</v>
      </c>
      <c r="C38" s="3">
        <v>0.22366056427955133</v>
      </c>
      <c r="D38" s="3">
        <v>1.7460000000000002E-3</v>
      </c>
      <c r="E38" s="3">
        <v>8.0726595630364569E-4</v>
      </c>
      <c r="F38" s="3">
        <v>0.19274400000000003</v>
      </c>
      <c r="G38" s="3">
        <v>0.5629755169611308</v>
      </c>
      <c r="H38" s="3">
        <v>0</v>
      </c>
      <c r="I38" s="3">
        <v>2.4429145332346584E-4</v>
      </c>
      <c r="J38" s="3">
        <v>0</v>
      </c>
      <c r="K38" s="3">
        <v>0.19415026685393258</v>
      </c>
      <c r="L38" s="3">
        <v>0.13542889515877146</v>
      </c>
      <c r="M38" s="3">
        <v>0</v>
      </c>
      <c r="N38" s="3">
        <v>1.5597222890789044E-4</v>
      </c>
      <c r="O38" s="3">
        <v>0.26426560058537607</v>
      </c>
      <c r="P38" s="3">
        <v>0</v>
      </c>
      <c r="Q38">
        <v>1.5761783734772974</v>
      </c>
    </row>
    <row r="39" spans="1:17" x14ac:dyDescent="0.25">
      <c r="A39" s="1" t="s">
        <v>479</v>
      </c>
      <c r="B39" s="3">
        <v>3.028928819204733</v>
      </c>
      <c r="C39" s="3">
        <v>47.935199336492481</v>
      </c>
      <c r="D39" s="3">
        <v>0.5967796296772836</v>
      </c>
      <c r="E39" s="3">
        <v>0.28859665178571425</v>
      </c>
      <c r="F39" s="3">
        <v>40.469815823749123</v>
      </c>
      <c r="G39" s="3">
        <v>75.063577995987032</v>
      </c>
      <c r="H39" s="3">
        <v>0.54429800662385797</v>
      </c>
      <c r="I39" s="3">
        <v>0.42681832690355326</v>
      </c>
      <c r="J39" s="3">
        <v>0</v>
      </c>
      <c r="K39" s="3">
        <v>33.586159026523106</v>
      </c>
      <c r="L39" s="3">
        <v>38.289753502932349</v>
      </c>
      <c r="M39" s="3">
        <v>18.014198999999998</v>
      </c>
      <c r="N39" s="3">
        <v>0.10713678620155784</v>
      </c>
      <c r="O39" s="3">
        <v>48.053951185822832</v>
      </c>
      <c r="P39" s="3">
        <v>2.8933451090800948</v>
      </c>
      <c r="Q39">
        <v>309.29855920098373</v>
      </c>
    </row>
    <row r="40" spans="1:17" x14ac:dyDescent="0.25">
      <c r="A40" s="1" t="s">
        <v>480</v>
      </c>
      <c r="B40" s="3">
        <v>12.618879999999999</v>
      </c>
      <c r="C40" s="3">
        <v>93.977838918236515</v>
      </c>
      <c r="D40" s="3">
        <v>0.14156099999999999</v>
      </c>
      <c r="E40" s="3">
        <v>0.4921830771858709</v>
      </c>
      <c r="F40" s="3">
        <v>22.086153371906345</v>
      </c>
      <c r="G40" s="3">
        <v>107.74228951018496</v>
      </c>
      <c r="H40" s="3">
        <v>0.50698423788309577</v>
      </c>
      <c r="I40" s="3">
        <v>0.40475999999999995</v>
      </c>
      <c r="J40" s="3">
        <v>0</v>
      </c>
      <c r="K40" s="3">
        <v>19.871115156560091</v>
      </c>
      <c r="L40" s="3">
        <v>51.507716529653308</v>
      </c>
      <c r="M40" s="3">
        <v>15.619752035895761</v>
      </c>
      <c r="N40" s="3">
        <v>6.3685074568907943E-2</v>
      </c>
      <c r="O40" s="3">
        <v>38.033854209179211</v>
      </c>
      <c r="P40" s="3">
        <v>0.58118400000000003</v>
      </c>
      <c r="Q40">
        <v>363.64795712125408</v>
      </c>
    </row>
    <row r="41" spans="1:17" x14ac:dyDescent="0.25">
      <c r="A41" s="1" t="s">
        <v>481</v>
      </c>
      <c r="B41" s="3">
        <v>3.9127242003212315</v>
      </c>
      <c r="C41" s="3">
        <v>17.052976995306171</v>
      </c>
      <c r="D41" s="3">
        <v>6.3514333360732436E-2</v>
      </c>
      <c r="E41" s="3">
        <v>0.12527571692267686</v>
      </c>
      <c r="F41" s="3">
        <v>6.2400180000000001</v>
      </c>
      <c r="G41" s="3">
        <v>54.286063869732175</v>
      </c>
      <c r="H41" s="3">
        <v>0.16889352895019089</v>
      </c>
      <c r="I41" s="3">
        <v>0.28206276595744678</v>
      </c>
      <c r="J41" s="3">
        <v>0</v>
      </c>
      <c r="K41" s="3">
        <v>6.5776691062801937</v>
      </c>
      <c r="L41" s="3">
        <v>10.46762579819557</v>
      </c>
      <c r="M41" s="3">
        <v>7.071222780575992</v>
      </c>
      <c r="N41" s="3">
        <v>7.3091813477870029E-3</v>
      </c>
      <c r="O41" s="3">
        <v>8.2632837656819103</v>
      </c>
      <c r="P41" s="3">
        <v>1.1151439892184338</v>
      </c>
      <c r="Q41">
        <v>115.63378403185052</v>
      </c>
    </row>
    <row r="42" spans="1:17" x14ac:dyDescent="0.25">
      <c r="A42" s="1" t="s">
        <v>482</v>
      </c>
      <c r="B42" s="3">
        <v>7.29407984103036</v>
      </c>
      <c r="C42" s="3">
        <v>44.193783282785553</v>
      </c>
      <c r="D42" s="3">
        <v>0.35777983979057587</v>
      </c>
      <c r="E42" s="3">
        <v>0.62629113990950225</v>
      </c>
      <c r="F42" s="3">
        <v>49.29887081093171</v>
      </c>
      <c r="G42" s="3">
        <v>202.15477367452223</v>
      </c>
      <c r="H42" s="3">
        <v>1.992800834730539</v>
      </c>
      <c r="I42" s="3">
        <v>6.9005734492009019</v>
      </c>
      <c r="J42" s="3">
        <v>4.9182370927794436E-3</v>
      </c>
      <c r="K42" s="3">
        <v>109.67457461673416</v>
      </c>
      <c r="L42" s="3">
        <v>174.52277331556652</v>
      </c>
      <c r="M42" s="3">
        <v>26.699004059360728</v>
      </c>
      <c r="N42" s="3">
        <v>0.18467500000000001</v>
      </c>
      <c r="O42" s="3">
        <v>100.33034823009768</v>
      </c>
      <c r="P42" s="3">
        <v>2.5371929116279071</v>
      </c>
      <c r="Q42">
        <v>726.7724392433812</v>
      </c>
    </row>
    <row r="43" spans="1:17" x14ac:dyDescent="0.25">
      <c r="A43" s="1" t="s">
        <v>483</v>
      </c>
      <c r="B43" s="3">
        <v>4.7510591746311768</v>
      </c>
      <c r="C43" s="3">
        <v>112.00693624619218</v>
      </c>
      <c r="D43" s="3">
        <v>0.48388135265700483</v>
      </c>
      <c r="E43" s="3">
        <v>0.46823999999999999</v>
      </c>
      <c r="F43" s="3">
        <v>20.132841537477265</v>
      </c>
      <c r="G43" s="3">
        <v>115.80316165919722</v>
      </c>
      <c r="H43" s="3">
        <v>0.6183111803884167</v>
      </c>
      <c r="I43" s="3">
        <v>1.4897610296256107</v>
      </c>
      <c r="J43" s="3">
        <v>1.4691944350992012E-2</v>
      </c>
      <c r="K43" s="3">
        <v>129.29747851414263</v>
      </c>
      <c r="L43" s="3">
        <v>121.42554918498583</v>
      </c>
      <c r="M43" s="3">
        <v>21.779710535099049</v>
      </c>
      <c r="N43" s="3">
        <v>0.336372</v>
      </c>
      <c r="O43" s="3">
        <v>40.495303146274253</v>
      </c>
      <c r="P43" s="3">
        <v>5.1358275000000004</v>
      </c>
      <c r="Q43">
        <v>574.23912500502172</v>
      </c>
    </row>
    <row r="44" spans="1:17" x14ac:dyDescent="0.25">
      <c r="A44" s="1" t="s">
        <v>484</v>
      </c>
      <c r="B44" s="3">
        <v>2.6557995157229835</v>
      </c>
      <c r="C44" s="3">
        <v>3.2057594963810647</v>
      </c>
      <c r="D44" s="3">
        <v>6.0723452938427677E-3</v>
      </c>
      <c r="E44" s="3">
        <v>8.8001955483471509E-3</v>
      </c>
      <c r="F44" s="3">
        <v>3.517434405098026</v>
      </c>
      <c r="G44" s="3">
        <v>3.4496923692363439</v>
      </c>
      <c r="H44" s="3">
        <v>4.6253820070399727E-3</v>
      </c>
      <c r="I44" s="3">
        <v>4.3234977965549235E-3</v>
      </c>
      <c r="J44" s="3">
        <v>0</v>
      </c>
      <c r="K44" s="3">
        <v>1.0986344656160456</v>
      </c>
      <c r="L44" s="3">
        <v>1.7978103213795111</v>
      </c>
      <c r="M44" s="3">
        <v>0</v>
      </c>
      <c r="N44" s="3">
        <v>2.4740422516423996E-4</v>
      </c>
      <c r="O44" s="3">
        <v>1.0452094999999999</v>
      </c>
      <c r="P44" s="3">
        <v>0</v>
      </c>
      <c r="Q44">
        <v>16.794408898304923</v>
      </c>
    </row>
    <row r="45" spans="1:17" x14ac:dyDescent="0.25">
      <c r="A45" s="1" t="s">
        <v>485</v>
      </c>
      <c r="B45" s="3">
        <v>81.667782776742627</v>
      </c>
      <c r="C45" s="3">
        <v>327.53266127300839</v>
      </c>
      <c r="D45" s="3">
        <v>9.8980000000000012E-2</v>
      </c>
      <c r="E45" s="3">
        <v>1.3402949999999998</v>
      </c>
      <c r="F45" s="3">
        <v>59.784723014310771</v>
      </c>
      <c r="G45" s="3">
        <v>243.5384973142352</v>
      </c>
      <c r="H45" s="3">
        <v>0.99161834744209776</v>
      </c>
      <c r="I45" s="3">
        <v>4.8033201477202399</v>
      </c>
      <c r="J45" s="3">
        <v>1.17912156372014E-2</v>
      </c>
      <c r="K45" s="3">
        <v>35.329089392185082</v>
      </c>
      <c r="L45" s="3">
        <v>119.841505082811</v>
      </c>
      <c r="M45" s="3">
        <v>0.74524232648017297</v>
      </c>
      <c r="N45" s="3">
        <v>6.3496832223674277E-2</v>
      </c>
      <c r="O45" s="3">
        <v>57.109297625184873</v>
      </c>
      <c r="P45" s="3">
        <v>9.4771240145075028E-2</v>
      </c>
      <c r="Q45">
        <v>932.95307158812648</v>
      </c>
    </row>
    <row r="46" spans="1:17" x14ac:dyDescent="0.25">
      <c r="A46" s="1" t="s">
        <v>486</v>
      </c>
      <c r="B46" s="3">
        <v>192.42699187740507</v>
      </c>
      <c r="C46" s="3">
        <v>365.30891595259658</v>
      </c>
      <c r="D46" s="3">
        <v>1.7641416794427949</v>
      </c>
      <c r="E46" s="3">
        <v>2.8117671232838428</v>
      </c>
      <c r="F46" s="3">
        <v>73.928794213418101</v>
      </c>
      <c r="G46" s="3">
        <v>1959.2703882057742</v>
      </c>
      <c r="H46" s="3">
        <v>4.8220490129881606</v>
      </c>
      <c r="I46" s="3">
        <v>0.84865200000000007</v>
      </c>
      <c r="J46" s="3">
        <v>0</v>
      </c>
      <c r="K46" s="3">
        <v>161.61222120940994</v>
      </c>
      <c r="L46" s="3">
        <v>254.96336674952536</v>
      </c>
      <c r="M46" s="3">
        <v>67.944853028106678</v>
      </c>
      <c r="N46" s="3">
        <v>1.0301427884094065</v>
      </c>
      <c r="O46" s="3">
        <v>151.10720851713859</v>
      </c>
      <c r="P46" s="3">
        <v>4.8352567152849266</v>
      </c>
      <c r="Q46">
        <v>3242.6747490727839</v>
      </c>
    </row>
    <row r="47" spans="1:17" x14ac:dyDescent="0.25">
      <c r="A47" s="1" t="s">
        <v>488</v>
      </c>
      <c r="B47" s="3">
        <v>2.2110268837600646</v>
      </c>
      <c r="C47" s="3">
        <v>7.346534370762094</v>
      </c>
      <c r="D47" s="3">
        <v>5.2329007918214161E-3</v>
      </c>
      <c r="E47" s="3">
        <v>4.6661965523625552E-2</v>
      </c>
      <c r="F47" s="3">
        <v>9.1550046997966099</v>
      </c>
      <c r="G47" s="3">
        <v>6.32128702297413</v>
      </c>
      <c r="H47" s="3">
        <v>4.1487205024976853E-2</v>
      </c>
      <c r="I47" s="3">
        <v>2.4115714788459874E-2</v>
      </c>
      <c r="J47" s="3">
        <v>0</v>
      </c>
      <c r="K47" s="3">
        <v>1.8202180493104916</v>
      </c>
      <c r="L47" s="3">
        <v>8.7402184129086429</v>
      </c>
      <c r="M47" s="3">
        <v>8.6875753838378351</v>
      </c>
      <c r="N47" s="3">
        <v>1.4467768819387077E-3</v>
      </c>
      <c r="O47" s="3">
        <v>6.9446589774576344</v>
      </c>
      <c r="P47" s="3">
        <v>0.28373847770293326</v>
      </c>
      <c r="Q47">
        <v>51.629206841521267</v>
      </c>
    </row>
    <row r="48" spans="1:17" x14ac:dyDescent="0.25">
      <c r="A48" s="1" t="s">
        <v>489</v>
      </c>
      <c r="B48" s="3">
        <v>12.085618078274281</v>
      </c>
      <c r="C48" s="3">
        <v>16.025395788086488</v>
      </c>
      <c r="D48" s="3">
        <v>1.2951429459758005E-2</v>
      </c>
      <c r="E48" s="3">
        <v>1.0016077605989677E-2</v>
      </c>
      <c r="F48" s="3">
        <v>4.1913470905782981</v>
      </c>
      <c r="G48" s="3">
        <v>19.680523006750551</v>
      </c>
      <c r="H48" s="3">
        <v>7.3935495593448102E-3</v>
      </c>
      <c r="I48" s="3">
        <v>3.1435239842755418E-3</v>
      </c>
      <c r="J48" s="3">
        <v>0</v>
      </c>
      <c r="K48" s="3">
        <v>1.1640183899717511</v>
      </c>
      <c r="L48" s="3">
        <v>10.088694138499807</v>
      </c>
      <c r="M48" s="3">
        <v>0</v>
      </c>
      <c r="N48" s="3">
        <v>1.5274521727531335E-3</v>
      </c>
      <c r="O48" s="3">
        <v>7.6356354803149147</v>
      </c>
      <c r="P48" s="3">
        <v>0</v>
      </c>
      <c r="Q48">
        <v>70.906264005258222</v>
      </c>
    </row>
    <row r="49" spans="1:17" x14ac:dyDescent="0.25">
      <c r="A49" s="1" t="s">
        <v>490</v>
      </c>
      <c r="B49" s="3">
        <v>14.379560649082574</v>
      </c>
      <c r="C49" s="3">
        <v>90.354972591474265</v>
      </c>
      <c r="D49" s="3">
        <v>0.39659937063681516</v>
      </c>
      <c r="E49" s="3">
        <v>7.8414000000000011E-2</v>
      </c>
      <c r="F49" s="3">
        <v>7.4881609901746735</v>
      </c>
      <c r="G49" s="3">
        <v>31.33582155681145</v>
      </c>
      <c r="H49" s="3">
        <v>1.653165</v>
      </c>
      <c r="I49" s="3">
        <v>2.8527811911238365</v>
      </c>
      <c r="J49" s="3">
        <v>0</v>
      </c>
      <c r="K49" s="3">
        <v>56.516658390172488</v>
      </c>
      <c r="L49" s="3">
        <v>86.133830238129832</v>
      </c>
      <c r="M49" s="3">
        <v>0</v>
      </c>
      <c r="N49" s="3">
        <v>0.17729201909378275</v>
      </c>
      <c r="O49" s="3">
        <v>25.025085799045648</v>
      </c>
      <c r="P49" s="3">
        <v>0</v>
      </c>
      <c r="Q49">
        <v>316.39234179574538</v>
      </c>
    </row>
    <row r="50" spans="1:17" x14ac:dyDescent="0.25">
      <c r="A50" s="1" t="s">
        <v>491</v>
      </c>
      <c r="B50" s="3">
        <v>58.866372357684064</v>
      </c>
      <c r="C50" s="3">
        <v>357.0514469778247</v>
      </c>
      <c r="D50" s="3">
        <v>6.38522915368709E-2</v>
      </c>
      <c r="E50" s="3">
        <v>0.30901343507593626</v>
      </c>
      <c r="F50" s="3">
        <v>71.612307000000001</v>
      </c>
      <c r="G50" s="3">
        <v>204.28681570887338</v>
      </c>
      <c r="H50" s="3">
        <v>0.12629764457390827</v>
      </c>
      <c r="I50" s="3">
        <v>0.195589877930716</v>
      </c>
      <c r="J50" s="3">
        <v>0</v>
      </c>
      <c r="K50" s="3">
        <v>10.192530000000001</v>
      </c>
      <c r="L50" s="3">
        <v>187.0088814937385</v>
      </c>
      <c r="M50" s="3">
        <v>4.8113997794773482</v>
      </c>
      <c r="N50" s="3">
        <v>0.20326408438330698</v>
      </c>
      <c r="O50" s="3">
        <v>84.59264499999999</v>
      </c>
      <c r="P50" s="3">
        <v>0.38412732265554544</v>
      </c>
      <c r="Q50">
        <v>979.70454297375431</v>
      </c>
    </row>
    <row r="51" spans="1:17" x14ac:dyDescent="0.25">
      <c r="A51" s="1" t="s">
        <v>492</v>
      </c>
      <c r="B51" s="3">
        <v>0</v>
      </c>
      <c r="C51" s="3">
        <v>8.8410669148114282E-2</v>
      </c>
      <c r="D51" s="3">
        <v>6.3230884567842111E-4</v>
      </c>
      <c r="E51" s="3">
        <v>0</v>
      </c>
      <c r="F51" s="3">
        <v>2.4767000000000001</v>
      </c>
      <c r="G51" s="3">
        <v>1.1057008184558312</v>
      </c>
      <c r="H51" s="3">
        <v>0</v>
      </c>
      <c r="I51" s="3">
        <v>1.1430996306456514E-3</v>
      </c>
      <c r="J51" s="3">
        <v>0</v>
      </c>
      <c r="K51" s="3">
        <v>0.87384629785330947</v>
      </c>
      <c r="L51" s="3">
        <v>0.31028800000000001</v>
      </c>
      <c r="M51" s="3">
        <v>0</v>
      </c>
      <c r="N51" s="3">
        <v>0</v>
      </c>
      <c r="O51" s="3">
        <v>1.2214675871582814</v>
      </c>
      <c r="P51" s="3">
        <v>0</v>
      </c>
      <c r="Q51">
        <v>6.0781887810918604</v>
      </c>
    </row>
    <row r="52" spans="1:17" x14ac:dyDescent="0.25">
      <c r="A52" s="1" t="s">
        <v>493</v>
      </c>
      <c r="B52" s="3">
        <v>0</v>
      </c>
      <c r="C52" s="3">
        <v>7.5494513248601418</v>
      </c>
      <c r="D52" s="3">
        <v>1.1621400508503396E-2</v>
      </c>
      <c r="E52" s="3">
        <v>1.2627234156008877E-2</v>
      </c>
      <c r="F52" s="3">
        <v>4.5417926038056304</v>
      </c>
      <c r="G52" s="3">
        <v>44.737590000000004</v>
      </c>
      <c r="H52" s="3">
        <v>0</v>
      </c>
      <c r="I52" s="3">
        <v>4.9918423386662919E-3</v>
      </c>
      <c r="J52" s="3">
        <v>0</v>
      </c>
      <c r="K52" s="3">
        <v>16.626942</v>
      </c>
      <c r="L52" s="3">
        <v>5.8452989999999998</v>
      </c>
      <c r="M52" s="3">
        <v>0</v>
      </c>
      <c r="N52" s="3">
        <v>4.6253833400270946E-4</v>
      </c>
      <c r="O52" s="3">
        <v>1.576628679021604</v>
      </c>
      <c r="P52" s="3">
        <v>0</v>
      </c>
      <c r="Q52">
        <v>80.907406623024571</v>
      </c>
    </row>
    <row r="53" spans="1:17" x14ac:dyDescent="0.25">
      <c r="A53" s="1" t="s">
        <v>494</v>
      </c>
      <c r="B53" s="3">
        <v>66.910284303733462</v>
      </c>
      <c r="C53" s="3">
        <v>438.06239572240281</v>
      </c>
      <c r="D53" s="3">
        <v>0.34880554340484626</v>
      </c>
      <c r="E53" s="3">
        <v>0.48846566728832447</v>
      </c>
      <c r="F53" s="3">
        <v>41.101132010097459</v>
      </c>
      <c r="G53" s="3">
        <v>226.84505875173517</v>
      </c>
      <c r="H53" s="3">
        <v>3.1424421656714423</v>
      </c>
      <c r="I53" s="3">
        <v>1.9348202865451387</v>
      </c>
      <c r="J53" s="3">
        <v>0</v>
      </c>
      <c r="K53" s="3">
        <v>190.35223517374351</v>
      </c>
      <c r="L53" s="3">
        <v>309.95546039870334</v>
      </c>
      <c r="M53" s="3">
        <v>45.619727999999995</v>
      </c>
      <c r="N53" s="3">
        <v>6.0925979623054571E-2</v>
      </c>
      <c r="O53" s="3">
        <v>105.81571723217975</v>
      </c>
      <c r="P53" s="3">
        <v>2.4225480000000004</v>
      </c>
      <c r="Q53">
        <v>1433.0600192351283</v>
      </c>
    </row>
    <row r="54" spans="1:17" x14ac:dyDescent="0.25">
      <c r="A54" s="1" t="s">
        <v>495</v>
      </c>
      <c r="B54" s="3">
        <v>128.06390216947415</v>
      </c>
      <c r="C54" s="3">
        <v>1872.2978387154963</v>
      </c>
      <c r="D54" s="3">
        <v>2.242759243421053</v>
      </c>
      <c r="E54" s="3">
        <v>6.1357049201459848</v>
      </c>
      <c r="F54" s="3">
        <v>455.74788925618657</v>
      </c>
      <c r="G54" s="3">
        <v>1121.4854348354813</v>
      </c>
      <c r="H54" s="3">
        <v>18.726829060479943</v>
      </c>
      <c r="I54" s="3">
        <v>13.745784828511596</v>
      </c>
      <c r="J54" s="3">
        <v>0.30079256589942172</v>
      </c>
      <c r="K54" s="3">
        <v>826.27747123750896</v>
      </c>
      <c r="L54" s="3">
        <v>964.17034636301696</v>
      </c>
      <c r="M54" s="3">
        <v>283.95431588370025</v>
      </c>
      <c r="N54" s="3">
        <v>1.2195879696000005</v>
      </c>
      <c r="O54" s="3">
        <v>670.20061499020824</v>
      </c>
      <c r="P54" s="3">
        <v>41.423895322027136</v>
      </c>
      <c r="Q54">
        <v>6405.9931673611591</v>
      </c>
    </row>
    <row r="55" spans="1:17" x14ac:dyDescent="0.25">
      <c r="A55" s="1" t="s">
        <v>496</v>
      </c>
      <c r="B55" s="3">
        <v>5.5753349999999999</v>
      </c>
      <c r="C55" s="3">
        <v>45.19212884092898</v>
      </c>
      <c r="D55" s="3">
        <v>9.8661983679132932E-3</v>
      </c>
      <c r="E55" s="3">
        <v>4.1569213626450698E-2</v>
      </c>
      <c r="F55" s="3">
        <v>21.412863774383933</v>
      </c>
      <c r="G55" s="3">
        <v>16.938589825024486</v>
      </c>
      <c r="H55" s="3">
        <v>0.11449056256509782</v>
      </c>
      <c r="I55" s="3">
        <v>3.6966367087815015E-3</v>
      </c>
      <c r="J55" s="3">
        <v>0</v>
      </c>
      <c r="K55" s="3">
        <v>4.0067645696093974</v>
      </c>
      <c r="L55" s="3">
        <v>8.7540150000000008</v>
      </c>
      <c r="M55" s="3">
        <v>0.27800696138424474</v>
      </c>
      <c r="N55" s="3">
        <v>1.0600733213015587E-2</v>
      </c>
      <c r="O55" s="3">
        <v>11.909950040456913</v>
      </c>
      <c r="P55" s="3">
        <v>0</v>
      </c>
      <c r="Q55">
        <v>114.24787735626921</v>
      </c>
    </row>
    <row r="56" spans="1:17" x14ac:dyDescent="0.25">
      <c r="A56" s="1" t="s">
        <v>497</v>
      </c>
      <c r="B56" s="3">
        <v>227.45271499999998</v>
      </c>
      <c r="C56" s="3">
        <v>480.71704846578075</v>
      </c>
      <c r="D56" s="3">
        <v>13.087425155194531</v>
      </c>
      <c r="E56" s="3">
        <v>17.294417693693696</v>
      </c>
      <c r="F56" s="3">
        <v>435.00809793743343</v>
      </c>
      <c r="G56" s="3">
        <v>1246.422505749453</v>
      </c>
      <c r="H56" s="3">
        <v>10.093592000000001</v>
      </c>
      <c r="I56" s="3">
        <v>21.68822288169352</v>
      </c>
      <c r="J56" s="3">
        <v>8.5228520632394909E-3</v>
      </c>
      <c r="K56" s="3">
        <v>481.05814261626136</v>
      </c>
      <c r="L56" s="3">
        <v>509.21484270635591</v>
      </c>
      <c r="M56" s="3">
        <v>295.42756051843429</v>
      </c>
      <c r="N56" s="3">
        <v>3.8010593535434527</v>
      </c>
      <c r="O56" s="3">
        <v>440.72687621072578</v>
      </c>
      <c r="P56" s="3">
        <v>39.38900166116013</v>
      </c>
      <c r="Q56">
        <v>4221.3900308017937</v>
      </c>
    </row>
    <row r="57" spans="1:17" x14ac:dyDescent="0.25">
      <c r="A57" s="1" t="s">
        <v>498</v>
      </c>
      <c r="B57" s="3">
        <v>76.396347999999989</v>
      </c>
      <c r="C57" s="3">
        <v>160.9979242207107</v>
      </c>
      <c r="D57" s="3">
        <v>0.81185499999999999</v>
      </c>
      <c r="E57" s="3">
        <v>0.67791749999999995</v>
      </c>
      <c r="F57" s="3">
        <v>167.87449913097677</v>
      </c>
      <c r="G57" s="3">
        <v>1214.867976244951</v>
      </c>
      <c r="H57" s="3">
        <v>2.8475334582241087</v>
      </c>
      <c r="I57" s="3">
        <v>38.49979528195491</v>
      </c>
      <c r="J57" s="3">
        <v>1.8018591500346931E-2</v>
      </c>
      <c r="K57" s="3">
        <v>341.23749619369124</v>
      </c>
      <c r="L57" s="3">
        <v>288.73810545567216</v>
      </c>
      <c r="M57" s="3">
        <v>62.993498799692738</v>
      </c>
      <c r="N57" s="3">
        <v>0.4521850050148582</v>
      </c>
      <c r="O57" s="3">
        <v>181.62124958943249</v>
      </c>
      <c r="P57" s="3">
        <v>15.012702803686933</v>
      </c>
      <c r="Q57">
        <v>2553.0471052755079</v>
      </c>
    </row>
    <row r="58" spans="1:17" x14ac:dyDescent="0.25">
      <c r="A58" s="1" t="s">
        <v>499</v>
      </c>
      <c r="B58" s="3">
        <v>65.236946924820458</v>
      </c>
      <c r="C58" s="3">
        <v>562.55442332906944</v>
      </c>
      <c r="D58" s="3">
        <v>3.1556447547276467</v>
      </c>
      <c r="E58" s="3">
        <v>6.7255681750738567</v>
      </c>
      <c r="F58" s="3">
        <v>302.12676797420994</v>
      </c>
      <c r="G58" s="3">
        <v>1463.6116654699322</v>
      </c>
      <c r="H58" s="3">
        <v>13.074328233258655</v>
      </c>
      <c r="I58" s="3">
        <v>78.680586946126738</v>
      </c>
      <c r="J58" s="3">
        <v>4.7868000000000001E-2</v>
      </c>
      <c r="K58" s="3">
        <v>996.62814230681556</v>
      </c>
      <c r="L58" s="3">
        <v>596.75824107472727</v>
      </c>
      <c r="M58" s="3">
        <v>282.6689210350043</v>
      </c>
      <c r="N58" s="3">
        <v>1.6610358031832966</v>
      </c>
      <c r="O58" s="3">
        <v>613.8259120506176</v>
      </c>
      <c r="P58" s="3">
        <v>33.614372144137512</v>
      </c>
      <c r="Q58">
        <v>5020.3704242217036</v>
      </c>
    </row>
    <row r="59" spans="1:17" x14ac:dyDescent="0.25">
      <c r="A59" s="1" t="s">
        <v>500</v>
      </c>
      <c r="B59" s="3">
        <v>23.160818864388609</v>
      </c>
      <c r="C59" s="3">
        <v>160.74565570030668</v>
      </c>
      <c r="D59" s="3">
        <v>8.9569818553343228E-2</v>
      </c>
      <c r="E59" s="3">
        <v>0.13009938016775052</v>
      </c>
      <c r="F59" s="3">
        <v>25.000679225417738</v>
      </c>
      <c r="G59" s="3">
        <v>164.01186336217575</v>
      </c>
      <c r="H59" s="3">
        <v>0.35169851218109738</v>
      </c>
      <c r="I59" s="3">
        <v>5.1909629194884385E-2</v>
      </c>
      <c r="J59" s="3">
        <v>0</v>
      </c>
      <c r="K59" s="3">
        <v>70.674961453623638</v>
      </c>
      <c r="L59" s="3">
        <v>47.062044670561825</v>
      </c>
      <c r="M59" s="3">
        <v>0.5333394953084839</v>
      </c>
      <c r="N59" s="3">
        <v>8.631999999999999E-3</v>
      </c>
      <c r="O59" s="3">
        <v>26.770927763787686</v>
      </c>
      <c r="P59" s="3">
        <v>3.0505841146849833E-2</v>
      </c>
      <c r="Q59">
        <v>518.62270571681427</v>
      </c>
    </row>
    <row r="60" spans="1:17" x14ac:dyDescent="0.25">
      <c r="A60" s="1" t="s">
        <v>501</v>
      </c>
      <c r="B60" s="3">
        <v>478.64147985059128</v>
      </c>
      <c r="C60" s="3">
        <v>684.2055461748763</v>
      </c>
      <c r="D60" s="3">
        <v>1.5599168241653143</v>
      </c>
      <c r="E60" s="3">
        <v>2.7919621791044773</v>
      </c>
      <c r="F60" s="3">
        <v>259.77857868131395</v>
      </c>
      <c r="G60" s="3">
        <v>1305.3969273207883</v>
      </c>
      <c r="H60" s="3">
        <v>18.748716636623556</v>
      </c>
      <c r="I60" s="3">
        <v>5.0554640916840068</v>
      </c>
      <c r="J60" s="3">
        <v>0.2198815131980629</v>
      </c>
      <c r="K60" s="3">
        <v>1087.18531366108</v>
      </c>
      <c r="L60" s="3">
        <v>470.75643169075971</v>
      </c>
      <c r="M60" s="3">
        <v>198.87964937054252</v>
      </c>
      <c r="N60" s="3">
        <v>1.1731917851083884</v>
      </c>
      <c r="O60" s="3">
        <v>297.10076127879671</v>
      </c>
      <c r="P60" s="3">
        <v>17.011019917857141</v>
      </c>
      <c r="Q60">
        <v>4828.5048409764904</v>
      </c>
    </row>
    <row r="61" spans="1:17" x14ac:dyDescent="0.25">
      <c r="A61" s="1" t="s">
        <v>502</v>
      </c>
      <c r="B61" s="3">
        <v>16.269529316602689</v>
      </c>
      <c r="C61" s="3">
        <v>223.54433686859022</v>
      </c>
      <c r="D61" s="3">
        <v>1.1995770952651619</v>
      </c>
      <c r="E61" s="3">
        <v>0.86863199999999985</v>
      </c>
      <c r="F61" s="3">
        <v>51.923085019324823</v>
      </c>
      <c r="G61" s="3">
        <v>279.46252105886373</v>
      </c>
      <c r="H61" s="3">
        <v>1.0434648229665073</v>
      </c>
      <c r="I61" s="3">
        <v>2.5416569254629624</v>
      </c>
      <c r="J61" s="3">
        <v>1.766440669603556E-3</v>
      </c>
      <c r="K61" s="3">
        <v>132.53220947768611</v>
      </c>
      <c r="L61" s="3">
        <v>214.98791547036387</v>
      </c>
      <c r="M61" s="3">
        <v>32.28177429948056</v>
      </c>
      <c r="N61" s="3">
        <v>0.34242358268547102</v>
      </c>
      <c r="O61" s="3">
        <v>139.9239238547797</v>
      </c>
      <c r="P61" s="3">
        <v>3.4360379999999999</v>
      </c>
      <c r="Q61">
        <v>1100.3588542327414</v>
      </c>
    </row>
    <row r="62" spans="1:17" x14ac:dyDescent="0.25">
      <c r="A62" s="1" t="s">
        <v>503</v>
      </c>
      <c r="B62" s="3">
        <v>0</v>
      </c>
      <c r="C62" s="3">
        <v>1.0197780000000001</v>
      </c>
      <c r="D62" s="3">
        <v>0</v>
      </c>
      <c r="E62" s="3">
        <v>0</v>
      </c>
      <c r="F62" s="3">
        <v>0.16608615940456936</v>
      </c>
      <c r="G62" s="3">
        <v>1.2248447390300232</v>
      </c>
      <c r="H62" s="3">
        <v>0</v>
      </c>
      <c r="I62" s="3">
        <v>9.3107308625170002E-3</v>
      </c>
      <c r="J62" s="3">
        <v>0</v>
      </c>
      <c r="K62" s="3">
        <v>0.17494200000000001</v>
      </c>
      <c r="L62" s="3">
        <v>0.41334600000000005</v>
      </c>
      <c r="M62" s="3">
        <v>0</v>
      </c>
      <c r="N62" s="3">
        <v>0</v>
      </c>
      <c r="O62" s="3">
        <v>0.4916027220299094</v>
      </c>
      <c r="P62" s="3">
        <v>0</v>
      </c>
      <c r="Q62">
        <v>3.4999103513270193</v>
      </c>
    </row>
    <row r="63" spans="1:17" x14ac:dyDescent="0.25">
      <c r="A63" s="1" t="s">
        <v>504</v>
      </c>
      <c r="B63" s="3">
        <v>8.3522400000000001</v>
      </c>
      <c r="C63" s="3">
        <v>168.8784919563071</v>
      </c>
      <c r="D63" s="3">
        <v>0.12867485009555871</v>
      </c>
      <c r="E63" s="3">
        <v>0.25527543462668617</v>
      </c>
      <c r="F63" s="3">
        <v>16.850515889570552</v>
      </c>
      <c r="G63" s="3">
        <v>144.41370763059763</v>
      </c>
      <c r="H63" s="3">
        <v>0.31100800000000001</v>
      </c>
      <c r="I63" s="3">
        <v>1.2095199999999999</v>
      </c>
      <c r="J63" s="3">
        <v>4.5102520650283688E-2</v>
      </c>
      <c r="K63" s="3">
        <v>11.766814770470139</v>
      </c>
      <c r="L63" s="3">
        <v>100.10217705882353</v>
      </c>
      <c r="M63" s="3">
        <v>1.8045005953829569</v>
      </c>
      <c r="N63" s="3">
        <v>2.6913277015692537E-2</v>
      </c>
      <c r="O63" s="3">
        <v>17.175159000000001</v>
      </c>
      <c r="P63" s="3">
        <v>0.14248942242221874</v>
      </c>
      <c r="Q63">
        <v>471.46259040596237</v>
      </c>
    </row>
    <row r="64" spans="1:17" x14ac:dyDescent="0.25">
      <c r="A64" s="1" t="s">
        <v>505</v>
      </c>
      <c r="B64" s="3">
        <v>19.41096371072797</v>
      </c>
      <c r="C64" s="3">
        <v>202.6762969044712</v>
      </c>
      <c r="D64" s="3">
        <v>1.9296321669841471E-3</v>
      </c>
      <c r="E64" s="3">
        <v>5.2920768246572329E-3</v>
      </c>
      <c r="F64" s="3">
        <v>12.619599474304806</v>
      </c>
      <c r="G64" s="3">
        <v>75.169334168855187</v>
      </c>
      <c r="H64" s="3">
        <v>4.5469976707374626E-2</v>
      </c>
      <c r="I64" s="3">
        <v>2.6517145867356585E-2</v>
      </c>
      <c r="J64" s="3">
        <v>0</v>
      </c>
      <c r="K64" s="3">
        <v>5.101051693740505</v>
      </c>
      <c r="L64" s="3">
        <v>42.253422010712356</v>
      </c>
      <c r="M64" s="3">
        <v>0</v>
      </c>
      <c r="N64" s="3">
        <v>4.4210059366305487E-3</v>
      </c>
      <c r="O64" s="3">
        <v>15.85660250916056</v>
      </c>
      <c r="P64" s="3">
        <v>0</v>
      </c>
      <c r="Q64">
        <v>373.17090030947554</v>
      </c>
    </row>
    <row r="65" spans="1:17" x14ac:dyDescent="0.25">
      <c r="A65" s="1" t="s">
        <v>628</v>
      </c>
      <c r="B65" s="3">
        <v>0.13182942174530951</v>
      </c>
      <c r="C65" s="3">
        <v>30.411311230759065</v>
      </c>
      <c r="D65" s="3">
        <v>4.7532182192377859E-3</v>
      </c>
      <c r="E65" s="3">
        <v>1.1032634736149825E-2</v>
      </c>
      <c r="F65" s="3">
        <v>4.328715220585222</v>
      </c>
      <c r="G65" s="3">
        <v>22.504646986187545</v>
      </c>
      <c r="H65" s="3">
        <v>0</v>
      </c>
      <c r="I65" s="3">
        <v>6.9922666922961818E-3</v>
      </c>
      <c r="J65" s="3">
        <v>0</v>
      </c>
      <c r="K65" s="3">
        <v>0.44932725940997931</v>
      </c>
      <c r="L65" s="3">
        <v>8.8727258400972886</v>
      </c>
      <c r="M65" s="3">
        <v>0</v>
      </c>
      <c r="N65" s="3">
        <v>1.0111303115408069E-3</v>
      </c>
      <c r="O65" s="3">
        <v>2.7720322148513401</v>
      </c>
      <c r="P65" s="3">
        <v>0</v>
      </c>
      <c r="Q65">
        <v>69.494377423594955</v>
      </c>
    </row>
    <row r="66" spans="1:17" x14ac:dyDescent="0.25">
      <c r="A66" s="1" t="s">
        <v>507</v>
      </c>
      <c r="B66" s="3">
        <v>3.7748184918614376</v>
      </c>
      <c r="C66" s="3">
        <v>102.79839543889088</v>
      </c>
      <c r="D66" s="3">
        <v>9.9403311291307653E-2</v>
      </c>
      <c r="E66" s="3">
        <v>0.112542</v>
      </c>
      <c r="F66" s="3">
        <v>29.068759648818318</v>
      </c>
      <c r="G66" s="3">
        <v>156.43038563145541</v>
      </c>
      <c r="H66" s="3">
        <v>0.14838649177699381</v>
      </c>
      <c r="I66" s="3">
        <v>1.06134</v>
      </c>
      <c r="J66" s="3">
        <v>0</v>
      </c>
      <c r="K66" s="3">
        <v>49.455129659804989</v>
      </c>
      <c r="L66" s="3">
        <v>42.199748534482765</v>
      </c>
      <c r="M66" s="3">
        <v>14.501767710668663</v>
      </c>
      <c r="N66" s="3">
        <v>3.2017333747885228E-2</v>
      </c>
      <c r="O66" s="3">
        <v>77.895128300970867</v>
      </c>
      <c r="P66" s="3">
        <v>1.2095377263204423</v>
      </c>
      <c r="Q66">
        <v>478.7873602800899</v>
      </c>
    </row>
    <row r="67" spans="1:17" x14ac:dyDescent="0.25">
      <c r="A67" s="1" t="s">
        <v>509</v>
      </c>
      <c r="B67" s="3">
        <v>10.034703435344738</v>
      </c>
      <c r="C67" s="3">
        <v>39.167012088521226</v>
      </c>
      <c r="D67" s="3">
        <v>0.37165999999999999</v>
      </c>
      <c r="E67" s="3">
        <v>1.1371088463014909</v>
      </c>
      <c r="F67" s="3">
        <v>70.84857088800733</v>
      </c>
      <c r="G67" s="3">
        <v>178.60366421395963</v>
      </c>
      <c r="H67" s="3">
        <v>1.3851430239402909</v>
      </c>
      <c r="I67" s="3">
        <v>5.1305299483268154</v>
      </c>
      <c r="J67" s="3">
        <v>0</v>
      </c>
      <c r="K67" s="3">
        <v>57.40618270315268</v>
      </c>
      <c r="L67" s="3">
        <v>31.985898312864219</v>
      </c>
      <c r="M67" s="3">
        <v>61.533948056572378</v>
      </c>
      <c r="N67" s="3">
        <v>7.7490000000000003E-2</v>
      </c>
      <c r="O67" s="3">
        <v>80.177164319839719</v>
      </c>
      <c r="P67" s="3">
        <v>3.9084418037182149</v>
      </c>
      <c r="Q67">
        <v>541.76751764054882</v>
      </c>
    </row>
    <row r="68" spans="1:17" x14ac:dyDescent="0.25">
      <c r="A68" s="1" t="s">
        <v>510</v>
      </c>
      <c r="B68" s="3">
        <v>10.097538224858907</v>
      </c>
      <c r="C68" s="3">
        <v>9.1147847097783661</v>
      </c>
      <c r="D68" s="3">
        <v>5.1958344112126811E-2</v>
      </c>
      <c r="E68" s="3">
        <v>0.12932201295056922</v>
      </c>
      <c r="F68" s="3">
        <v>14.917711714964371</v>
      </c>
      <c r="G68" s="3">
        <v>6.7935792539024993</v>
      </c>
      <c r="H68" s="3">
        <v>0.116298</v>
      </c>
      <c r="I68" s="3">
        <v>1.7813347480106101E-2</v>
      </c>
      <c r="J68" s="3">
        <v>0</v>
      </c>
      <c r="K68" s="3">
        <v>14.111145615403128</v>
      </c>
      <c r="L68" s="3">
        <v>10.768503238302415</v>
      </c>
      <c r="M68" s="3">
        <v>0</v>
      </c>
      <c r="N68" s="3">
        <v>1.4107419187082641E-2</v>
      </c>
      <c r="O68" s="3">
        <v>17.45894335148515</v>
      </c>
      <c r="P68" s="3">
        <v>0</v>
      </c>
      <c r="Q68">
        <v>83.591705232424715</v>
      </c>
    </row>
    <row r="69" spans="1:17" x14ac:dyDescent="0.25">
      <c r="A69" s="1" t="s">
        <v>511</v>
      </c>
      <c r="B69" s="3">
        <v>895.62520460959422</v>
      </c>
      <c r="C69" s="3">
        <v>5160.6224939604981</v>
      </c>
      <c r="D69" s="3">
        <v>7.6378874863592916</v>
      </c>
      <c r="E69" s="3">
        <v>6.0582009000000001</v>
      </c>
      <c r="F69" s="3">
        <v>2160.554561277735</v>
      </c>
      <c r="G69" s="3">
        <v>5840.2255562610089</v>
      </c>
      <c r="H69" s="3">
        <v>14.348854659574471</v>
      </c>
      <c r="I69" s="3">
        <v>20.680481143618838</v>
      </c>
      <c r="J69" s="3">
        <v>0.10280774364131762</v>
      </c>
      <c r="K69" s="3">
        <v>1872.3676180066138</v>
      </c>
      <c r="L69" s="3">
        <v>3890.1965523498857</v>
      </c>
      <c r="M69" s="3">
        <v>98.113086360021299</v>
      </c>
      <c r="N69" s="3">
        <v>12.207973248384189</v>
      </c>
      <c r="O69" s="3">
        <v>859.40825785931781</v>
      </c>
      <c r="P69" s="3">
        <v>6.7926818989262534</v>
      </c>
      <c r="Q69">
        <v>20844.942217765183</v>
      </c>
    </row>
    <row r="70" spans="1:17" x14ac:dyDescent="0.25">
      <c r="A70" s="1" t="s">
        <v>629</v>
      </c>
      <c r="B70" s="3">
        <v>205.79179749923165</v>
      </c>
      <c r="C70" s="3">
        <v>1030.4202751207167</v>
      </c>
      <c r="D70" s="3">
        <v>0.43105156874140982</v>
      </c>
      <c r="E70" s="3">
        <v>0.77839371145013259</v>
      </c>
      <c r="F70" s="3">
        <v>227.03479972044352</v>
      </c>
      <c r="G70" s="3">
        <v>2353.6802166821058</v>
      </c>
      <c r="H70" s="3">
        <v>1.0331156614536015</v>
      </c>
      <c r="I70" s="3">
        <v>21.982364788438286</v>
      </c>
      <c r="J70" s="3">
        <v>0</v>
      </c>
      <c r="K70" s="3">
        <v>926.29003874854436</v>
      </c>
      <c r="L70" s="3">
        <v>561.46017380661624</v>
      </c>
      <c r="M70" s="3">
        <v>55.469851616053887</v>
      </c>
      <c r="N70" s="3">
        <v>0.55767211671149131</v>
      </c>
      <c r="O70" s="3">
        <v>251.01181201422312</v>
      </c>
      <c r="P70" s="3">
        <v>9.2376057557617433</v>
      </c>
      <c r="Q70">
        <v>5645.1791688104922</v>
      </c>
    </row>
    <row r="71" spans="1:17" x14ac:dyDescent="0.25">
      <c r="A71" s="1" t="s">
        <v>512</v>
      </c>
      <c r="B71" s="3">
        <v>328.48228347167606</v>
      </c>
      <c r="C71" s="3">
        <v>798.52382972108842</v>
      </c>
      <c r="D71" s="3">
        <v>23.225568994152045</v>
      </c>
      <c r="E71" s="3">
        <v>18.455603962593511</v>
      </c>
      <c r="F71" s="3">
        <v>1160.7624930664149</v>
      </c>
      <c r="G71" s="3">
        <v>2040.5279356952447</v>
      </c>
      <c r="H71" s="3">
        <v>29.024092268181811</v>
      </c>
      <c r="I71" s="3">
        <v>6.9954999883720914</v>
      </c>
      <c r="J71" s="3">
        <v>0.35083574040225141</v>
      </c>
      <c r="K71" s="3">
        <v>271.41297796413699</v>
      </c>
      <c r="L71" s="3">
        <v>1754.365032369923</v>
      </c>
      <c r="M71" s="3">
        <v>75.39720521319849</v>
      </c>
      <c r="N71" s="3">
        <v>10.385339949999999</v>
      </c>
      <c r="O71" s="3">
        <v>977.92652588428621</v>
      </c>
      <c r="P71" s="3">
        <v>5.1317853556136601</v>
      </c>
      <c r="Q71">
        <v>7500.9670096452855</v>
      </c>
    </row>
    <row r="72" spans="1:17" x14ac:dyDescent="0.25">
      <c r="A72" s="1" t="s">
        <v>513</v>
      </c>
      <c r="B72" s="3">
        <v>102.02660281601507</v>
      </c>
      <c r="C72" s="3">
        <v>115.56617350971946</v>
      </c>
      <c r="D72" s="3">
        <v>0.99927691558154752</v>
      </c>
      <c r="E72" s="3">
        <v>1.4041045866641411</v>
      </c>
      <c r="F72" s="3">
        <v>68.492669590395963</v>
      </c>
      <c r="G72" s="3">
        <v>460.34995541365316</v>
      </c>
      <c r="H72" s="3">
        <v>1.9354293113915839</v>
      </c>
      <c r="I72" s="3">
        <v>8.3791360000000008</v>
      </c>
      <c r="J72" s="3">
        <v>0</v>
      </c>
      <c r="K72" s="3">
        <v>55.943836599486993</v>
      </c>
      <c r="L72" s="3">
        <v>241.98324245714079</v>
      </c>
      <c r="M72" s="3">
        <v>54.598592715913348</v>
      </c>
      <c r="N72" s="3">
        <v>0.48471328227123478</v>
      </c>
      <c r="O72" s="3">
        <v>55.704129055432382</v>
      </c>
      <c r="P72" s="3">
        <v>5.4472799999999992</v>
      </c>
      <c r="Q72">
        <v>1173.3151422536657</v>
      </c>
    </row>
    <row r="73" spans="1:17" x14ac:dyDescent="0.25">
      <c r="A73" s="1" t="s">
        <v>514</v>
      </c>
      <c r="B73" s="3">
        <v>49.53964643096775</v>
      </c>
      <c r="C73" s="3">
        <v>272.76727247502799</v>
      </c>
      <c r="D73" s="3">
        <v>0.38382237120345125</v>
      </c>
      <c r="E73" s="3">
        <v>0.10686805986967893</v>
      </c>
      <c r="F73" s="3">
        <v>20.692308373622048</v>
      </c>
      <c r="G73" s="3">
        <v>74.4923531592122</v>
      </c>
      <c r="H73" s="3">
        <v>1.4289111425351517</v>
      </c>
      <c r="I73" s="3">
        <v>0.1808909072769701</v>
      </c>
      <c r="J73" s="3">
        <v>0</v>
      </c>
      <c r="K73" s="3">
        <v>161.42498130104397</v>
      </c>
      <c r="L73" s="3">
        <v>90.686245603704521</v>
      </c>
      <c r="M73" s="3">
        <v>16.030605599999998</v>
      </c>
      <c r="N73" s="3">
        <v>0.21314949668443467</v>
      </c>
      <c r="O73" s="3">
        <v>85.00819865906108</v>
      </c>
      <c r="P73" s="3">
        <v>3.4535056959846249</v>
      </c>
      <c r="Q73">
        <v>776.40875927619379</v>
      </c>
    </row>
    <row r="74" spans="1:17" x14ac:dyDescent="0.25">
      <c r="A74" s="1" t="s">
        <v>515</v>
      </c>
      <c r="B74" s="3">
        <v>54.335361800452148</v>
      </c>
      <c r="C74" s="3">
        <v>22.525016161847873</v>
      </c>
      <c r="D74" s="3">
        <v>1.116766440234588</v>
      </c>
      <c r="E74" s="3">
        <v>0.958812</v>
      </c>
      <c r="F74" s="3">
        <v>26.352459648885567</v>
      </c>
      <c r="G74" s="3">
        <v>118.72667077441992</v>
      </c>
      <c r="H74" s="3">
        <v>2.4440447908680021</v>
      </c>
      <c r="I74" s="3">
        <v>1.8299591265700483</v>
      </c>
      <c r="J74" s="3">
        <v>0</v>
      </c>
      <c r="K74" s="3">
        <v>49.070276983061902</v>
      </c>
      <c r="L74" s="3">
        <v>60.729579480500568</v>
      </c>
      <c r="M74" s="3">
        <v>14.089206858432409</v>
      </c>
      <c r="N74" s="3">
        <v>0.33652890810329694</v>
      </c>
      <c r="O74" s="3">
        <v>44.24357557817671</v>
      </c>
      <c r="P74" s="3">
        <v>3.6421853121763377</v>
      </c>
      <c r="Q74">
        <v>400.40044386372938</v>
      </c>
    </row>
    <row r="75" spans="1:17" x14ac:dyDescent="0.25">
      <c r="A75" s="1" t="s">
        <v>516</v>
      </c>
      <c r="B75" s="3">
        <v>127.59708236322368</v>
      </c>
      <c r="C75" s="3">
        <v>1031.0608010449077</v>
      </c>
      <c r="D75" s="3">
        <v>2.3930048768115939</v>
      </c>
      <c r="E75" s="3">
        <v>9.2217532511620561</v>
      </c>
      <c r="F75" s="3">
        <v>267.4547432819511</v>
      </c>
      <c r="G75" s="3">
        <v>845.62798969853111</v>
      </c>
      <c r="H75" s="3">
        <v>17.475820948769467</v>
      </c>
      <c r="I75" s="3">
        <v>6.2639966346365599</v>
      </c>
      <c r="J75" s="3">
        <v>1.5324096976408512E-2</v>
      </c>
      <c r="K75" s="3">
        <v>455.38172214131311</v>
      </c>
      <c r="L75" s="3">
        <v>585.46074243705698</v>
      </c>
      <c r="M75" s="3">
        <v>204.79063894100645</v>
      </c>
      <c r="N75" s="3">
        <v>2.5545974751178626</v>
      </c>
      <c r="O75" s="3">
        <v>466.16190990251101</v>
      </c>
      <c r="P75" s="3">
        <v>21.438861886596158</v>
      </c>
      <c r="Q75">
        <v>4042.8989889805712</v>
      </c>
    </row>
    <row r="76" spans="1:17" x14ac:dyDescent="0.25">
      <c r="A76" s="1" t="s">
        <v>517</v>
      </c>
      <c r="B76" s="3">
        <v>11.452866384201823</v>
      </c>
      <c r="C76" s="3">
        <v>198.07243662347679</v>
      </c>
      <c r="D76" s="3">
        <v>4.6420190774115813E-2</v>
      </c>
      <c r="E76" s="3">
        <v>0.10600099643513056</v>
      </c>
      <c r="F76" s="3">
        <v>48.082097911577158</v>
      </c>
      <c r="G76" s="3">
        <v>50.275958227011493</v>
      </c>
      <c r="H76" s="3">
        <v>4.7609657238875558E-2</v>
      </c>
      <c r="I76" s="3">
        <v>3.2499981837429387E-2</v>
      </c>
      <c r="J76" s="3">
        <v>0</v>
      </c>
      <c r="K76" s="3">
        <v>5.790479201265514</v>
      </c>
      <c r="L76" s="3">
        <v>72.018915916597521</v>
      </c>
      <c r="M76" s="3">
        <v>7.5743107513484924</v>
      </c>
      <c r="N76" s="3">
        <v>9.6541431341263199E-3</v>
      </c>
      <c r="O76" s="3">
        <v>38.113635827599701</v>
      </c>
      <c r="P76" s="3">
        <v>0.46200979570724071</v>
      </c>
      <c r="Q76">
        <v>432.08489560820533</v>
      </c>
    </row>
    <row r="77" spans="1:17" x14ac:dyDescent="0.25">
      <c r="A77" s="1" t="s">
        <v>518</v>
      </c>
      <c r="B77" s="3">
        <v>1.6984713957222568</v>
      </c>
      <c r="C77" s="3">
        <v>16.82653639175135</v>
      </c>
      <c r="D77" s="3">
        <v>2.584834953626787E-2</v>
      </c>
      <c r="E77" s="3">
        <v>5.9169604723144996E-2</v>
      </c>
      <c r="F77" s="3">
        <v>5.8903649744373077</v>
      </c>
      <c r="G77" s="3">
        <v>56.236915000000003</v>
      </c>
      <c r="H77" s="3">
        <v>4.3337357827792834E-2</v>
      </c>
      <c r="I77" s="3">
        <v>1.6713222825488434E-2</v>
      </c>
      <c r="J77" s="3">
        <v>0</v>
      </c>
      <c r="K77" s="3">
        <v>4.3808588072658026</v>
      </c>
      <c r="L77" s="3">
        <v>5.1035181771472775</v>
      </c>
      <c r="M77" s="3">
        <v>3.6675140079605111</v>
      </c>
      <c r="N77" s="3">
        <v>1.6726676962191007E-3</v>
      </c>
      <c r="O77" s="3">
        <v>6.5308700000000002</v>
      </c>
      <c r="P77" s="3">
        <v>0.22314025112306834</v>
      </c>
      <c r="Q77">
        <v>100.70493020801648</v>
      </c>
    </row>
    <row r="78" spans="1:17" x14ac:dyDescent="0.25">
      <c r="A78" s="1" t="s">
        <v>519</v>
      </c>
      <c r="B78" s="3">
        <v>624.17710838506457</v>
      </c>
      <c r="C78" s="3">
        <v>2011.7871607967759</v>
      </c>
      <c r="D78" s="3">
        <v>0.54375499999999999</v>
      </c>
      <c r="E78" s="3">
        <v>1.3855248997772827</v>
      </c>
      <c r="F78" s="3">
        <v>390.26202850461544</v>
      </c>
      <c r="G78" s="3">
        <v>2078.1414229472798</v>
      </c>
      <c r="H78" s="3">
        <v>4.9271059336956498</v>
      </c>
      <c r="I78" s="3">
        <v>8.3400000000000002E-3</v>
      </c>
      <c r="J78" s="3">
        <v>1.0356543012142675E-3</v>
      </c>
      <c r="K78" s="3">
        <v>366.79095847545273</v>
      </c>
      <c r="L78" s="3">
        <v>797.66616809702373</v>
      </c>
      <c r="M78" s="3">
        <v>207.75509387158249</v>
      </c>
      <c r="N78" s="3">
        <v>1.5641044685763141</v>
      </c>
      <c r="O78" s="3">
        <v>405.77525459574616</v>
      </c>
      <c r="P78" s="3">
        <v>25.649138697862313</v>
      </c>
      <c r="Q78">
        <v>6916.4342003277543</v>
      </c>
    </row>
    <row r="79" spans="1:17" x14ac:dyDescent="0.25">
      <c r="A79" s="1" t="s">
        <v>520</v>
      </c>
      <c r="B79" s="3">
        <v>29.384961069703941</v>
      </c>
      <c r="C79" s="3">
        <v>35.475972000000006</v>
      </c>
      <c r="D79" s="3">
        <v>0.37998491062278217</v>
      </c>
      <c r="E79" s="3">
        <v>0.44164424182271306</v>
      </c>
      <c r="F79" s="3">
        <v>11.583853908030653</v>
      </c>
      <c r="G79" s="3">
        <v>127.22998673047857</v>
      </c>
      <c r="H79" s="3">
        <v>1.1936875171084318</v>
      </c>
      <c r="I79" s="3">
        <v>2.6083874233160248E-2</v>
      </c>
      <c r="J79" s="3">
        <v>3.8000891156242986E-2</v>
      </c>
      <c r="K79" s="3">
        <v>6.7134660000000004</v>
      </c>
      <c r="L79" s="3">
        <v>28.812035399627966</v>
      </c>
      <c r="M79" s="3">
        <v>5.4567893294816088</v>
      </c>
      <c r="N79" s="3">
        <v>0.14994847386041327</v>
      </c>
      <c r="O79" s="3">
        <v>12.283539538028005</v>
      </c>
      <c r="P79" s="3">
        <v>0.84777296488274101</v>
      </c>
      <c r="Q79">
        <v>260.01772684903722</v>
      </c>
    </row>
    <row r="80" spans="1:17" x14ac:dyDescent="0.25">
      <c r="A80" s="1" t="s">
        <v>521</v>
      </c>
      <c r="B80" s="3">
        <v>120.52980944799617</v>
      </c>
      <c r="C80" s="3">
        <v>465.48288576310301</v>
      </c>
      <c r="D80" s="3">
        <v>1.2341578479977817</v>
      </c>
      <c r="E80" s="3">
        <v>1.4195522685440258</v>
      </c>
      <c r="F80" s="3">
        <v>112.78317098501896</v>
      </c>
      <c r="G80" s="3">
        <v>344.7353674244585</v>
      </c>
      <c r="H80" s="3">
        <v>1.7818525054540184</v>
      </c>
      <c r="I80" s="3">
        <v>9.672661304242693</v>
      </c>
      <c r="J80" s="3">
        <v>0</v>
      </c>
      <c r="K80" s="3">
        <v>181.77284351856252</v>
      </c>
      <c r="L80" s="3">
        <v>500.88977660699754</v>
      </c>
      <c r="M80" s="3">
        <v>24.58782217096455</v>
      </c>
      <c r="N80" s="3">
        <v>0.44559199999999999</v>
      </c>
      <c r="O80" s="3">
        <v>184.45472499730403</v>
      </c>
      <c r="P80" s="3">
        <v>0.81973886985120747</v>
      </c>
      <c r="Q80">
        <v>1950.6099557104949</v>
      </c>
    </row>
    <row r="81" spans="1:17" x14ac:dyDescent="0.25">
      <c r="A81" s="1" t="s">
        <v>522</v>
      </c>
      <c r="B81" s="3">
        <v>26.618742298728186</v>
      </c>
      <c r="C81" s="3">
        <v>845.70808666066193</v>
      </c>
      <c r="D81" s="3">
        <v>0.22409897640975215</v>
      </c>
      <c r="E81" s="3">
        <v>9.4547999999999993E-2</v>
      </c>
      <c r="F81" s="3">
        <v>16.042811506347423</v>
      </c>
      <c r="G81" s="3">
        <v>436.01077662202334</v>
      </c>
      <c r="H81" s="3">
        <v>0.48665399999999998</v>
      </c>
      <c r="I81" s="3">
        <v>0.20142521717425391</v>
      </c>
      <c r="J81" s="3">
        <v>0</v>
      </c>
      <c r="K81" s="3">
        <v>16.337205480930596</v>
      </c>
      <c r="L81" s="3">
        <v>104.99864545413664</v>
      </c>
      <c r="M81" s="3">
        <v>0.78709405967281021</v>
      </c>
      <c r="N81" s="3">
        <v>2.7053114186437546E-2</v>
      </c>
      <c r="O81" s="3">
        <v>106.10638404889139</v>
      </c>
      <c r="P81" s="3">
        <v>7.7549910847089079E-2</v>
      </c>
      <c r="Q81">
        <v>1553.7210753500099</v>
      </c>
    </row>
    <row r="82" spans="1:17" x14ac:dyDescent="0.25">
      <c r="A82" s="1" t="s">
        <v>630</v>
      </c>
      <c r="B82" s="3">
        <v>0</v>
      </c>
      <c r="C82" s="3">
        <v>1.3535898659907244</v>
      </c>
      <c r="D82" s="3">
        <v>2.5074316294144283E-4</v>
      </c>
      <c r="E82" s="3">
        <v>0</v>
      </c>
      <c r="F82" s="3">
        <v>0.29821384904172088</v>
      </c>
      <c r="G82" s="3">
        <v>0.15223200000000001</v>
      </c>
      <c r="H82" s="3">
        <v>0</v>
      </c>
      <c r="I82" s="3">
        <v>0</v>
      </c>
      <c r="J82" s="3">
        <v>0</v>
      </c>
      <c r="K82" s="3">
        <v>0.11840205579797473</v>
      </c>
      <c r="L82" s="3">
        <v>1.2806235684306098</v>
      </c>
      <c r="M82" s="3">
        <v>0</v>
      </c>
      <c r="N82" s="3">
        <v>0</v>
      </c>
      <c r="O82" s="3">
        <v>0.48648133951344813</v>
      </c>
      <c r="P82" s="3">
        <v>0</v>
      </c>
      <c r="Q82">
        <v>3.6897934219374191</v>
      </c>
    </row>
    <row r="83" spans="1:17" x14ac:dyDescent="0.25">
      <c r="A83" s="1" t="s">
        <v>523</v>
      </c>
      <c r="B83" s="3">
        <v>1.4078977798592389</v>
      </c>
      <c r="C83" s="3">
        <v>12.56129253978381</v>
      </c>
      <c r="D83" s="3">
        <v>3.100493719154189E-2</v>
      </c>
      <c r="E83" s="3">
        <v>7.1707142661786807E-2</v>
      </c>
      <c r="F83" s="3">
        <v>6.3742100000000006</v>
      </c>
      <c r="G83" s="3">
        <v>54.766460748510134</v>
      </c>
      <c r="H83" s="3">
        <v>0.18291090800969367</v>
      </c>
      <c r="I83" s="3">
        <v>0.27900388605891907</v>
      </c>
      <c r="J83" s="3">
        <v>0</v>
      </c>
      <c r="K83" s="3">
        <v>8.5469429145427274</v>
      </c>
      <c r="L83" s="3">
        <v>9.9102734388444986</v>
      </c>
      <c r="M83" s="3">
        <v>3.9588413069811352</v>
      </c>
      <c r="N83" s="3">
        <v>6.4916717342008191E-3</v>
      </c>
      <c r="O83" s="3">
        <v>6.8015537009063438</v>
      </c>
      <c r="P83" s="3">
        <v>0.29498267548569967</v>
      </c>
      <c r="Q83">
        <v>105.19357365056972</v>
      </c>
    </row>
    <row r="84" spans="1:17" x14ac:dyDescent="0.25">
      <c r="A84" s="1" t="s">
        <v>524</v>
      </c>
      <c r="B84" s="3">
        <v>29.436315803536498</v>
      </c>
      <c r="C84" s="3">
        <v>36.818937271549757</v>
      </c>
      <c r="D84" s="3">
        <v>3.5016827798604974E-2</v>
      </c>
      <c r="E84" s="3">
        <v>9.804793182858354E-2</v>
      </c>
      <c r="F84" s="3">
        <v>20.271528484064714</v>
      </c>
      <c r="G84" s="3">
        <v>147.77182530034429</v>
      </c>
      <c r="H84" s="3">
        <v>9.4979218312500183E-2</v>
      </c>
      <c r="I84" s="3">
        <v>5.0104545818459183</v>
      </c>
      <c r="J84" s="3">
        <v>0</v>
      </c>
      <c r="K84" s="3">
        <v>6.9273170855949902</v>
      </c>
      <c r="L84" s="3">
        <v>19.804464568321194</v>
      </c>
      <c r="M84" s="3">
        <v>0</v>
      </c>
      <c r="N84" s="3">
        <v>1.3865393314639362E-2</v>
      </c>
      <c r="O84" s="3">
        <v>18.966300870648027</v>
      </c>
      <c r="P84" s="3">
        <v>0</v>
      </c>
      <c r="Q84">
        <v>285.24905333715969</v>
      </c>
    </row>
    <row r="85" spans="1:17" x14ac:dyDescent="0.25">
      <c r="A85" s="1" t="s">
        <v>525</v>
      </c>
      <c r="B85" s="3">
        <v>16.369612704965199</v>
      </c>
      <c r="C85" s="3">
        <v>71.416815316419886</v>
      </c>
      <c r="D85" s="3">
        <v>2.3657072329692649E-2</v>
      </c>
      <c r="E85" s="3">
        <v>3.3556351541658952E-2</v>
      </c>
      <c r="F85" s="3">
        <v>10.78548</v>
      </c>
      <c r="G85" s="3">
        <v>36.237341828768429</v>
      </c>
      <c r="H85" s="3">
        <v>1.4215105313238876E-2</v>
      </c>
      <c r="I85" s="3">
        <v>0.53968130384587398</v>
      </c>
      <c r="J85" s="3">
        <v>0</v>
      </c>
      <c r="K85" s="3">
        <v>11.581003804381442</v>
      </c>
      <c r="L85" s="3">
        <v>43.378238441793272</v>
      </c>
      <c r="M85" s="3">
        <v>3.1133481576495772</v>
      </c>
      <c r="N85" s="3">
        <v>7.9976104960701056E-3</v>
      </c>
      <c r="O85" s="3">
        <v>22.839801494973514</v>
      </c>
      <c r="P85" s="3">
        <v>0.24295916088405944</v>
      </c>
      <c r="Q85">
        <v>216.58370835336191</v>
      </c>
    </row>
    <row r="86" spans="1:17" x14ac:dyDescent="0.25">
      <c r="A86" s="1" t="s">
        <v>526</v>
      </c>
      <c r="B86" s="3">
        <v>15.63760222947619</v>
      </c>
      <c r="C86" s="3">
        <v>136.38904901435123</v>
      </c>
      <c r="D86" s="3">
        <v>0.14561636640908052</v>
      </c>
      <c r="E86" s="3">
        <v>0.29590782109396968</v>
      </c>
      <c r="F86" s="3">
        <v>31.732867479882842</v>
      </c>
      <c r="G86" s="3">
        <v>32.241384457700804</v>
      </c>
      <c r="H86" s="3">
        <v>0.61148962463452261</v>
      </c>
      <c r="I86" s="3">
        <v>7.4517876084373977</v>
      </c>
      <c r="J86" s="3">
        <v>1.3091387703660869E-3</v>
      </c>
      <c r="K86" s="3">
        <v>72.651914757285198</v>
      </c>
      <c r="L86" s="3">
        <v>21.365742700137634</v>
      </c>
      <c r="M86" s="3">
        <v>0</v>
      </c>
      <c r="N86" s="3">
        <v>0.192437460356011</v>
      </c>
      <c r="O86" s="3">
        <v>77.306127420458367</v>
      </c>
      <c r="P86" s="3">
        <v>0</v>
      </c>
      <c r="Q86">
        <v>396.02323607899365</v>
      </c>
    </row>
    <row r="87" spans="1:17" x14ac:dyDescent="0.25">
      <c r="A87" s="1" t="s">
        <v>527</v>
      </c>
      <c r="B87" s="3">
        <v>8.1347612462144934</v>
      </c>
      <c r="C87" s="3">
        <v>30.851428000000002</v>
      </c>
      <c r="D87" s="3">
        <v>9.8858217458826253E-2</v>
      </c>
      <c r="E87" s="3">
        <v>0.11642569014245913</v>
      </c>
      <c r="F87" s="3">
        <v>9.1845238877162831</v>
      </c>
      <c r="G87" s="3">
        <v>74.469729632075484</v>
      </c>
      <c r="H87" s="3">
        <v>0.31487199742275618</v>
      </c>
      <c r="I87" s="3">
        <v>0.12982938425966156</v>
      </c>
      <c r="J87" s="3">
        <v>0</v>
      </c>
      <c r="K87" s="3">
        <v>7.1839726864846964</v>
      </c>
      <c r="L87" s="3">
        <v>22.678844753743554</v>
      </c>
      <c r="M87" s="3">
        <v>6.3796598510168101</v>
      </c>
      <c r="N87" s="3">
        <v>4.0154781414700344E-2</v>
      </c>
      <c r="O87" s="3">
        <v>16.148661923066417</v>
      </c>
      <c r="P87" s="3">
        <v>1.0760814124287434</v>
      </c>
      <c r="Q87">
        <v>176.80780346344491</v>
      </c>
    </row>
    <row r="88" spans="1:17" x14ac:dyDescent="0.25">
      <c r="A88" s="1" t="s">
        <v>528</v>
      </c>
      <c r="B88" s="3">
        <v>0.19129229094014416</v>
      </c>
      <c r="C88" s="3">
        <v>18.778678437063373</v>
      </c>
      <c r="D88" s="3">
        <v>4.9821576288799733E-3</v>
      </c>
      <c r="E88" s="3">
        <v>1.8009007198033181E-2</v>
      </c>
      <c r="F88" s="3">
        <v>12.239442164022647</v>
      </c>
      <c r="G88" s="3">
        <v>20.195675573319754</v>
      </c>
      <c r="H88" s="3">
        <v>3.9545250747211984E-3</v>
      </c>
      <c r="I88" s="3">
        <v>7.4624125081262484E-3</v>
      </c>
      <c r="J88" s="3">
        <v>0</v>
      </c>
      <c r="K88" s="3">
        <v>1.8826504990063266</v>
      </c>
      <c r="L88" s="3">
        <v>17.528356121901286</v>
      </c>
      <c r="M88" s="3">
        <v>1.8594452111402746E-2</v>
      </c>
      <c r="N88" s="3">
        <v>9.1431996256349565E-5</v>
      </c>
      <c r="O88" s="3">
        <v>5.463708009465317</v>
      </c>
      <c r="P88" s="3">
        <v>0</v>
      </c>
      <c r="Q88">
        <v>76.332897082236258</v>
      </c>
    </row>
    <row r="89" spans="1:17" x14ac:dyDescent="0.25">
      <c r="A89" s="1" t="s">
        <v>631</v>
      </c>
      <c r="B89" s="3">
        <v>5.4898553384576916</v>
      </c>
      <c r="C89" s="3">
        <v>77.249255472912566</v>
      </c>
      <c r="D89" s="3">
        <v>2.9435066953995465E-4</v>
      </c>
      <c r="E89" s="3">
        <v>3.6476461729275842E-3</v>
      </c>
      <c r="F89" s="3">
        <v>10.024896</v>
      </c>
      <c r="G89" s="3">
        <v>9.6926089480978153</v>
      </c>
      <c r="H89" s="3">
        <v>2.1114339238243539E-2</v>
      </c>
      <c r="I89" s="3">
        <v>3.3601598013737093E-3</v>
      </c>
      <c r="J89" s="3">
        <v>0</v>
      </c>
      <c r="K89" s="3">
        <v>1.253023448275862</v>
      </c>
      <c r="L89" s="3">
        <v>14.29484743903317</v>
      </c>
      <c r="M89" s="3">
        <v>0</v>
      </c>
      <c r="N89" s="3">
        <v>5.3245691937521219E-4</v>
      </c>
      <c r="O89" s="3">
        <v>6.8545499999999997</v>
      </c>
      <c r="P89" s="3">
        <v>0</v>
      </c>
      <c r="Q89">
        <v>124.88798559957854</v>
      </c>
    </row>
    <row r="90" spans="1:17" x14ac:dyDescent="0.25">
      <c r="A90" s="1" t="s">
        <v>529</v>
      </c>
      <c r="B90" s="3">
        <v>101.28220562782261</v>
      </c>
      <c r="C90" s="3">
        <v>56.938940000000002</v>
      </c>
      <c r="D90" s="3">
        <v>0.17426649824430276</v>
      </c>
      <c r="E90" s="3">
        <v>0.53157964910276367</v>
      </c>
      <c r="F90" s="3">
        <v>35.623949329467941</v>
      </c>
      <c r="G90" s="3">
        <v>596.03056427304568</v>
      </c>
      <c r="H90" s="3">
        <v>1.3207954585365853</v>
      </c>
      <c r="I90" s="3">
        <v>1.9741649999999997</v>
      </c>
      <c r="J90" s="3">
        <v>0</v>
      </c>
      <c r="K90" s="3">
        <v>24.235336515513126</v>
      </c>
      <c r="L90" s="3">
        <v>110.90712106962509</v>
      </c>
      <c r="M90" s="3">
        <v>0</v>
      </c>
      <c r="N90" s="3">
        <v>7.3349974408476196E-2</v>
      </c>
      <c r="O90" s="3">
        <v>30.53044987719063</v>
      </c>
      <c r="P90" s="3">
        <v>0</v>
      </c>
      <c r="Q90">
        <v>959.62272327295727</v>
      </c>
    </row>
    <row r="91" spans="1:17" x14ac:dyDescent="0.25">
      <c r="A91" s="1" t="s">
        <v>530</v>
      </c>
      <c r="B91" s="3">
        <v>0</v>
      </c>
      <c r="C91" s="3">
        <v>0.20669089663273296</v>
      </c>
      <c r="D91" s="3">
        <v>4.0336943603623415E-3</v>
      </c>
      <c r="E91" s="3">
        <v>4.5844733320947782E-4</v>
      </c>
      <c r="F91" s="3">
        <v>0.23380760762867872</v>
      </c>
      <c r="G91" s="3">
        <v>0.63339082428115001</v>
      </c>
      <c r="H91" s="3">
        <v>0</v>
      </c>
      <c r="I91" s="3">
        <v>0</v>
      </c>
      <c r="J91" s="3">
        <v>0</v>
      </c>
      <c r="K91" s="3">
        <v>0.24449400000000002</v>
      </c>
      <c r="L91" s="3">
        <v>0.11723124203872667</v>
      </c>
      <c r="M91" s="3">
        <v>0</v>
      </c>
      <c r="N91" s="3">
        <v>0</v>
      </c>
      <c r="O91" s="3">
        <v>0.22575849999999997</v>
      </c>
      <c r="P91" s="3">
        <v>0</v>
      </c>
      <c r="Q91">
        <v>1.6658652122748601</v>
      </c>
    </row>
    <row r="92" spans="1:17" x14ac:dyDescent="0.25">
      <c r="A92" s="1" t="s">
        <v>531</v>
      </c>
      <c r="B92" s="3">
        <v>16.542185025425219</v>
      </c>
      <c r="C92" s="3">
        <v>105.92511517082977</v>
      </c>
      <c r="D92" s="3">
        <v>0.11863600000000001</v>
      </c>
      <c r="E92" s="3">
        <v>0.52576932746665228</v>
      </c>
      <c r="F92" s="3">
        <v>34.499437645605674</v>
      </c>
      <c r="G92" s="3">
        <v>80.591621421335958</v>
      </c>
      <c r="H92" s="3">
        <v>1.091427735667293</v>
      </c>
      <c r="I92" s="3">
        <v>0.82561788883785037</v>
      </c>
      <c r="J92" s="3">
        <v>0</v>
      </c>
      <c r="K92" s="3">
        <v>29.275056245947191</v>
      </c>
      <c r="L92" s="3">
        <v>51.67478870529375</v>
      </c>
      <c r="M92" s="3">
        <v>12.308262078912293</v>
      </c>
      <c r="N92" s="3">
        <v>1.2510048428957005E-2</v>
      </c>
      <c r="O92" s="3">
        <v>61.29530322263718</v>
      </c>
      <c r="P92" s="3">
        <v>0.80717341141770838</v>
      </c>
      <c r="Q92">
        <v>395.49290392780551</v>
      </c>
    </row>
    <row r="93" spans="1:17" x14ac:dyDescent="0.25">
      <c r="A93" s="1" t="s">
        <v>532</v>
      </c>
      <c r="B93" s="3">
        <v>0.18649674294677937</v>
      </c>
      <c r="C93" s="3">
        <v>2.2724398380574913</v>
      </c>
      <c r="D93" s="3">
        <v>3.5256669084896788E-2</v>
      </c>
      <c r="E93" s="3">
        <v>0.19232862252775004</v>
      </c>
      <c r="F93" s="3">
        <v>11.073708090047397</v>
      </c>
      <c r="G93" s="3">
        <v>7.0875936200886267</v>
      </c>
      <c r="H93" s="3">
        <v>6.3800601503759394E-2</v>
      </c>
      <c r="I93" s="3">
        <v>0.19581254049459038</v>
      </c>
      <c r="J93" s="3">
        <v>0</v>
      </c>
      <c r="K93" s="3">
        <v>5.3160694984409789</v>
      </c>
      <c r="L93" s="3">
        <v>1.230747136949178</v>
      </c>
      <c r="M93" s="3">
        <v>8.2383749999999996</v>
      </c>
      <c r="N93" s="3">
        <v>1.4720551397272279E-2</v>
      </c>
      <c r="O93" s="3">
        <v>8.741125023263665</v>
      </c>
      <c r="P93" s="3">
        <v>1.0010032476969708</v>
      </c>
      <c r="Q93">
        <v>45.649477182499353</v>
      </c>
    </row>
    <row r="94" spans="1:17" x14ac:dyDescent="0.25">
      <c r="A94" s="1" t="s">
        <v>533</v>
      </c>
      <c r="B94" s="3">
        <v>1.074645712778163</v>
      </c>
      <c r="C94" s="3">
        <v>13.656668839489672</v>
      </c>
      <c r="D94" s="3">
        <v>0.14925759321005627</v>
      </c>
      <c r="E94" s="3">
        <v>0.33509510183700592</v>
      </c>
      <c r="F94" s="3">
        <v>5.0072981420014004</v>
      </c>
      <c r="G94" s="3">
        <v>19.187635997289313</v>
      </c>
      <c r="H94" s="3">
        <v>9.8747999999999989E-2</v>
      </c>
      <c r="I94" s="3">
        <v>0.89029500000000006</v>
      </c>
      <c r="J94" s="3">
        <v>0</v>
      </c>
      <c r="K94" s="3">
        <v>4.2667510785597385</v>
      </c>
      <c r="L94" s="3">
        <v>8.1947856820242801</v>
      </c>
      <c r="M94" s="3">
        <v>8.6319910506913651</v>
      </c>
      <c r="N94" s="3">
        <v>7.0402637117389158E-3</v>
      </c>
      <c r="O94" s="3">
        <v>19.752732000000002</v>
      </c>
      <c r="P94" s="3">
        <v>0.67028361746764265</v>
      </c>
      <c r="Q94">
        <v>81.92322807906038</v>
      </c>
    </row>
    <row r="95" spans="1:17" x14ac:dyDescent="0.25">
      <c r="A95" s="1" t="s">
        <v>534</v>
      </c>
      <c r="B95" s="3">
        <v>4.3236968855839282E-2</v>
      </c>
      <c r="C95" s="3">
        <v>239.80777213489887</v>
      </c>
      <c r="D95" s="3">
        <v>9.288398905483013E-3</v>
      </c>
      <c r="E95" s="3">
        <v>1.7719986053183728E-2</v>
      </c>
      <c r="F95" s="3">
        <v>21.280027428745399</v>
      </c>
      <c r="G95" s="3">
        <v>16.374596662816906</v>
      </c>
      <c r="H95" s="3">
        <v>0</v>
      </c>
      <c r="I95" s="3">
        <v>3.4532671099988796E-2</v>
      </c>
      <c r="J95" s="3">
        <v>0</v>
      </c>
      <c r="K95" s="3">
        <v>5.1419111458333324</v>
      </c>
      <c r="L95" s="3">
        <v>49.177537869346729</v>
      </c>
      <c r="M95" s="3">
        <v>0</v>
      </c>
      <c r="N95" s="3">
        <v>8.9926057494480269E-3</v>
      </c>
      <c r="O95" s="3">
        <v>33.552376845553873</v>
      </c>
      <c r="P95" s="3">
        <v>0</v>
      </c>
      <c r="Q95">
        <v>365.44799271785899</v>
      </c>
    </row>
    <row r="96" spans="1:17" x14ac:dyDescent="0.25">
      <c r="A96" s="1" t="s">
        <v>535</v>
      </c>
      <c r="B96" s="3">
        <v>23.49755924254864</v>
      </c>
      <c r="C96" s="3">
        <v>165.46979713908118</v>
      </c>
      <c r="D96" s="3">
        <v>1.175222302829893E-2</v>
      </c>
      <c r="E96" s="3">
        <v>9.4380353162907705E-3</v>
      </c>
      <c r="F96" s="3">
        <v>8.7851921582013741</v>
      </c>
      <c r="G96" s="3">
        <v>287.00266072455895</v>
      </c>
      <c r="H96" s="3">
        <v>3.4178395288661775E-2</v>
      </c>
      <c r="I96" s="3">
        <v>2.7646417679889589E-2</v>
      </c>
      <c r="J96" s="3">
        <v>0</v>
      </c>
      <c r="K96" s="3">
        <v>0.82923199999999997</v>
      </c>
      <c r="L96" s="3">
        <v>55.221039084958015</v>
      </c>
      <c r="M96" s="3">
        <v>0</v>
      </c>
      <c r="N96" s="3">
        <v>6.8305079556214084E-4</v>
      </c>
      <c r="O96" s="3">
        <v>21.526606418061508</v>
      </c>
      <c r="P96" s="3">
        <v>0</v>
      </c>
      <c r="Q96">
        <v>562.41578488951848</v>
      </c>
    </row>
    <row r="97" spans="1:17" x14ac:dyDescent="0.25">
      <c r="A97" s="1" t="s">
        <v>536</v>
      </c>
      <c r="B97" s="3">
        <v>109.06743258620685</v>
      </c>
      <c r="C97" s="3">
        <v>245.79467414243888</v>
      </c>
      <c r="D97" s="3">
        <v>1.0410060000000001</v>
      </c>
      <c r="E97" s="3">
        <v>6.4423610486653091</v>
      </c>
      <c r="F97" s="3">
        <v>91.412119732777398</v>
      </c>
      <c r="G97" s="3">
        <v>283.6794378096962</v>
      </c>
      <c r="H97" s="3">
        <v>6.3953285673583125</v>
      </c>
      <c r="I97" s="3">
        <v>5.5325100268708689E-2</v>
      </c>
      <c r="J97" s="3">
        <v>0</v>
      </c>
      <c r="K97" s="3">
        <v>668.47323656733488</v>
      </c>
      <c r="L97" s="3">
        <v>111.40831624561051</v>
      </c>
      <c r="M97" s="3">
        <v>62.606141312720872</v>
      </c>
      <c r="N97" s="3">
        <v>1.1410229081047538</v>
      </c>
      <c r="O97" s="3">
        <v>45.592882942198727</v>
      </c>
      <c r="P97" s="3">
        <v>14.062509667953176</v>
      </c>
      <c r="Q97">
        <v>1647.1717946313347</v>
      </c>
    </row>
    <row r="98" spans="1:17" x14ac:dyDescent="0.25">
      <c r="A98" s="1" t="s">
        <v>537</v>
      </c>
      <c r="B98" s="3">
        <v>0</v>
      </c>
      <c r="C98" s="3">
        <v>0.24385228827588212</v>
      </c>
      <c r="D98" s="3">
        <v>1.8097115238382398E-3</v>
      </c>
      <c r="E98" s="3">
        <v>6.876709998142168E-4</v>
      </c>
      <c r="F98" s="3">
        <v>5.9062812253189427E-2</v>
      </c>
      <c r="G98" s="3">
        <v>16.343649688569947</v>
      </c>
      <c r="H98" s="3">
        <v>0</v>
      </c>
      <c r="I98" s="3">
        <v>1.3047000000000001E-2</v>
      </c>
      <c r="J98" s="3">
        <v>0</v>
      </c>
      <c r="K98" s="3">
        <v>0.182286</v>
      </c>
      <c r="L98" s="3">
        <v>0.6313082189274446</v>
      </c>
      <c r="M98" s="3">
        <v>3.6108492632234692E-3</v>
      </c>
      <c r="N98" s="3">
        <v>1.107940660518118E-3</v>
      </c>
      <c r="O98" s="3">
        <v>0.26599046517503516</v>
      </c>
      <c r="P98" s="3">
        <v>0</v>
      </c>
      <c r="Q98">
        <v>17.746412645648896</v>
      </c>
    </row>
    <row r="99" spans="1:17" x14ac:dyDescent="0.25">
      <c r="A99" s="1" t="s">
        <v>538</v>
      </c>
      <c r="B99" s="3">
        <v>20.827036046340005</v>
      </c>
      <c r="C99" s="3">
        <v>851.73182939063008</v>
      </c>
      <c r="D99" s="3">
        <v>4.5569844395444833E-3</v>
      </c>
      <c r="E99" s="3">
        <v>6.1591402592055929E-2</v>
      </c>
      <c r="F99" s="3">
        <v>24.31484</v>
      </c>
      <c r="G99" s="3">
        <v>115.92890745178167</v>
      </c>
      <c r="H99" s="3">
        <v>9.4421347810887735E-2</v>
      </c>
      <c r="I99" s="3">
        <v>2.7789305133720292E-2</v>
      </c>
      <c r="J99" s="3">
        <v>0</v>
      </c>
      <c r="K99" s="3">
        <v>3.2703628023726714</v>
      </c>
      <c r="L99" s="3">
        <v>109.45591453416499</v>
      </c>
      <c r="M99" s="3">
        <v>0</v>
      </c>
      <c r="N99" s="3">
        <v>9.7133050140568999E-3</v>
      </c>
      <c r="O99" s="3">
        <v>46.487657760809626</v>
      </c>
      <c r="P99" s="3">
        <v>0</v>
      </c>
      <c r="Q99">
        <v>1172.2146203310895</v>
      </c>
    </row>
    <row r="100" spans="1:17" x14ac:dyDescent="0.25">
      <c r="A100" s="1" t="s">
        <v>539</v>
      </c>
      <c r="B100" s="3">
        <v>1.3749163503868003</v>
      </c>
      <c r="C100" s="3">
        <v>1.7108502335640141</v>
      </c>
      <c r="D100" s="3">
        <v>1.7137750093215137E-2</v>
      </c>
      <c r="E100" s="3">
        <v>2.2025404486803173E-2</v>
      </c>
      <c r="F100" s="3">
        <v>0.30118800000000001</v>
      </c>
      <c r="G100" s="3">
        <v>5.857616562893984</v>
      </c>
      <c r="H100" s="3">
        <v>0.15230570859211928</v>
      </c>
      <c r="I100" s="3">
        <v>7.004500000000001E-2</v>
      </c>
      <c r="J100" s="3">
        <v>0</v>
      </c>
      <c r="K100" s="3">
        <v>1.002096882352941</v>
      </c>
      <c r="L100" s="3">
        <v>1.4583013608247422</v>
      </c>
      <c r="M100" s="3">
        <v>0</v>
      </c>
      <c r="N100" s="3">
        <v>6.4217531488283157E-3</v>
      </c>
      <c r="O100" s="3">
        <v>1.2085020000000002</v>
      </c>
      <c r="P100" s="3">
        <v>0</v>
      </c>
      <c r="Q100">
        <v>13.181407006343445</v>
      </c>
    </row>
    <row r="101" spans="1:17" x14ac:dyDescent="0.25">
      <c r="A101" s="1" t="s">
        <v>540</v>
      </c>
      <c r="B101" s="3">
        <v>0</v>
      </c>
      <c r="C101" s="3">
        <v>0.22830057483129848</v>
      </c>
      <c r="D101" s="3">
        <v>0</v>
      </c>
      <c r="E101" s="3">
        <v>8.9696217367071741E-4</v>
      </c>
      <c r="F101" s="3">
        <v>9.8304000000000002E-2</v>
      </c>
      <c r="G101" s="3">
        <v>0.38111533619031979</v>
      </c>
      <c r="H101" s="3">
        <v>0</v>
      </c>
      <c r="I101" s="3">
        <v>8.1491941410544826E-3</v>
      </c>
      <c r="J101" s="3">
        <v>0</v>
      </c>
      <c r="K101" s="3">
        <v>0.30032251360544215</v>
      </c>
      <c r="L101" s="3">
        <v>9.3394402544010879E-3</v>
      </c>
      <c r="M101" s="3">
        <v>0</v>
      </c>
      <c r="N101" s="3">
        <v>0</v>
      </c>
      <c r="O101" s="3">
        <v>6.4877988001419057E-2</v>
      </c>
      <c r="P101" s="3">
        <v>0</v>
      </c>
      <c r="Q101">
        <v>1.0913060091976057</v>
      </c>
    </row>
    <row r="102" spans="1:17" x14ac:dyDescent="0.25">
      <c r="A102" s="1" t="s">
        <v>541</v>
      </c>
      <c r="B102" s="3">
        <v>15.866445000000002</v>
      </c>
      <c r="C102" s="3">
        <v>124.52778744873027</v>
      </c>
      <c r="D102" s="3">
        <v>4.6878069593400181E-3</v>
      </c>
      <c r="E102" s="3">
        <v>2.532E-3</v>
      </c>
      <c r="F102" s="3">
        <v>10.093097071283402</v>
      </c>
      <c r="G102" s="3">
        <v>32.231039661763148</v>
      </c>
      <c r="H102" s="3">
        <v>2.1756949562885732E-2</v>
      </c>
      <c r="I102" s="3">
        <v>9.923764132177772E-3</v>
      </c>
      <c r="J102" s="3">
        <v>0</v>
      </c>
      <c r="K102" s="3">
        <v>3.8262176365451825</v>
      </c>
      <c r="L102" s="3">
        <v>12.497539510565288</v>
      </c>
      <c r="M102" s="3">
        <v>0</v>
      </c>
      <c r="N102" s="3">
        <v>5.4859197753809731E-4</v>
      </c>
      <c r="O102" s="3">
        <v>13.461028949239491</v>
      </c>
      <c r="P102" s="3">
        <v>0</v>
      </c>
      <c r="Q102">
        <v>212.5426043907587</v>
      </c>
    </row>
    <row r="103" spans="1:17" x14ac:dyDescent="0.25">
      <c r="A103" s="1" t="s">
        <v>542</v>
      </c>
      <c r="B103" s="3">
        <v>1.9657991223162332</v>
      </c>
      <c r="C103" s="3">
        <v>2.5894599999999999</v>
      </c>
      <c r="D103" s="3">
        <v>2.8966286258061462E-2</v>
      </c>
      <c r="E103" s="3">
        <v>5.0349476682049601E-2</v>
      </c>
      <c r="F103" s="3">
        <v>2.4191723883530889</v>
      </c>
      <c r="G103" s="3">
        <v>12.087619712460064</v>
      </c>
      <c r="H103" s="3">
        <v>0.21230150329717515</v>
      </c>
      <c r="I103" s="3">
        <v>0.11592320851104086</v>
      </c>
      <c r="J103" s="3">
        <v>0</v>
      </c>
      <c r="K103" s="3">
        <v>1.3810735199999997</v>
      </c>
      <c r="L103" s="3">
        <v>1.2754596187838529</v>
      </c>
      <c r="M103" s="3">
        <v>0</v>
      </c>
      <c r="N103" s="3">
        <v>3.8132520791618724E-3</v>
      </c>
      <c r="O103" s="3">
        <v>5.7237270997676024</v>
      </c>
      <c r="P103" s="3">
        <v>0</v>
      </c>
      <c r="Q103">
        <v>27.853665188508337</v>
      </c>
    </row>
    <row r="104" spans="1:17" x14ac:dyDescent="0.25">
      <c r="A104" s="1" t="s">
        <v>543</v>
      </c>
      <c r="B104" s="3">
        <v>247.23221422046197</v>
      </c>
      <c r="C104" s="3">
        <v>2565.8242484670945</v>
      </c>
      <c r="D104" s="3">
        <v>3.8487252631578945</v>
      </c>
      <c r="E104" s="3">
        <v>11.003721185481075</v>
      </c>
      <c r="F104" s="3">
        <v>428.25853159763977</v>
      </c>
      <c r="G104" s="3">
        <v>3687.6550688528669</v>
      </c>
      <c r="H104" s="3">
        <v>18.373889965390113</v>
      </c>
      <c r="I104" s="3">
        <v>22.17971161519198</v>
      </c>
      <c r="J104" s="3">
        <v>7.8682826780564485E-2</v>
      </c>
      <c r="K104" s="3">
        <v>374.74450675057392</v>
      </c>
      <c r="L104" s="3">
        <v>1156.8878923798927</v>
      </c>
      <c r="M104" s="3">
        <v>210.91855685598091</v>
      </c>
      <c r="N104" s="3">
        <v>2.114902600985221</v>
      </c>
      <c r="O104" s="3">
        <v>448.4377869343212</v>
      </c>
      <c r="P104" s="3">
        <v>14.608666331043167</v>
      </c>
      <c r="Q104">
        <v>9192.1671058468601</v>
      </c>
    </row>
    <row r="105" spans="1:17" x14ac:dyDescent="0.25">
      <c r="A105" s="1" t="s">
        <v>544</v>
      </c>
      <c r="B105" s="3">
        <v>0</v>
      </c>
      <c r="C105" s="3">
        <v>0.35764498845008924</v>
      </c>
      <c r="D105" s="3">
        <v>0</v>
      </c>
      <c r="E105" s="3">
        <v>0</v>
      </c>
      <c r="F105" s="3">
        <v>0.23944427375462093</v>
      </c>
      <c r="G105" s="3">
        <v>1.4308027212762198</v>
      </c>
      <c r="H105" s="3">
        <v>0</v>
      </c>
      <c r="I105" s="3">
        <v>0</v>
      </c>
      <c r="J105" s="3">
        <v>0</v>
      </c>
      <c r="K105" s="3">
        <v>0.2025959094234476</v>
      </c>
      <c r="L105" s="3">
        <v>0.92131571238284293</v>
      </c>
      <c r="M105" s="3">
        <v>0</v>
      </c>
      <c r="N105" s="3">
        <v>0</v>
      </c>
      <c r="O105" s="3">
        <v>7.0927933596178711E-3</v>
      </c>
      <c r="P105" s="3">
        <v>0</v>
      </c>
      <c r="Q105">
        <v>3.1588963986468381</v>
      </c>
    </row>
    <row r="106" spans="1:17" x14ac:dyDescent="0.25">
      <c r="A106" s="1" t="s">
        <v>545</v>
      </c>
      <c r="B106" s="3">
        <v>12.058742465821354</v>
      </c>
      <c r="C106" s="3">
        <v>5.8362809999999996</v>
      </c>
      <c r="D106" s="3">
        <v>2.1781949545956643E-2</v>
      </c>
      <c r="E106" s="3">
        <v>0.19152135657144639</v>
      </c>
      <c r="F106" s="3">
        <v>17.851859221963529</v>
      </c>
      <c r="G106" s="3">
        <v>139.21744788615408</v>
      </c>
      <c r="H106" s="3">
        <v>0.25182556908862969</v>
      </c>
      <c r="I106" s="3">
        <v>10.05943290447154</v>
      </c>
      <c r="J106" s="3">
        <v>0</v>
      </c>
      <c r="K106" s="3">
        <v>18.858961506480089</v>
      </c>
      <c r="L106" s="3">
        <v>19.743952665152044</v>
      </c>
      <c r="M106" s="3">
        <v>0</v>
      </c>
      <c r="N106" s="3">
        <v>2.9043104693193388E-3</v>
      </c>
      <c r="O106" s="3">
        <v>27.126156063088974</v>
      </c>
      <c r="P106" s="3">
        <v>0</v>
      </c>
      <c r="Q106">
        <v>251.22086689880697</v>
      </c>
    </row>
    <row r="107" spans="1:17" x14ac:dyDescent="0.25">
      <c r="A107" s="1" t="s">
        <v>546</v>
      </c>
      <c r="B107" s="3">
        <v>0</v>
      </c>
      <c r="C107" s="3">
        <v>2.6652465200657474E-5</v>
      </c>
      <c r="D107" s="3">
        <v>6.0614434171931408E-3</v>
      </c>
      <c r="E107" s="3">
        <v>9.8466514176296545E-3</v>
      </c>
      <c r="F107" s="3">
        <v>7.6860667000564806E-2</v>
      </c>
      <c r="G107" s="3">
        <v>6.8667000000000006E-2</v>
      </c>
      <c r="H107" s="3">
        <v>0</v>
      </c>
      <c r="I107" s="3">
        <v>2.4429145332346584E-4</v>
      </c>
      <c r="J107" s="3">
        <v>0</v>
      </c>
      <c r="K107" s="3">
        <v>7.3464152679198133E-2</v>
      </c>
      <c r="L107" s="3">
        <v>4.3701870850452816E-2</v>
      </c>
      <c r="M107" s="3">
        <v>0</v>
      </c>
      <c r="N107" s="3">
        <v>1.3445881802404346E-3</v>
      </c>
      <c r="O107" s="3">
        <v>7.0927933596178716E-2</v>
      </c>
      <c r="P107" s="3">
        <v>0</v>
      </c>
      <c r="Q107">
        <v>0.35114525105998179</v>
      </c>
    </row>
    <row r="108" spans="1:17" x14ac:dyDescent="0.25">
      <c r="A108" s="1" t="s">
        <v>547</v>
      </c>
      <c r="B108" s="3">
        <v>79.649198844109335</v>
      </c>
      <c r="C108" s="3">
        <v>196.23964131250955</v>
      </c>
      <c r="D108" s="3">
        <v>1.8326054648024583E-2</v>
      </c>
      <c r="E108" s="3">
        <v>0.15108829503164531</v>
      </c>
      <c r="F108" s="3">
        <v>39.412693627624719</v>
      </c>
      <c r="G108" s="3">
        <v>69.20798077946948</v>
      </c>
      <c r="H108" s="3">
        <v>0.10461837318213311</v>
      </c>
      <c r="I108" s="3">
        <v>0.69786693378187448</v>
      </c>
      <c r="J108" s="3">
        <v>0</v>
      </c>
      <c r="K108" s="3">
        <v>15.075207614739302</v>
      </c>
      <c r="L108" s="3">
        <v>173.21333591087887</v>
      </c>
      <c r="M108" s="3">
        <v>5.6345170361305055</v>
      </c>
      <c r="N108" s="3">
        <v>1.5209981494879796E-2</v>
      </c>
      <c r="O108" s="3">
        <v>31.766766635593221</v>
      </c>
      <c r="P108" s="3">
        <v>0.10069444265414221</v>
      </c>
      <c r="Q108">
        <v>611.28714584184763</v>
      </c>
    </row>
    <row r="109" spans="1:17" x14ac:dyDescent="0.25">
      <c r="A109" s="1" t="s">
        <v>548</v>
      </c>
      <c r="B109" s="3">
        <v>0.12360573100970002</v>
      </c>
      <c r="C109" s="3">
        <v>16.97020726743153</v>
      </c>
      <c r="D109" s="3">
        <v>5.7561908710035579E-3</v>
      </c>
      <c r="E109" s="3">
        <v>7.6421177196745127E-2</v>
      </c>
      <c r="F109" s="3">
        <v>3.1878869999999999</v>
      </c>
      <c r="G109" s="3">
        <v>20.664844503856948</v>
      </c>
      <c r="H109" s="3">
        <v>4.6606902666356973E-4</v>
      </c>
      <c r="I109" s="3">
        <v>1.9541457621931078</v>
      </c>
      <c r="J109" s="3">
        <v>0</v>
      </c>
      <c r="K109" s="3">
        <v>5.6152880288681946</v>
      </c>
      <c r="L109" s="3">
        <v>3.0220296304403065</v>
      </c>
      <c r="M109" s="3">
        <v>1.1686215105641153</v>
      </c>
      <c r="N109" s="3">
        <v>4.6038699291432485E-3</v>
      </c>
      <c r="O109" s="3">
        <v>4.8604784094476159</v>
      </c>
      <c r="P109" s="3">
        <v>8.1792325997741153E-2</v>
      </c>
      <c r="Q109">
        <v>57.736147476832812</v>
      </c>
    </row>
    <row r="110" spans="1:17" x14ac:dyDescent="0.25">
      <c r="A110" s="1" t="s">
        <v>549</v>
      </c>
      <c r="B110" s="3">
        <v>35.875446390289866</v>
      </c>
      <c r="C110" s="3">
        <v>311.53342064892371</v>
      </c>
      <c r="D110" s="3">
        <v>0.27806326582541052</v>
      </c>
      <c r="E110" s="3">
        <v>0.28538999999999998</v>
      </c>
      <c r="F110" s="3">
        <v>82.17606250504447</v>
      </c>
      <c r="G110" s="3">
        <v>230.73991490430714</v>
      </c>
      <c r="H110" s="3">
        <v>0.39038930304609282</v>
      </c>
      <c r="I110" s="3">
        <v>5.4853537956204379</v>
      </c>
      <c r="J110" s="3">
        <v>0.24195305486420074</v>
      </c>
      <c r="K110" s="3">
        <v>31.549806168810715</v>
      </c>
      <c r="L110" s="3">
        <v>163.14129761086599</v>
      </c>
      <c r="M110" s="3">
        <v>51.209220626397034</v>
      </c>
      <c r="N110" s="3">
        <v>0.12069023505838142</v>
      </c>
      <c r="O110" s="3">
        <v>37.156565834065496</v>
      </c>
      <c r="P110" s="3">
        <v>3.3789039041405311</v>
      </c>
      <c r="Q110">
        <v>953.56247824725961</v>
      </c>
    </row>
    <row r="111" spans="1:17" x14ac:dyDescent="0.25">
      <c r="A111" s="1" t="s">
        <v>550</v>
      </c>
      <c r="B111" s="3">
        <v>23.212949628756636</v>
      </c>
      <c r="C111" s="3">
        <v>331.69560088106095</v>
      </c>
      <c r="D111" s="3">
        <v>4.5755176298488506E-2</v>
      </c>
      <c r="E111" s="3">
        <v>5.9737680766469778E-2</v>
      </c>
      <c r="F111" s="3">
        <v>40.660980000000002</v>
      </c>
      <c r="G111" s="3">
        <v>235.43179627936681</v>
      </c>
      <c r="H111" s="3">
        <v>0.18743036523794648</v>
      </c>
      <c r="I111" s="3">
        <v>0.93556712713831092</v>
      </c>
      <c r="J111" s="3">
        <v>0</v>
      </c>
      <c r="K111" s="3">
        <v>11.871412713400296</v>
      </c>
      <c r="L111" s="3">
        <v>105.79293433549687</v>
      </c>
      <c r="M111" s="3">
        <v>0</v>
      </c>
      <c r="N111" s="3">
        <v>1.3413611686078577E-2</v>
      </c>
      <c r="O111" s="3">
        <v>47.452075040336851</v>
      </c>
      <c r="P111" s="3">
        <v>0</v>
      </c>
      <c r="Q111">
        <v>797.35965283954567</v>
      </c>
    </row>
    <row r="112" spans="1:17" x14ac:dyDescent="0.25">
      <c r="A112" s="1" t="s">
        <v>551</v>
      </c>
      <c r="B112" s="3">
        <v>65.397940000000006</v>
      </c>
      <c r="C112" s="3">
        <v>409.98232388197152</v>
      </c>
      <c r="D112" s="3">
        <v>0.12403065064281719</v>
      </c>
      <c r="E112" s="3">
        <v>0.2441630699195434</v>
      </c>
      <c r="F112" s="3">
        <v>95.674999999999997</v>
      </c>
      <c r="G112" s="3">
        <v>302.34174870525499</v>
      </c>
      <c r="H112" s="3">
        <v>0.1007556495823608</v>
      </c>
      <c r="I112" s="3">
        <v>3.7110222488913611</v>
      </c>
      <c r="J112" s="3">
        <v>0</v>
      </c>
      <c r="K112" s="3">
        <v>23.919689113221335</v>
      </c>
      <c r="L112" s="3">
        <v>315.14087523094679</v>
      </c>
      <c r="M112" s="3">
        <v>17.431417466037242</v>
      </c>
      <c r="N112" s="3">
        <v>0.13519565234681521</v>
      </c>
      <c r="O112" s="3">
        <v>37.702773000000001</v>
      </c>
      <c r="P112" s="3">
        <v>0.24418155169017955</v>
      </c>
      <c r="Q112">
        <v>1272.1511162205047</v>
      </c>
    </row>
    <row r="113" spans="1:17" x14ac:dyDescent="0.25">
      <c r="A113" s="1" t="s">
        <v>552</v>
      </c>
      <c r="B113" s="3">
        <v>40.183369967413697</v>
      </c>
      <c r="C113" s="3">
        <v>82.525105325095069</v>
      </c>
      <c r="D113" s="3">
        <v>0.11458962546423937</v>
      </c>
      <c r="E113" s="3">
        <v>0.164622457607699</v>
      </c>
      <c r="F113" s="3">
        <v>33.837420000000002</v>
      </c>
      <c r="G113" s="3">
        <v>35.036971437062945</v>
      </c>
      <c r="H113" s="3">
        <v>0.10841048026271398</v>
      </c>
      <c r="I113" s="3">
        <v>0.17130822932490436</v>
      </c>
      <c r="J113" s="3">
        <v>0</v>
      </c>
      <c r="K113" s="3">
        <v>14.487122522799135</v>
      </c>
      <c r="L113" s="3">
        <v>13.698129999999999</v>
      </c>
      <c r="M113" s="3">
        <v>2.3922302847114918</v>
      </c>
      <c r="N113" s="3">
        <v>2.886561905340165E-2</v>
      </c>
      <c r="O113" s="3">
        <v>93.903025939889218</v>
      </c>
      <c r="P113" s="3">
        <v>0.27762652367233281</v>
      </c>
      <c r="Q113">
        <v>316.9287984123568</v>
      </c>
    </row>
    <row r="114" spans="1:17" x14ac:dyDescent="0.25">
      <c r="A114" s="1" t="s">
        <v>632</v>
      </c>
      <c r="B114" s="3">
        <v>0</v>
      </c>
      <c r="C114" s="3">
        <v>6.2277927018869625E-2</v>
      </c>
      <c r="D114" s="3">
        <v>0</v>
      </c>
      <c r="E114" s="3">
        <v>0</v>
      </c>
      <c r="F114" s="3">
        <v>0.137617737280049</v>
      </c>
      <c r="G114" s="3">
        <v>0.14438501737466086</v>
      </c>
      <c r="H114" s="3">
        <v>0</v>
      </c>
      <c r="I114" s="3">
        <v>0</v>
      </c>
      <c r="J114" s="3">
        <v>0</v>
      </c>
      <c r="K114" s="3">
        <v>9.8526007442732433E-2</v>
      </c>
      <c r="L114" s="3">
        <v>7.500307375567776E-3</v>
      </c>
      <c r="M114" s="3">
        <v>0</v>
      </c>
      <c r="N114" s="3">
        <v>0</v>
      </c>
      <c r="O114" s="3">
        <v>0</v>
      </c>
      <c r="P114" s="3">
        <v>0</v>
      </c>
      <c r="Q114">
        <v>0.45030699649187972</v>
      </c>
    </row>
    <row r="115" spans="1:17" x14ac:dyDescent="0.25">
      <c r="A115" s="1" t="s">
        <v>553</v>
      </c>
      <c r="B115" s="3">
        <v>22.637131808118085</v>
      </c>
      <c r="C115" s="3">
        <v>293.82798176430884</v>
      </c>
      <c r="D115" s="3">
        <v>4.447965673048203E-3</v>
      </c>
      <c r="E115" s="3">
        <v>1.8128602154522611E-2</v>
      </c>
      <c r="F115" s="3">
        <v>11.231581763650235</v>
      </c>
      <c r="G115" s="3">
        <v>224.19379694464752</v>
      </c>
      <c r="H115" s="3">
        <v>1.0980868734270469E-2</v>
      </c>
      <c r="I115" s="3">
        <v>0.28573811124694376</v>
      </c>
      <c r="J115" s="3">
        <v>0</v>
      </c>
      <c r="K115" s="3">
        <v>10.161780995058592</v>
      </c>
      <c r="L115" s="3">
        <v>76.614049848414652</v>
      </c>
      <c r="M115" s="3">
        <v>6.3971738915376416E-4</v>
      </c>
      <c r="N115" s="3">
        <v>4.3699115857814129E-2</v>
      </c>
      <c r="O115" s="3">
        <v>25.589036349923177</v>
      </c>
      <c r="P115" s="3">
        <v>0</v>
      </c>
      <c r="Q115">
        <v>664.61899385517688</v>
      </c>
    </row>
    <row r="116" spans="1:17" x14ac:dyDescent="0.25">
      <c r="A116" s="1" t="s">
        <v>554</v>
      </c>
      <c r="B116" s="3">
        <v>18.271409689679984</v>
      </c>
      <c r="C116" s="3">
        <v>219.17371515437708</v>
      </c>
      <c r="D116" s="3">
        <v>0.21820139872521246</v>
      </c>
      <c r="E116" s="3">
        <v>0.74278481595092016</v>
      </c>
      <c r="F116" s="3">
        <v>35.789116757319896</v>
      </c>
      <c r="G116" s="3">
        <v>204.42632561020014</v>
      </c>
      <c r="H116" s="3">
        <v>1.6292832999373823</v>
      </c>
      <c r="I116" s="3">
        <v>9.6679136875982774</v>
      </c>
      <c r="J116" s="3">
        <v>2.3884172021887577</v>
      </c>
      <c r="K116" s="3">
        <v>177.52992818845601</v>
      </c>
      <c r="L116" s="3">
        <v>105.08197516431129</v>
      </c>
      <c r="M116" s="3">
        <v>47.6518546156884</v>
      </c>
      <c r="N116" s="3">
        <v>8.2487795681390183E-2</v>
      </c>
      <c r="O116" s="3">
        <v>51.275303700315966</v>
      </c>
      <c r="P116" s="3">
        <v>9.7577379849967354</v>
      </c>
      <c r="Q116">
        <v>883.68645506542737</v>
      </c>
    </row>
    <row r="117" spans="1:17" x14ac:dyDescent="0.25">
      <c r="A117" s="1" t="s">
        <v>555</v>
      </c>
      <c r="B117" s="3">
        <v>43.714048844263523</v>
      </c>
      <c r="C117" s="3">
        <v>357.99210514351591</v>
      </c>
      <c r="D117" s="3">
        <v>0.51052398162542723</v>
      </c>
      <c r="E117" s="3">
        <v>0.53985163359328248</v>
      </c>
      <c r="F117" s="3">
        <v>55.267324019024088</v>
      </c>
      <c r="G117" s="3">
        <v>112.95902563272664</v>
      </c>
      <c r="H117" s="3">
        <v>0.64434042936238511</v>
      </c>
      <c r="I117" s="3">
        <v>1.8943494994727594</v>
      </c>
      <c r="J117" s="3">
        <v>0</v>
      </c>
      <c r="K117" s="3">
        <v>76.348208115177101</v>
      </c>
      <c r="L117" s="3">
        <v>121.38996908764317</v>
      </c>
      <c r="M117" s="3">
        <v>11.264527618652972</v>
      </c>
      <c r="N117" s="3">
        <v>7.2962733012566949E-2</v>
      </c>
      <c r="O117" s="3">
        <v>53.646301032366573</v>
      </c>
      <c r="P117" s="3">
        <v>2.0639799116306916</v>
      </c>
      <c r="Q117">
        <v>838.3075176820671</v>
      </c>
    </row>
    <row r="118" spans="1:17" x14ac:dyDescent="0.25">
      <c r="A118" s="1" t="s">
        <v>556</v>
      </c>
      <c r="B118" s="3">
        <v>14.489318060306823</v>
      </c>
      <c r="C118" s="3">
        <v>122.14843346453928</v>
      </c>
      <c r="D118" s="3">
        <v>3.1070348451439658E-2</v>
      </c>
      <c r="E118" s="3">
        <v>8.5948908730402979E-2</v>
      </c>
      <c r="F118" s="3">
        <v>16.408239523691385</v>
      </c>
      <c r="G118" s="3">
        <v>47.746619793632476</v>
      </c>
      <c r="H118" s="3">
        <v>0.21333956612928945</v>
      </c>
      <c r="I118" s="3">
        <v>2.1054283835542957</v>
      </c>
      <c r="J118" s="3">
        <v>0</v>
      </c>
      <c r="K118" s="3">
        <v>3.3445094449188719</v>
      </c>
      <c r="L118" s="3">
        <v>26.366560203624157</v>
      </c>
      <c r="M118" s="3">
        <v>0</v>
      </c>
      <c r="N118" s="3">
        <v>9.0194975130528359E-3</v>
      </c>
      <c r="O118" s="3">
        <v>16.917438971166447</v>
      </c>
      <c r="P118" s="3">
        <v>0</v>
      </c>
      <c r="Q118">
        <v>249.86592616625791</v>
      </c>
    </row>
    <row r="119" spans="1:17" x14ac:dyDescent="0.25">
      <c r="A119" s="1" t="s">
        <v>557</v>
      </c>
      <c r="B119" s="3">
        <v>6.1397079999999997</v>
      </c>
      <c r="C119" s="3">
        <v>504.76421765300404</v>
      </c>
      <c r="D119" s="3">
        <v>1.1337951715613068E-2</v>
      </c>
      <c r="E119" s="3">
        <v>3.6336934280038174E-2</v>
      </c>
      <c r="F119" s="3">
        <v>29.250761999999991</v>
      </c>
      <c r="G119" s="3">
        <v>55.846760175555559</v>
      </c>
      <c r="H119" s="3">
        <v>5.5787050161245468E-3</v>
      </c>
      <c r="I119" s="3">
        <v>7.7435781430834454E-4</v>
      </c>
      <c r="J119" s="3">
        <v>0</v>
      </c>
      <c r="K119" s="3">
        <v>1.9228033003300331</v>
      </c>
      <c r="L119" s="3">
        <v>42.23245399398845</v>
      </c>
      <c r="M119" s="3">
        <v>0</v>
      </c>
      <c r="N119" s="3">
        <v>6.6530223158296712E-3</v>
      </c>
      <c r="O119" s="3">
        <v>27.826416677521006</v>
      </c>
      <c r="P119" s="3">
        <v>0</v>
      </c>
      <c r="Q119">
        <v>668.04380277154098</v>
      </c>
    </row>
    <row r="120" spans="1:17" x14ac:dyDescent="0.25">
      <c r="A120" s="1" t="s">
        <v>558</v>
      </c>
      <c r="B120" s="3">
        <v>71.236854999999991</v>
      </c>
      <c r="C120" s="3">
        <v>1810.96370865463</v>
      </c>
      <c r="D120" s="3">
        <v>0.42239321078983488</v>
      </c>
      <c r="E120" s="3">
        <v>1.0549570774396273</v>
      </c>
      <c r="F120" s="3">
        <v>165.19182726256983</v>
      </c>
      <c r="G120" s="3">
        <v>961.74705712566276</v>
      </c>
      <c r="H120" s="3">
        <v>1.3961662625860762</v>
      </c>
      <c r="I120" s="3">
        <v>0.52481639937477631</v>
      </c>
      <c r="J120" s="3">
        <v>0.10285257716085069</v>
      </c>
      <c r="K120" s="3">
        <v>45.497576995008323</v>
      </c>
      <c r="L120" s="3">
        <v>590.45992446227092</v>
      </c>
      <c r="M120" s="3">
        <v>11.741429824296112</v>
      </c>
      <c r="N120" s="3">
        <v>7.496348022476472E-2</v>
      </c>
      <c r="O120" s="3">
        <v>178.65927194530644</v>
      </c>
      <c r="P120" s="3">
        <v>1.2453555745732996</v>
      </c>
      <c r="Q120">
        <v>3840.3191558518934</v>
      </c>
    </row>
    <row r="121" spans="1:17" x14ac:dyDescent="0.25">
      <c r="A121" s="1" t="s">
        <v>633</v>
      </c>
      <c r="B121" s="3">
        <v>0</v>
      </c>
      <c r="C121" s="3">
        <v>4.2288578118376524E-2</v>
      </c>
      <c r="D121" s="3">
        <v>0</v>
      </c>
      <c r="E121" s="3">
        <v>0</v>
      </c>
      <c r="F121" s="3">
        <v>0</v>
      </c>
      <c r="G121" s="3">
        <v>9.9978650790970847E-2</v>
      </c>
      <c r="H121" s="3">
        <v>0</v>
      </c>
      <c r="I121" s="3">
        <v>0</v>
      </c>
      <c r="J121" s="3">
        <v>0</v>
      </c>
      <c r="K121" s="3">
        <v>3.7241165487834058E-2</v>
      </c>
      <c r="L121" s="3">
        <v>0.2717962824516853</v>
      </c>
      <c r="M121" s="3">
        <v>0</v>
      </c>
      <c r="N121" s="3">
        <v>3.7648469046732173E-4</v>
      </c>
      <c r="O121" s="3">
        <v>0.42875328721492684</v>
      </c>
      <c r="P121" s="3">
        <v>0</v>
      </c>
      <c r="Q121">
        <v>0.8804344487542608</v>
      </c>
    </row>
    <row r="122" spans="1:17" x14ac:dyDescent="0.25">
      <c r="A122" s="1" t="s">
        <v>559</v>
      </c>
      <c r="B122" s="3">
        <v>22.682306454062179</v>
      </c>
      <c r="C122" s="3">
        <v>177.373446</v>
      </c>
      <c r="D122" s="3">
        <v>0.21471246061442248</v>
      </c>
      <c r="E122" s="3">
        <v>0.18244210612462394</v>
      </c>
      <c r="F122" s="3">
        <v>26.449174546561171</v>
      </c>
      <c r="G122" s="3">
        <v>65.328556995750162</v>
      </c>
      <c r="H122" s="3">
        <v>0.12148865961697052</v>
      </c>
      <c r="I122" s="3">
        <v>0.13950424766581163</v>
      </c>
      <c r="J122" s="3">
        <v>0</v>
      </c>
      <c r="K122" s="3">
        <v>19.430695491860465</v>
      </c>
      <c r="L122" s="3">
        <v>86.581643313406303</v>
      </c>
      <c r="M122" s="3">
        <v>13.615460591909093</v>
      </c>
      <c r="N122" s="3">
        <v>0.10896004777396387</v>
      </c>
      <c r="O122" s="3">
        <v>65.612321999999992</v>
      </c>
      <c r="P122" s="3">
        <v>0.54173484313580822</v>
      </c>
      <c r="Q122">
        <v>478.38244775848096</v>
      </c>
    </row>
    <row r="123" spans="1:17" x14ac:dyDescent="0.25">
      <c r="A123" s="1" t="s">
        <v>560</v>
      </c>
      <c r="B123" s="3">
        <v>67.830534010349908</v>
      </c>
      <c r="C123" s="3">
        <v>209.57273607051573</v>
      </c>
      <c r="D123" s="3">
        <v>4.602500000000001E-2</v>
      </c>
      <c r="E123" s="3">
        <v>0.3105881020030471</v>
      </c>
      <c r="F123" s="3">
        <v>106.57703906426178</v>
      </c>
      <c r="G123" s="3">
        <v>118.70793695392506</v>
      </c>
      <c r="H123" s="3">
        <v>1.4527696197718631</v>
      </c>
      <c r="I123" s="3">
        <v>0.94052358692952509</v>
      </c>
      <c r="J123" s="3">
        <v>3.9938425992779782E-2</v>
      </c>
      <c r="K123" s="3">
        <v>282.73446661599547</v>
      </c>
      <c r="L123" s="3">
        <v>34.96292675546033</v>
      </c>
      <c r="M123" s="3">
        <v>6.138865</v>
      </c>
      <c r="N123" s="3">
        <v>1.4317174943200148E-2</v>
      </c>
      <c r="O123" s="3">
        <v>136.21968681285088</v>
      </c>
      <c r="P123" s="3">
        <v>1.7401362296857892</v>
      </c>
      <c r="Q123">
        <v>967.28848942268553</v>
      </c>
    </row>
    <row r="124" spans="1:17" x14ac:dyDescent="0.25">
      <c r="A124" s="1" t="s">
        <v>561</v>
      </c>
      <c r="B124" s="3">
        <v>131.78316342526202</v>
      </c>
      <c r="C124" s="3">
        <v>669.15413801403804</v>
      </c>
      <c r="D124" s="3">
        <v>0.53795310327589119</v>
      </c>
      <c r="E124" s="3">
        <v>1.301322687807851</v>
      </c>
      <c r="F124" s="3">
        <v>111.07172604962436</v>
      </c>
      <c r="G124" s="3">
        <v>880.4895465766424</v>
      </c>
      <c r="H124" s="3">
        <v>0.93468799999999996</v>
      </c>
      <c r="I124" s="3">
        <v>17.100599504978668</v>
      </c>
      <c r="J124" s="3">
        <v>0</v>
      </c>
      <c r="K124" s="3">
        <v>57.558451840145594</v>
      </c>
      <c r="L124" s="3">
        <v>378.30972948523191</v>
      </c>
      <c r="M124" s="3">
        <v>17.129356378030383</v>
      </c>
      <c r="N124" s="3">
        <v>0.35048573341419265</v>
      </c>
      <c r="O124" s="3">
        <v>161.78450257575221</v>
      </c>
      <c r="P124" s="3">
        <v>4.8174421669192649</v>
      </c>
      <c r="Q124">
        <v>2432.3231055411229</v>
      </c>
    </row>
    <row r="125" spans="1:17" x14ac:dyDescent="0.25">
      <c r="A125" s="1" t="s">
        <v>634</v>
      </c>
      <c r="B125" s="3">
        <v>0</v>
      </c>
      <c r="C125" s="3">
        <v>0.36192000000000002</v>
      </c>
      <c r="D125" s="3">
        <v>8.4816600334105454E-3</v>
      </c>
      <c r="E125" s="3">
        <v>0</v>
      </c>
      <c r="F125" s="3">
        <v>0</v>
      </c>
      <c r="G125" s="3">
        <v>0.65109682496235599</v>
      </c>
      <c r="H125" s="3">
        <v>0</v>
      </c>
      <c r="I125" s="3">
        <v>0</v>
      </c>
      <c r="J125" s="3">
        <v>0</v>
      </c>
      <c r="K125" s="3">
        <v>0.27913185425131787</v>
      </c>
      <c r="L125" s="3">
        <v>0.37974799084444194</v>
      </c>
      <c r="M125" s="3">
        <v>0</v>
      </c>
      <c r="N125" s="3">
        <v>0</v>
      </c>
      <c r="O125" s="3">
        <v>0.76426455578287311</v>
      </c>
      <c r="P125" s="3">
        <v>0</v>
      </c>
      <c r="Q125">
        <v>2.4446428858743996</v>
      </c>
    </row>
    <row r="126" spans="1:17" x14ac:dyDescent="0.25">
      <c r="A126" s="1" t="s">
        <v>563</v>
      </c>
      <c r="B126" s="3">
        <v>5.7279739304120314</v>
      </c>
      <c r="C126" s="3">
        <v>98.30501647788715</v>
      </c>
      <c r="D126" s="3">
        <v>5.0802745187266251E-3</v>
      </c>
      <c r="E126" s="3">
        <v>9.9164151422484869E-3</v>
      </c>
      <c r="F126" s="3">
        <v>24.274529101971705</v>
      </c>
      <c r="G126" s="3">
        <v>36.885339695717704</v>
      </c>
      <c r="H126" s="3">
        <v>2.9129314166473106E-2</v>
      </c>
      <c r="I126" s="3">
        <v>8.6333999999999994E-2</v>
      </c>
      <c r="J126" s="3">
        <v>0</v>
      </c>
      <c r="K126" s="3">
        <v>5.6454415110032912</v>
      </c>
      <c r="L126" s="3">
        <v>52.740479501837108</v>
      </c>
      <c r="M126" s="3">
        <v>0</v>
      </c>
      <c r="N126" s="3">
        <v>8.1213126086522244E-3</v>
      </c>
      <c r="O126" s="3">
        <v>14.811620259082488</v>
      </c>
      <c r="P126" s="3">
        <v>0</v>
      </c>
      <c r="Q126">
        <v>238.5289817943476</v>
      </c>
    </row>
    <row r="127" spans="1:17" x14ac:dyDescent="0.25">
      <c r="A127" s="1" t="s">
        <v>564</v>
      </c>
      <c r="B127" s="3">
        <v>67.510155023435232</v>
      </c>
      <c r="C127" s="3">
        <v>249.10736962117315</v>
      </c>
      <c r="D127" s="3">
        <v>5.0344866367981876E-2</v>
      </c>
      <c r="E127" s="3">
        <v>0.11973448393866665</v>
      </c>
      <c r="F127" s="3">
        <v>11.92784</v>
      </c>
      <c r="G127" s="3">
        <v>190.1268198536585</v>
      </c>
      <c r="H127" s="3">
        <v>0.60132084587095391</v>
      </c>
      <c r="I127" s="3">
        <v>0.2067108682926829</v>
      </c>
      <c r="J127" s="3">
        <v>0</v>
      </c>
      <c r="K127" s="3">
        <v>82.472671708667406</v>
      </c>
      <c r="L127" s="3">
        <v>52.24740993065322</v>
      </c>
      <c r="M127" s="3">
        <v>0.39430758273239902</v>
      </c>
      <c r="N127" s="3">
        <v>3.32167064046597E-2</v>
      </c>
      <c r="O127" s="3">
        <v>49.974765473567601</v>
      </c>
      <c r="P127" s="3">
        <v>3.7750304306649766E-2</v>
      </c>
      <c r="Q127">
        <v>704.81041726906915</v>
      </c>
    </row>
    <row r="128" spans="1:17" x14ac:dyDescent="0.25">
      <c r="A128" s="1" t="s">
        <v>565</v>
      </c>
      <c r="B128" s="3">
        <v>347.32437433330404</v>
      </c>
      <c r="C128" s="3">
        <v>637.01013213644831</v>
      </c>
      <c r="D128" s="3">
        <v>0.35816000000000003</v>
      </c>
      <c r="E128" s="3">
        <v>0.58749029126157171</v>
      </c>
      <c r="F128" s="3">
        <v>117.52077780567011</v>
      </c>
      <c r="G128" s="3">
        <v>532.48428048677158</v>
      </c>
      <c r="H128" s="3">
        <v>0.82177855713474146</v>
      </c>
      <c r="I128" s="3">
        <v>16.501027367781152</v>
      </c>
      <c r="J128" s="3">
        <v>0.21139004459849658</v>
      </c>
      <c r="K128" s="3">
        <v>58.076009794520559</v>
      </c>
      <c r="L128" s="3">
        <v>497.91745540790669</v>
      </c>
      <c r="M128" s="3">
        <v>3.4740919013643756</v>
      </c>
      <c r="N128" s="3">
        <v>4.7689853576767728E-2</v>
      </c>
      <c r="O128" s="3">
        <v>105.90813525545359</v>
      </c>
      <c r="P128" s="3">
        <v>0.88261110285716349</v>
      </c>
      <c r="Q128">
        <v>2319.1254043386489</v>
      </c>
    </row>
    <row r="129" spans="1:17" x14ac:dyDescent="0.25">
      <c r="A129" s="1" t="s">
        <v>566</v>
      </c>
      <c r="B129" s="3">
        <v>99.985987046392907</v>
      </c>
      <c r="C129" s="3">
        <v>500.54979902217372</v>
      </c>
      <c r="D129" s="3">
        <v>0.10359599999999999</v>
      </c>
      <c r="E129" s="3">
        <v>0.34535881166666665</v>
      </c>
      <c r="F129" s="3">
        <v>129.05985979193397</v>
      </c>
      <c r="G129" s="3">
        <v>612.60540478394273</v>
      </c>
      <c r="H129" s="3">
        <v>0.25045023852126941</v>
      </c>
      <c r="I129" s="3">
        <v>7.3713000000000001E-2</v>
      </c>
      <c r="J129" s="3">
        <v>0.1329538057144197</v>
      </c>
      <c r="K129" s="3">
        <v>105.85384416011982</v>
      </c>
      <c r="L129" s="3">
        <v>268.98117387478311</v>
      </c>
      <c r="M129" s="3">
        <v>9.33542467580547</v>
      </c>
      <c r="N129" s="3">
        <v>2.3498999999999999E-2</v>
      </c>
      <c r="O129" s="3">
        <v>151.49683920510259</v>
      </c>
      <c r="P129" s="3">
        <v>1.1604900286724422</v>
      </c>
      <c r="Q129">
        <v>1879.958393444829</v>
      </c>
    </row>
    <row r="130" spans="1:17" x14ac:dyDescent="0.25">
      <c r="A130" s="1" t="s">
        <v>567</v>
      </c>
      <c r="B130" s="3">
        <v>68.681341502321246</v>
      </c>
      <c r="C130" s="3">
        <v>365.66263016049584</v>
      </c>
      <c r="D130" s="3">
        <v>0.87382591401098897</v>
      </c>
      <c r="E130" s="3">
        <v>2.9201878732706139</v>
      </c>
      <c r="F130" s="3">
        <v>142.40615781240132</v>
      </c>
      <c r="G130" s="3">
        <v>646.93887903586756</v>
      </c>
      <c r="H130" s="3">
        <v>6.9449547679093548</v>
      </c>
      <c r="I130" s="3">
        <v>24.513698192083133</v>
      </c>
      <c r="J130" s="3">
        <v>1.0316192844562899E-2</v>
      </c>
      <c r="K130" s="3">
        <v>541.07312201897298</v>
      </c>
      <c r="L130" s="3">
        <v>511.92451134590391</v>
      </c>
      <c r="M130" s="3">
        <v>33.390467796644046</v>
      </c>
      <c r="N130" s="3">
        <v>0.75995866330434791</v>
      </c>
      <c r="O130" s="3">
        <v>223.85718266910402</v>
      </c>
      <c r="P130" s="3">
        <v>2.9449192537661406</v>
      </c>
      <c r="Q130">
        <v>2572.9021531989001</v>
      </c>
    </row>
    <row r="131" spans="1:17" x14ac:dyDescent="0.25">
      <c r="A131" s="1" t="s">
        <v>568</v>
      </c>
      <c r="B131" s="3">
        <v>21.711516901710809</v>
      </c>
      <c r="C131" s="3">
        <v>142.10245608105595</v>
      </c>
      <c r="D131" s="3">
        <v>0.58839031397849462</v>
      </c>
      <c r="E131" s="3">
        <v>1.9317179999999998</v>
      </c>
      <c r="F131" s="3">
        <v>94.671877945083878</v>
      </c>
      <c r="G131" s="3">
        <v>297.39013237604013</v>
      </c>
      <c r="H131" s="3">
        <v>3.6146906707882533</v>
      </c>
      <c r="I131" s="3">
        <v>1.4564856732050682</v>
      </c>
      <c r="J131" s="3">
        <v>0</v>
      </c>
      <c r="K131" s="3">
        <v>64.592180679059098</v>
      </c>
      <c r="L131" s="3">
        <v>158.51064807822627</v>
      </c>
      <c r="M131" s="3">
        <v>120.83372587710674</v>
      </c>
      <c r="N131" s="3">
        <v>0.84559600000000001</v>
      </c>
      <c r="O131" s="3">
        <v>68.340278833513182</v>
      </c>
      <c r="P131" s="3">
        <v>13.93092738958098</v>
      </c>
      <c r="Q131">
        <v>990.52062481934888</v>
      </c>
    </row>
    <row r="132" spans="1:17" x14ac:dyDescent="0.25">
      <c r="A132" s="1" t="s">
        <v>569</v>
      </c>
      <c r="B132" s="3">
        <v>59.717451057068764</v>
      </c>
      <c r="C132" s="3">
        <v>76.928147529466912</v>
      </c>
      <c r="D132" s="3">
        <v>0.42975197752833383</v>
      </c>
      <c r="E132" s="3">
        <v>0.49542000000000003</v>
      </c>
      <c r="F132" s="3">
        <v>89.072059221512092</v>
      </c>
      <c r="G132" s="3">
        <v>380.41591422199133</v>
      </c>
      <c r="H132" s="3">
        <v>0.71720961551604234</v>
      </c>
      <c r="I132" s="3">
        <v>15.277370697389888</v>
      </c>
      <c r="J132" s="3">
        <v>1.3136221223193955E-3</v>
      </c>
      <c r="K132" s="3">
        <v>81.007354548519928</v>
      </c>
      <c r="L132" s="3">
        <v>99.211260173856274</v>
      </c>
      <c r="M132" s="3">
        <v>15.310710818181818</v>
      </c>
      <c r="N132" s="3">
        <v>8.0175104011376633E-2</v>
      </c>
      <c r="O132" s="3">
        <v>162.59913910020754</v>
      </c>
      <c r="P132" s="3">
        <v>2.1586792464342301</v>
      </c>
      <c r="Q132">
        <v>983.42195693380688</v>
      </c>
    </row>
    <row r="133" spans="1:17" x14ac:dyDescent="0.25">
      <c r="A133" s="1" t="s">
        <v>570</v>
      </c>
      <c r="B133" s="3">
        <v>622.89981874821592</v>
      </c>
      <c r="C133" s="3">
        <v>2762.8004152833796</v>
      </c>
      <c r="D133" s="3">
        <v>5.8081641570996982</v>
      </c>
      <c r="E133" s="3">
        <v>8.8619761702127668</v>
      </c>
      <c r="F133" s="3">
        <v>722.07062138787308</v>
      </c>
      <c r="G133" s="3">
        <v>2293.9805754268182</v>
      </c>
      <c r="H133" s="3">
        <v>15.944027257311973</v>
      </c>
      <c r="I133" s="3">
        <v>69.590244457532776</v>
      </c>
      <c r="J133" s="3">
        <v>5.469689383036391E-4</v>
      </c>
      <c r="K133" s="3">
        <v>2163.7956629601622</v>
      </c>
      <c r="L133" s="3">
        <v>2903.7320718937599</v>
      </c>
      <c r="M133" s="3">
        <v>46.251027030021866</v>
      </c>
      <c r="N133" s="3">
        <v>3.9297324220430117</v>
      </c>
      <c r="O133" s="3">
        <v>1042.1734820629638</v>
      </c>
      <c r="P133" s="3">
        <v>0.67181067355257718</v>
      </c>
      <c r="Q133">
        <v>12662.510176899887</v>
      </c>
    </row>
    <row r="134" spans="1:17" x14ac:dyDescent="0.25">
      <c r="A134" s="1" t="s">
        <v>571</v>
      </c>
      <c r="B134" s="3">
        <v>10.226053503971551</v>
      </c>
      <c r="C134" s="3">
        <v>80.102148</v>
      </c>
      <c r="D134" s="3">
        <v>1.0771054129832414E-2</v>
      </c>
      <c r="E134" s="3">
        <v>7.6441109689493365E-3</v>
      </c>
      <c r="F134" s="3">
        <v>15.370805688294279</v>
      </c>
      <c r="G134" s="3">
        <v>59.301266044912936</v>
      </c>
      <c r="H134" s="3">
        <v>1.6997396169382006E-2</v>
      </c>
      <c r="I134" s="3">
        <v>1.1592320851104086E-2</v>
      </c>
      <c r="J134" s="3">
        <v>0</v>
      </c>
      <c r="K134" s="3">
        <v>0.7104948241758241</v>
      </c>
      <c r="L134" s="3">
        <v>5.9892230845029069</v>
      </c>
      <c r="M134" s="3">
        <v>0</v>
      </c>
      <c r="N134" s="3">
        <v>2.8505269421097223E-4</v>
      </c>
      <c r="O134" s="3">
        <v>29.374950126112068</v>
      </c>
      <c r="P134" s="3">
        <v>0</v>
      </c>
      <c r="Q134">
        <v>201.12223120678306</v>
      </c>
    </row>
    <row r="135" spans="1:17" x14ac:dyDescent="0.25">
      <c r="A135" s="1" t="s">
        <v>572</v>
      </c>
      <c r="B135" s="3">
        <v>0</v>
      </c>
      <c r="C135" s="3">
        <v>0.22321439605550633</v>
      </c>
      <c r="D135" s="3">
        <v>0</v>
      </c>
      <c r="E135" s="3">
        <v>0</v>
      </c>
      <c r="F135" s="3">
        <v>0</v>
      </c>
      <c r="G135" s="3">
        <v>0.48018806279579523</v>
      </c>
      <c r="H135" s="3">
        <v>0</v>
      </c>
      <c r="I135" s="3">
        <v>0</v>
      </c>
      <c r="J135" s="3">
        <v>0</v>
      </c>
      <c r="K135" s="3">
        <v>0.14480134815432977</v>
      </c>
      <c r="L135" s="3">
        <v>0.56605754306501521</v>
      </c>
      <c r="M135" s="3">
        <v>0</v>
      </c>
      <c r="N135" s="3">
        <v>0</v>
      </c>
      <c r="O135" s="3">
        <v>0</v>
      </c>
      <c r="P135" s="3">
        <v>0</v>
      </c>
      <c r="Q135">
        <v>1.4142613500706465</v>
      </c>
    </row>
    <row r="136" spans="1:17" x14ac:dyDescent="0.25">
      <c r="A136" s="1" t="s">
        <v>573</v>
      </c>
      <c r="B136" s="3">
        <v>0</v>
      </c>
      <c r="C136" s="3">
        <v>0.53045068865608536</v>
      </c>
      <c r="D136" s="3">
        <v>7.6313136547395655E-4</v>
      </c>
      <c r="E136" s="3">
        <v>3.7373423902946562E-3</v>
      </c>
      <c r="F136" s="3">
        <v>3.0569709350689882</v>
      </c>
      <c r="G136" s="3">
        <v>3.5744552060763732</v>
      </c>
      <c r="H136" s="3">
        <v>0</v>
      </c>
      <c r="I136" s="3">
        <v>2.5350999873189847E-4</v>
      </c>
      <c r="J136" s="3">
        <v>0</v>
      </c>
      <c r="K136" s="3">
        <v>1.1554511652711701</v>
      </c>
      <c r="L136" s="3">
        <v>0.83030559285438799</v>
      </c>
      <c r="M136" s="3">
        <v>0</v>
      </c>
      <c r="N136" s="3">
        <v>3.6572798502539826E-4</v>
      </c>
      <c r="O136" s="3">
        <v>0.36643956186819338</v>
      </c>
      <c r="P136" s="3">
        <v>0</v>
      </c>
      <c r="Q136">
        <v>9.5191928615347248</v>
      </c>
    </row>
    <row r="137" spans="1:17" x14ac:dyDescent="0.25">
      <c r="A137" s="1" t="s">
        <v>574</v>
      </c>
      <c r="B137" s="3">
        <v>0</v>
      </c>
      <c r="C137" s="3">
        <v>0.82536465817889382</v>
      </c>
      <c r="D137" s="3">
        <v>9.375613918680036E-4</v>
      </c>
      <c r="E137" s="3">
        <v>3.2788950570851782E-3</v>
      </c>
      <c r="F137" s="3">
        <v>1.1024651013698015</v>
      </c>
      <c r="G137" s="3">
        <v>1.6662411600403735</v>
      </c>
      <c r="H137" s="3">
        <v>0</v>
      </c>
      <c r="I137" s="3">
        <v>0</v>
      </c>
      <c r="J137" s="3">
        <v>0</v>
      </c>
      <c r="K137" s="3">
        <v>0.11841499874242138</v>
      </c>
      <c r="L137" s="3">
        <v>0.59963519709062019</v>
      </c>
      <c r="M137" s="3">
        <v>0</v>
      </c>
      <c r="N137" s="3">
        <v>1.1240757186810034E-3</v>
      </c>
      <c r="O137" s="3">
        <v>0.44308172979236232</v>
      </c>
      <c r="P137" s="3">
        <v>0</v>
      </c>
      <c r="Q137">
        <v>4.7605433773821062</v>
      </c>
    </row>
    <row r="138" spans="1:17" x14ac:dyDescent="0.25">
      <c r="A138" s="1" t="s">
        <v>575</v>
      </c>
      <c r="B138" s="3">
        <v>33.731520000000003</v>
      </c>
      <c r="C138" s="3">
        <v>248.27374248841826</v>
      </c>
      <c r="D138" s="3">
        <v>3.2694728072234225E-2</v>
      </c>
      <c r="E138" s="3">
        <v>3.7054504018974747E-2</v>
      </c>
      <c r="F138" s="3">
        <v>30.392072913009898</v>
      </c>
      <c r="G138" s="3">
        <v>130.82417304261438</v>
      </c>
      <c r="H138" s="3">
        <v>0.189111038394703</v>
      </c>
      <c r="I138" s="3">
        <v>1.7939289364809981E-2</v>
      </c>
      <c r="J138" s="3">
        <v>0</v>
      </c>
      <c r="K138" s="3">
        <v>8.1116064579207112</v>
      </c>
      <c r="L138" s="3">
        <v>53.058378497595911</v>
      </c>
      <c r="M138" s="3">
        <v>6.0189303232439926</v>
      </c>
      <c r="N138" s="3">
        <v>1.1515053175579082E-2</v>
      </c>
      <c r="O138" s="3">
        <v>42.5271318527166</v>
      </c>
      <c r="P138" s="3">
        <v>0.65663059074340446</v>
      </c>
      <c r="Q138">
        <v>553.88250077928933</v>
      </c>
    </row>
    <row r="139" spans="1:17" x14ac:dyDescent="0.25">
      <c r="A139" s="1" t="s">
        <v>576</v>
      </c>
      <c r="B139" s="3">
        <v>3.3233750000000004</v>
      </c>
      <c r="C139" s="3">
        <v>133.62210118504873</v>
      </c>
      <c r="D139" s="3">
        <v>0.17359968831168829</v>
      </c>
      <c r="E139" s="3">
        <v>0.45578672920800017</v>
      </c>
      <c r="F139" s="3">
        <v>40.756583530631069</v>
      </c>
      <c r="G139" s="3">
        <v>172.22518284520766</v>
      </c>
      <c r="H139" s="3">
        <v>0.14074578440047891</v>
      </c>
      <c r="I139" s="3">
        <v>1.0795550000000003</v>
      </c>
      <c r="J139" s="3">
        <v>0</v>
      </c>
      <c r="K139" s="3">
        <v>58.734807616769665</v>
      </c>
      <c r="L139" s="3">
        <v>36.454593378282681</v>
      </c>
      <c r="M139" s="3">
        <v>39.311448830972608</v>
      </c>
      <c r="N139" s="3">
        <v>4.2074682706766904E-2</v>
      </c>
      <c r="O139" s="3">
        <v>53.859363185507469</v>
      </c>
      <c r="P139" s="3">
        <v>1.5018022352216749</v>
      </c>
      <c r="Q139">
        <v>541.68101969226848</v>
      </c>
    </row>
    <row r="140" spans="1:17" x14ac:dyDescent="0.25">
      <c r="A140" s="1" t="s">
        <v>577</v>
      </c>
      <c r="B140" s="3">
        <v>0</v>
      </c>
      <c r="C140" s="3">
        <v>0.11523193329504258</v>
      </c>
      <c r="D140" s="3">
        <v>1.1992064314590746E-3</v>
      </c>
      <c r="E140" s="3">
        <v>6.4780601431774039E-3</v>
      </c>
      <c r="F140" s="3">
        <v>0.47436953327495635</v>
      </c>
      <c r="G140" s="3">
        <v>1.9192155140186915</v>
      </c>
      <c r="H140" s="3">
        <v>0</v>
      </c>
      <c r="I140" s="3">
        <v>2.3876032607840622E-3</v>
      </c>
      <c r="J140" s="3">
        <v>0</v>
      </c>
      <c r="K140" s="3">
        <v>0.335511</v>
      </c>
      <c r="L140" s="3">
        <v>0.3082019225806451</v>
      </c>
      <c r="M140" s="3">
        <v>0</v>
      </c>
      <c r="N140" s="3">
        <v>1.9254502741043024E-3</v>
      </c>
      <c r="O140" s="3">
        <v>0.44925050420168072</v>
      </c>
      <c r="P140" s="3">
        <v>0</v>
      </c>
      <c r="Q140">
        <v>3.6137707274805408</v>
      </c>
    </row>
    <row r="141" spans="1:17" x14ac:dyDescent="0.25">
      <c r="A141" s="1" t="s">
        <v>578</v>
      </c>
      <c r="B141" s="3">
        <v>8.570963521321799</v>
      </c>
      <c r="C141" s="3">
        <v>54.503276536812017</v>
      </c>
      <c r="D141" s="3">
        <v>4.8186294791355538E-3</v>
      </c>
      <c r="E141" s="3">
        <v>5.1924143609160421E-3</v>
      </c>
      <c r="F141" s="3">
        <v>9.1501581443848536</v>
      </c>
      <c r="G141" s="3">
        <v>20.043213450709661</v>
      </c>
      <c r="H141" s="3">
        <v>3.198928319372683E-3</v>
      </c>
      <c r="I141" s="3">
        <v>3.4127055102017752E-2</v>
      </c>
      <c r="J141" s="3">
        <v>0</v>
      </c>
      <c r="K141" s="3">
        <v>1.4436819094684845</v>
      </c>
      <c r="L141" s="3">
        <v>22.266028315045169</v>
      </c>
      <c r="M141" s="3">
        <v>0</v>
      </c>
      <c r="N141" s="3">
        <v>6.9918585372502604E-5</v>
      </c>
      <c r="O141" s="3">
        <v>12.797977768991146</v>
      </c>
      <c r="P141" s="3">
        <v>0</v>
      </c>
      <c r="Q141">
        <v>128.82270659257995</v>
      </c>
    </row>
    <row r="142" spans="1:17" x14ac:dyDescent="0.25">
      <c r="A142" s="1" t="s">
        <v>579</v>
      </c>
      <c r="B142" s="3">
        <v>1.3349149319843154</v>
      </c>
      <c r="C142" s="3">
        <v>15.252896170308187</v>
      </c>
      <c r="D142" s="3">
        <v>5.7014999999999996E-2</v>
      </c>
      <c r="E142" s="3">
        <v>0.70829600000000004</v>
      </c>
      <c r="F142" s="3">
        <v>28.799497865951736</v>
      </c>
      <c r="G142" s="3">
        <v>62.421583128153472</v>
      </c>
      <c r="H142" s="3">
        <v>0.21683508382926622</v>
      </c>
      <c r="I142" s="3">
        <v>2.2389246054663285</v>
      </c>
      <c r="J142" s="3">
        <v>2.5555106133858549E-4</v>
      </c>
      <c r="K142" s="3">
        <v>60.73589593299257</v>
      </c>
      <c r="L142" s="3">
        <v>60.146415909550207</v>
      </c>
      <c r="M142" s="3">
        <v>22.034312024476403</v>
      </c>
      <c r="N142" s="3">
        <v>0.10724435325597707</v>
      </c>
      <c r="O142" s="3">
        <v>27.88926011542069</v>
      </c>
      <c r="P142" s="3">
        <v>2.1718918529415578</v>
      </c>
      <c r="Q142">
        <v>284.11523852539204</v>
      </c>
    </row>
    <row r="143" spans="1:17" x14ac:dyDescent="0.25">
      <c r="A143" s="1" t="s">
        <v>580</v>
      </c>
      <c r="B143" s="3">
        <v>1.5647064214736013</v>
      </c>
      <c r="C143" s="3">
        <v>84.017462649877743</v>
      </c>
      <c r="D143" s="3">
        <v>0.10809210698106111</v>
      </c>
      <c r="E143" s="3">
        <v>0.18325933832730171</v>
      </c>
      <c r="F143" s="3">
        <v>4.8356015011503075</v>
      </c>
      <c r="G143" s="3">
        <v>28.791594570903317</v>
      </c>
      <c r="H143" s="3">
        <v>0.22649542365465658</v>
      </c>
      <c r="I143" s="3">
        <v>0.81646683963932509</v>
      </c>
      <c r="J143" s="3">
        <v>4.7075195509739429E-4</v>
      </c>
      <c r="K143" s="3">
        <v>18.932138863410977</v>
      </c>
      <c r="L143" s="3">
        <v>20.914616651802373</v>
      </c>
      <c r="M143" s="3">
        <v>15.741412067370826</v>
      </c>
      <c r="N143" s="3">
        <v>4.6651831501622117E-2</v>
      </c>
      <c r="O143" s="3">
        <v>13.341827117269755</v>
      </c>
      <c r="P143" s="3">
        <v>1.5977187126051069</v>
      </c>
      <c r="Q143">
        <v>191.11851484792305</v>
      </c>
    </row>
    <row r="144" spans="1:17" x14ac:dyDescent="0.25">
      <c r="A144" s="1" t="s">
        <v>635</v>
      </c>
      <c r="B144" s="3">
        <v>0</v>
      </c>
      <c r="C144" s="3">
        <v>10.354687066021967</v>
      </c>
      <c r="D144" s="3">
        <v>1.2755195680064701E-3</v>
      </c>
      <c r="E144" s="3">
        <v>0</v>
      </c>
      <c r="F144" s="3">
        <v>0</v>
      </c>
      <c r="G144" s="3">
        <v>2.6709861287286807</v>
      </c>
      <c r="H144" s="3">
        <v>0</v>
      </c>
      <c r="I144" s="3">
        <v>0</v>
      </c>
      <c r="J144" s="3">
        <v>0</v>
      </c>
      <c r="K144" s="3">
        <v>0.26946347474966864</v>
      </c>
      <c r="L144" s="3">
        <v>4.3046612367433967</v>
      </c>
      <c r="M144" s="3">
        <v>0</v>
      </c>
      <c r="N144" s="3">
        <v>5.9161879930579123E-5</v>
      </c>
      <c r="O144" s="3">
        <v>0.2066624272646766</v>
      </c>
      <c r="P144" s="3">
        <v>0</v>
      </c>
      <c r="Q144">
        <v>17.807795014956326</v>
      </c>
    </row>
    <row r="145" spans="1:17" x14ac:dyDescent="0.25">
      <c r="A145" s="1" t="s">
        <v>581</v>
      </c>
      <c r="B145" s="3">
        <v>16.297852818124728</v>
      </c>
      <c r="C145" s="3">
        <v>758.46953052399397</v>
      </c>
      <c r="D145" s="3">
        <v>2.8998991888010348E-3</v>
      </c>
      <c r="E145" s="3">
        <v>2.3620003906662224E-3</v>
      </c>
      <c r="F145" s="3">
        <v>21.531950564501379</v>
      </c>
      <c r="G145" s="3">
        <v>66.641165000000001</v>
      </c>
      <c r="H145" s="3">
        <v>1.5535634222118988E-4</v>
      </c>
      <c r="I145" s="3">
        <v>0.22637521032217695</v>
      </c>
      <c r="J145" s="3">
        <v>0</v>
      </c>
      <c r="K145" s="3">
        <v>1.6858400857505325</v>
      </c>
      <c r="L145" s="3">
        <v>80.392495999999994</v>
      </c>
      <c r="M145" s="3">
        <v>0</v>
      </c>
      <c r="N145" s="3">
        <v>2.242773084641045E-3</v>
      </c>
      <c r="O145" s="3">
        <v>10.914717</v>
      </c>
      <c r="P145" s="3">
        <v>0</v>
      </c>
      <c r="Q145">
        <v>956.16758723169926</v>
      </c>
    </row>
    <row r="146" spans="1:17" x14ac:dyDescent="0.25">
      <c r="A146" s="1" t="s">
        <v>582</v>
      </c>
      <c r="B146" s="3">
        <v>122.86839143168406</v>
      </c>
      <c r="C146" s="3">
        <v>1036.620980311438</v>
      </c>
      <c r="D146" s="3">
        <v>2.122725</v>
      </c>
      <c r="E146" s="3">
        <v>3.6880194369891406</v>
      </c>
      <c r="F146" s="3">
        <v>549.64044875007255</v>
      </c>
      <c r="G146" s="3">
        <v>1745.1433366603467</v>
      </c>
      <c r="H146" s="3">
        <v>3.2783295335515494</v>
      </c>
      <c r="I146" s="3">
        <v>1.6230003322577888</v>
      </c>
      <c r="J146" s="3">
        <v>2.2681277531787791E-2</v>
      </c>
      <c r="K146" s="3">
        <v>311.37568614199813</v>
      </c>
      <c r="L146" s="3">
        <v>919.40672381518561</v>
      </c>
      <c r="M146" s="3">
        <v>53.822366649496288</v>
      </c>
      <c r="N146" s="3">
        <v>0.8377628294736843</v>
      </c>
      <c r="O146" s="3">
        <v>317.13635026744026</v>
      </c>
      <c r="P146" s="3">
        <v>11.22615853020843</v>
      </c>
      <c r="Q146">
        <v>5078.8129609676744</v>
      </c>
    </row>
    <row r="147" spans="1:17" x14ac:dyDescent="0.25">
      <c r="A147" s="1" t="s">
        <v>583</v>
      </c>
      <c r="B147" s="3">
        <v>138.36616487344915</v>
      </c>
      <c r="C147" s="3">
        <v>73.954477499546002</v>
      </c>
      <c r="D147" s="3">
        <v>6.9136199999999999</v>
      </c>
      <c r="E147" s="3">
        <v>8.8574912909699002</v>
      </c>
      <c r="F147" s="3">
        <v>154.48227335987457</v>
      </c>
      <c r="G147" s="3">
        <v>339.0074952016202</v>
      </c>
      <c r="H147" s="3">
        <v>26.664200000000001</v>
      </c>
      <c r="I147" s="3">
        <v>6.1596290226673682</v>
      </c>
      <c r="J147" s="3">
        <v>0</v>
      </c>
      <c r="K147" s="3">
        <v>159.43001711123048</v>
      </c>
      <c r="L147" s="3">
        <v>256.47256948883211</v>
      </c>
      <c r="M147" s="3">
        <v>119.45518800000001</v>
      </c>
      <c r="N147" s="3">
        <v>2.0475711509864598</v>
      </c>
      <c r="O147" s="3">
        <v>198.13746369695258</v>
      </c>
      <c r="P147" s="3">
        <v>51.716216232740223</v>
      </c>
      <c r="Q147">
        <v>1541.6643769288689</v>
      </c>
    </row>
    <row r="148" spans="1:17" x14ac:dyDescent="0.25">
      <c r="A148" s="1" t="s">
        <v>584</v>
      </c>
      <c r="B148" s="3">
        <v>0.18330934056564735</v>
      </c>
      <c r="C148" s="3">
        <v>55.359146256142957</v>
      </c>
      <c r="D148" s="3">
        <v>1.7770058938893559E-3</v>
      </c>
      <c r="E148" s="3">
        <v>1.5766601763856389E-2</v>
      </c>
      <c r="F148" s="3">
        <v>39.206268000000001</v>
      </c>
      <c r="G148" s="3">
        <v>30.633687777290667</v>
      </c>
      <c r="H148" s="3">
        <v>0</v>
      </c>
      <c r="I148" s="3">
        <v>8.8451943193911496E-3</v>
      </c>
      <c r="J148" s="3">
        <v>0</v>
      </c>
      <c r="K148" s="3">
        <v>3.7135890000000003</v>
      </c>
      <c r="L148" s="3">
        <v>42.541767396863797</v>
      </c>
      <c r="M148" s="3">
        <v>0</v>
      </c>
      <c r="N148" s="3">
        <v>1.4252634710548609E-3</v>
      </c>
      <c r="O148" s="3">
        <v>38.438261479772819</v>
      </c>
      <c r="P148" s="3">
        <v>0</v>
      </c>
      <c r="Q148">
        <v>210.1038433160841</v>
      </c>
    </row>
    <row r="149" spans="1:17" x14ac:dyDescent="0.25">
      <c r="A149" s="1" t="s">
        <v>585</v>
      </c>
      <c r="B149" s="3">
        <v>145.47491038494945</v>
      </c>
      <c r="C149" s="3">
        <v>553.95874079262444</v>
      </c>
      <c r="D149" s="3">
        <v>3.8964799475255307</v>
      </c>
      <c r="E149" s="3">
        <v>6.8399492781328899</v>
      </c>
      <c r="F149" s="3">
        <v>196.9899363704198</v>
      </c>
      <c r="G149" s="3">
        <v>1090.3631173389076</v>
      </c>
      <c r="H149" s="3">
        <v>13.294100236522002</v>
      </c>
      <c r="I149" s="3">
        <v>27.855828371432043</v>
      </c>
      <c r="J149" s="3">
        <v>2.6559376971399651E-2</v>
      </c>
      <c r="K149" s="3">
        <v>268.02250834434557</v>
      </c>
      <c r="L149" s="3">
        <v>582.64074128298068</v>
      </c>
      <c r="M149" s="3">
        <v>297.12430693774849</v>
      </c>
      <c r="N149" s="3">
        <v>3.6776723132640834</v>
      </c>
      <c r="O149" s="3">
        <v>292.94813525389867</v>
      </c>
      <c r="P149" s="3">
        <v>44.623577684494634</v>
      </c>
      <c r="Q149">
        <v>3527.7365639142172</v>
      </c>
    </row>
    <row r="150" spans="1:17" x14ac:dyDescent="0.25">
      <c r="A150" s="1" t="s">
        <v>586</v>
      </c>
      <c r="B150" s="3">
        <v>31.704483154315607</v>
      </c>
      <c r="C150" s="3">
        <v>76.93015603874818</v>
      </c>
      <c r="D150" s="3">
        <v>4.7335948412684556E-2</v>
      </c>
      <c r="E150" s="3">
        <v>6.3385326939397371E-2</v>
      </c>
      <c r="F150" s="3">
        <v>8.4088511999999991</v>
      </c>
      <c r="G150" s="3">
        <v>219.18705054506518</v>
      </c>
      <c r="H150" s="3">
        <v>0.22017524518702181</v>
      </c>
      <c r="I150" s="3">
        <v>16.213275018542173</v>
      </c>
      <c r="J150" s="3">
        <v>5.8731910588341574E-4</v>
      </c>
      <c r="K150" s="3">
        <v>17.454603638883512</v>
      </c>
      <c r="L150" s="3">
        <v>56.244343494609588</v>
      </c>
      <c r="M150" s="3">
        <v>8.9418843699394284</v>
      </c>
      <c r="N150" s="3">
        <v>2.0168999999999999E-2</v>
      </c>
      <c r="O150" s="3">
        <v>40.700128105280022</v>
      </c>
      <c r="P150" s="3">
        <v>0.8687243837729316</v>
      </c>
      <c r="Q150">
        <v>477.00515278880164</v>
      </c>
    </row>
    <row r="151" spans="1:17" x14ac:dyDescent="0.25">
      <c r="A151" s="1" t="s">
        <v>587</v>
      </c>
      <c r="B151" s="3">
        <v>70.977199292535943</v>
      </c>
      <c r="C151" s="3">
        <v>465.88115380404054</v>
      </c>
      <c r="D151" s="3">
        <v>7.3347826098696847E-2</v>
      </c>
      <c r="E151" s="3">
        <v>7.3839919385848288E-2</v>
      </c>
      <c r="F151" s="3">
        <v>20.848163314937821</v>
      </c>
      <c r="G151" s="3">
        <v>417.34046679897745</v>
      </c>
      <c r="H151" s="3">
        <v>0.10247163099871302</v>
      </c>
      <c r="I151" s="3">
        <v>7.5721131984865978E-2</v>
      </c>
      <c r="J151" s="3">
        <v>0</v>
      </c>
      <c r="K151" s="3">
        <v>6.2250839999999998</v>
      </c>
      <c r="L151" s="3">
        <v>146.46370575917504</v>
      </c>
      <c r="M151" s="3">
        <v>0</v>
      </c>
      <c r="N151" s="3">
        <v>2.7214464768066396E-2</v>
      </c>
      <c r="O151" s="3">
        <v>30.929058000000001</v>
      </c>
      <c r="P151" s="3">
        <v>0</v>
      </c>
      <c r="Q151">
        <v>1159.0174259429029</v>
      </c>
    </row>
    <row r="152" spans="1:17" x14ac:dyDescent="0.25">
      <c r="A152" s="1" t="s">
        <v>588</v>
      </c>
      <c r="B152" s="3">
        <v>0</v>
      </c>
      <c r="C152" s="3">
        <v>5.596289191422585</v>
      </c>
      <c r="D152" s="3">
        <v>1.8860246603856351E-3</v>
      </c>
      <c r="E152" s="3">
        <v>4.4449458828571108E-3</v>
      </c>
      <c r="F152" s="3">
        <v>6.3056910000000004</v>
      </c>
      <c r="G152" s="3">
        <v>14.061022757151372</v>
      </c>
      <c r="H152" s="3">
        <v>0</v>
      </c>
      <c r="I152" s="3">
        <v>1.1317008992481243</v>
      </c>
      <c r="J152" s="3">
        <v>0</v>
      </c>
      <c r="K152" s="3">
        <v>4.5930119999999999</v>
      </c>
      <c r="L152" s="3">
        <v>4.261998901619676</v>
      </c>
      <c r="M152" s="3">
        <v>0</v>
      </c>
      <c r="N152" s="3">
        <v>2.1190709720589249E-3</v>
      </c>
      <c r="O152" s="3">
        <v>1.3609449043116126</v>
      </c>
      <c r="P152" s="3">
        <v>0</v>
      </c>
      <c r="Q152">
        <v>37.319109695268672</v>
      </c>
    </row>
    <row r="153" spans="1:17" x14ac:dyDescent="0.25">
      <c r="A153" s="1" t="s">
        <v>589</v>
      </c>
      <c r="B153" s="3">
        <v>2.2958734166306214</v>
      </c>
      <c r="C153" s="3">
        <v>36.644972639363885</v>
      </c>
      <c r="D153" s="3">
        <v>4.9712557522303457E-3</v>
      </c>
      <c r="E153" s="3">
        <v>1.2896322808110093E-2</v>
      </c>
      <c r="F153" s="3">
        <v>5.1537893900160316</v>
      </c>
      <c r="G153" s="3">
        <v>27.171170983353413</v>
      </c>
      <c r="H153" s="3">
        <v>7.5771525092425797E-3</v>
      </c>
      <c r="I153" s="3">
        <v>3.1481332569797582E-3</v>
      </c>
      <c r="J153" s="3">
        <v>0</v>
      </c>
      <c r="K153" s="3">
        <v>1.9320314658581592</v>
      </c>
      <c r="L153" s="3">
        <v>12.831768305446808</v>
      </c>
      <c r="M153" s="3">
        <v>2.8595793773432696</v>
      </c>
      <c r="N153" s="3">
        <v>3.522821032229939E-3</v>
      </c>
      <c r="O153" s="3">
        <v>5.6227226236663421</v>
      </c>
      <c r="P153" s="3">
        <v>0.46023013850421296</v>
      </c>
      <c r="Q153">
        <v>95.004254025541542</v>
      </c>
    </row>
    <row r="154" spans="1:17" x14ac:dyDescent="0.25">
      <c r="A154" s="1" t="s">
        <v>590</v>
      </c>
      <c r="B154" s="3">
        <v>66.126886197952743</v>
      </c>
      <c r="C154" s="3">
        <v>699.96657914098193</v>
      </c>
      <c r="D154" s="3">
        <v>0.58523712603502087</v>
      </c>
      <c r="E154" s="3">
        <v>1.1785777247904821</v>
      </c>
      <c r="F154" s="3">
        <v>72.954168108137168</v>
      </c>
      <c r="G154" s="3">
        <v>278.66271497721851</v>
      </c>
      <c r="H154" s="3">
        <v>2.7008099314109888</v>
      </c>
      <c r="I154" s="3">
        <v>4.0319746071344413</v>
      </c>
      <c r="J154" s="3">
        <v>1.0468626810975388E-2</v>
      </c>
      <c r="K154" s="3">
        <v>384.22840325083092</v>
      </c>
      <c r="L154" s="3">
        <v>337.16904803149885</v>
      </c>
      <c r="M154" s="3">
        <v>47.326001258266153</v>
      </c>
      <c r="N154" s="3">
        <v>0.15348891058631919</v>
      </c>
      <c r="O154" s="3">
        <v>140.04366329521693</v>
      </c>
      <c r="P154" s="3">
        <v>6.5349899361478263</v>
      </c>
      <c r="Q154">
        <v>2041.6730111230193</v>
      </c>
    </row>
    <row r="155" spans="1:17" x14ac:dyDescent="0.25">
      <c r="A155" s="1" t="s">
        <v>591</v>
      </c>
      <c r="B155" s="3">
        <v>4.5539212591072351</v>
      </c>
      <c r="C155" s="3">
        <v>70.195703271653258</v>
      </c>
      <c r="D155" s="3">
        <v>0.30015046791755673</v>
      </c>
      <c r="E155" s="3">
        <v>0.53332374221823442</v>
      </c>
      <c r="F155" s="3">
        <v>33.836469558501292</v>
      </c>
      <c r="G155" s="3">
        <v>112.28832591515796</v>
      </c>
      <c r="H155" s="3">
        <v>0.80940783593749999</v>
      </c>
      <c r="I155" s="3">
        <v>2.2288558674418608</v>
      </c>
      <c r="J155" s="3">
        <v>1.3584556418524806E-3</v>
      </c>
      <c r="K155" s="3">
        <v>90.151999166880756</v>
      </c>
      <c r="L155" s="3">
        <v>59.357034495499867</v>
      </c>
      <c r="M155" s="3">
        <v>23.533827270668439</v>
      </c>
      <c r="N155" s="3">
        <v>0.11181057471607359</v>
      </c>
      <c r="O155" s="3">
        <v>37.078254083578877</v>
      </c>
      <c r="P155" s="3">
        <v>2.9766985503184711</v>
      </c>
      <c r="Q155">
        <v>437.95714051523925</v>
      </c>
    </row>
    <row r="156" spans="1:17" x14ac:dyDescent="0.25">
      <c r="A156" s="1" t="s">
        <v>592</v>
      </c>
      <c r="B156" s="3">
        <v>59.811059999999998</v>
      </c>
      <c r="C156" s="3">
        <v>200.88225992725515</v>
      </c>
      <c r="D156" s="3">
        <v>0.44340112709366797</v>
      </c>
      <c r="E156" s="3">
        <v>0.52959636607431393</v>
      </c>
      <c r="F156" s="3">
        <v>58.562447999999996</v>
      </c>
      <c r="G156" s="3">
        <v>128.00203808108108</v>
      </c>
      <c r="H156" s="3">
        <v>1.9829600000000001</v>
      </c>
      <c r="I156" s="3">
        <v>1.1039939999999999</v>
      </c>
      <c r="J156" s="3">
        <v>0</v>
      </c>
      <c r="K156" s="3">
        <v>21.796763400000007</v>
      </c>
      <c r="L156" s="3">
        <v>77.186847</v>
      </c>
      <c r="M156" s="3">
        <v>23.684740240667171</v>
      </c>
      <c r="N156" s="3">
        <v>5.3643690038872378E-2</v>
      </c>
      <c r="O156" s="3">
        <v>38.344696923076917</v>
      </c>
      <c r="P156" s="3">
        <v>2.0996269846973994</v>
      </c>
      <c r="Q156">
        <v>614.48407573998463</v>
      </c>
    </row>
    <row r="157" spans="1:17" x14ac:dyDescent="0.25">
      <c r="A157" s="1" t="s">
        <v>593</v>
      </c>
      <c r="B157" s="3">
        <v>9.7653009999999991</v>
      </c>
      <c r="C157" s="3">
        <v>122.41841208402248</v>
      </c>
      <c r="D157" s="3">
        <v>0.83363999999999994</v>
      </c>
      <c r="E157" s="3">
        <v>0.224718</v>
      </c>
      <c r="F157" s="3">
        <v>45.302474066185027</v>
      </c>
      <c r="G157" s="3">
        <v>245.5599222548953</v>
      </c>
      <c r="H157" s="3">
        <v>2.9416229083947969</v>
      </c>
      <c r="I157" s="3">
        <v>1.0400050652173911</v>
      </c>
      <c r="J157" s="3">
        <v>1.3719056977124062E-3</v>
      </c>
      <c r="K157" s="3">
        <v>238.6326255017544</v>
      </c>
      <c r="L157" s="3">
        <v>186.53344853279836</v>
      </c>
      <c r="M157" s="3">
        <v>30.444648107796979</v>
      </c>
      <c r="N157" s="3">
        <v>0.29968050000000002</v>
      </c>
      <c r="O157" s="3">
        <v>86.56276821965244</v>
      </c>
      <c r="P157" s="3">
        <v>7.8964019270080801</v>
      </c>
      <c r="Q157">
        <v>978.45704007342306</v>
      </c>
    </row>
    <row r="158" spans="1:17" x14ac:dyDescent="0.25">
      <c r="A158" s="1" t="s">
        <v>594</v>
      </c>
      <c r="B158" s="3">
        <v>12.233182901659049</v>
      </c>
      <c r="C158" s="3">
        <v>19.309622000000001</v>
      </c>
      <c r="D158" s="3">
        <v>8.2429089347836923E-2</v>
      </c>
      <c r="E158" s="3">
        <v>3.872883340982676E-2</v>
      </c>
      <c r="F158" s="3">
        <v>18.164172881791387</v>
      </c>
      <c r="G158" s="3">
        <v>56.935236295167606</v>
      </c>
      <c r="H158" s="3">
        <v>8.6780640434372849E-2</v>
      </c>
      <c r="I158" s="3">
        <v>10.782322000000001</v>
      </c>
      <c r="J158" s="3">
        <v>0</v>
      </c>
      <c r="K158" s="3">
        <v>14.91356382474765</v>
      </c>
      <c r="L158" s="3">
        <v>30.47519085278816</v>
      </c>
      <c r="M158" s="3">
        <v>0</v>
      </c>
      <c r="N158" s="3">
        <v>2.224486685389775E-2</v>
      </c>
      <c r="O158" s="3">
        <v>15.196951118906025</v>
      </c>
      <c r="P158" s="3">
        <v>0</v>
      </c>
      <c r="Q158">
        <v>178.24042530510579</v>
      </c>
    </row>
    <row r="159" spans="1:17" x14ac:dyDescent="0.25">
      <c r="A159" s="1" t="s">
        <v>595</v>
      </c>
      <c r="B159" s="3">
        <v>84.597072300411526</v>
      </c>
      <c r="C159" s="3">
        <v>1236.7171985835796</v>
      </c>
      <c r="D159" s="3">
        <v>2.4670946858108049E-2</v>
      </c>
      <c r="E159" s="3">
        <v>9.7720000000000012E-3</v>
      </c>
      <c r="F159" s="3">
        <v>42.57370855636875</v>
      </c>
      <c r="G159" s="3">
        <v>693.24415789923648</v>
      </c>
      <c r="H159" s="3">
        <v>8.9693999999999996E-2</v>
      </c>
      <c r="I159" s="3">
        <v>0.15010200000000001</v>
      </c>
      <c r="J159" s="3">
        <v>0</v>
      </c>
      <c r="K159" s="3">
        <v>41.23440676815094</v>
      </c>
      <c r="L159" s="3">
        <v>239.45984877970881</v>
      </c>
      <c r="M159" s="3">
        <v>0</v>
      </c>
      <c r="N159" s="3">
        <v>2.0690522917539807E-2</v>
      </c>
      <c r="O159" s="3">
        <v>120.74732394201052</v>
      </c>
      <c r="P159" s="3">
        <v>0</v>
      </c>
      <c r="Q159">
        <v>2458.8686462992423</v>
      </c>
    </row>
    <row r="160" spans="1:17" x14ac:dyDescent="0.25">
      <c r="A160" s="1" t="s">
        <v>596</v>
      </c>
      <c r="B160" s="3">
        <v>170.98448798666695</v>
      </c>
      <c r="C160" s="3">
        <v>733.71354833128339</v>
      </c>
      <c r="D160" s="3">
        <v>3.6481388835978836</v>
      </c>
      <c r="E160" s="3">
        <v>3.3326574223968572</v>
      </c>
      <c r="F160" s="3">
        <v>136.4509961672585</v>
      </c>
      <c r="G160" s="3">
        <v>1366.8683424531048</v>
      </c>
      <c r="H160" s="3">
        <v>8.8205915409188194</v>
      </c>
      <c r="I160" s="3">
        <v>13.815592190260478</v>
      </c>
      <c r="J160" s="3">
        <v>0</v>
      </c>
      <c r="K160" s="3">
        <v>354.42308468477012</v>
      </c>
      <c r="L160" s="3">
        <v>452.28149753695806</v>
      </c>
      <c r="M160" s="3">
        <v>18.548150788369995</v>
      </c>
      <c r="N160" s="3">
        <v>0.56838</v>
      </c>
      <c r="O160" s="3">
        <v>286.68784899731554</v>
      </c>
      <c r="P160" s="3">
        <v>4.5581964461771936</v>
      </c>
      <c r="Q160">
        <v>3554.7015134290787</v>
      </c>
    </row>
    <row r="161" spans="1:17" x14ac:dyDescent="0.25">
      <c r="A161" s="1" t="s">
        <v>597</v>
      </c>
      <c r="B161" s="3">
        <v>8.8328312565257399</v>
      </c>
      <c r="C161" s="3">
        <v>47.900559452919786</v>
      </c>
      <c r="D161" s="3">
        <v>8.6015806765564525E-3</v>
      </c>
      <c r="E161" s="3">
        <v>2.0819488675534764E-2</v>
      </c>
      <c r="F161" s="3">
        <v>9.5264626265904582</v>
      </c>
      <c r="G161" s="3">
        <v>27.069954718631173</v>
      </c>
      <c r="H161" s="3">
        <v>2.3472930979237965E-2</v>
      </c>
      <c r="I161" s="3">
        <v>3.5915452911253691E-2</v>
      </c>
      <c r="J161" s="3">
        <v>0</v>
      </c>
      <c r="K161" s="3">
        <v>2.3174428318027158</v>
      </c>
      <c r="L161" s="3">
        <v>18.712748000000001</v>
      </c>
      <c r="M161" s="3">
        <v>0</v>
      </c>
      <c r="N161" s="3">
        <v>1.3876150020081285E-3</v>
      </c>
      <c r="O161" s="3">
        <v>21.78375410561398</v>
      </c>
      <c r="P161" s="3">
        <v>0</v>
      </c>
      <c r="Q161">
        <v>136.23395006032848</v>
      </c>
    </row>
    <row r="162" spans="1:17" x14ac:dyDescent="0.25">
      <c r="A162" s="1" t="s">
        <v>598</v>
      </c>
      <c r="B162" s="3">
        <v>0</v>
      </c>
      <c r="C162" s="3">
        <v>1.4117588712911591</v>
      </c>
      <c r="D162" s="3">
        <v>8.8305200861986399E-4</v>
      </c>
      <c r="E162" s="3">
        <v>1.9932492748238166E-4</v>
      </c>
      <c r="F162" s="3">
        <v>0.34466747175306262</v>
      </c>
      <c r="G162" s="3">
        <v>2.6620394573346466</v>
      </c>
      <c r="H162" s="3">
        <v>0</v>
      </c>
      <c r="I162" s="3">
        <v>7.0060945104088318E-4</v>
      </c>
      <c r="J162" s="3">
        <v>0</v>
      </c>
      <c r="K162" s="3">
        <v>0.27223757917606778</v>
      </c>
      <c r="L162" s="3">
        <v>1.2955403139299417</v>
      </c>
      <c r="M162" s="3">
        <v>0</v>
      </c>
      <c r="N162" s="3">
        <v>0</v>
      </c>
      <c r="O162" s="3">
        <v>0.56060210154039136</v>
      </c>
      <c r="P162" s="3">
        <v>0</v>
      </c>
      <c r="Q162">
        <v>6.548628781412412</v>
      </c>
    </row>
    <row r="163" spans="1:17" x14ac:dyDescent="0.25">
      <c r="A163" s="1" t="s">
        <v>599</v>
      </c>
      <c r="B163" s="3">
        <v>9.0230700000000006</v>
      </c>
      <c r="C163" s="3">
        <v>199.15660904084126</v>
      </c>
      <c r="D163" s="3">
        <v>0.25175703746985822</v>
      </c>
      <c r="E163" s="3">
        <v>0.20863499999999999</v>
      </c>
      <c r="F163" s="3">
        <v>47.269513842129363</v>
      </c>
      <c r="G163" s="3">
        <v>436.66806625245147</v>
      </c>
      <c r="H163" s="3">
        <v>0.53955963818611163</v>
      </c>
      <c r="I163" s="3">
        <v>3.2794710052392597</v>
      </c>
      <c r="J163" s="3">
        <v>0</v>
      </c>
      <c r="K163" s="3">
        <v>12.627332000000001</v>
      </c>
      <c r="L163" s="3">
        <v>102.3520631576159</v>
      </c>
      <c r="M163" s="3">
        <v>22.429373052133805</v>
      </c>
      <c r="N163" s="3">
        <v>4.8389039430492761E-2</v>
      </c>
      <c r="O163" s="3">
        <v>46.685087318685774</v>
      </c>
      <c r="P163" s="3">
        <v>1.6188588830168307</v>
      </c>
      <c r="Q163">
        <v>882.15778526720021</v>
      </c>
    </row>
    <row r="164" spans="1:17" x14ac:dyDescent="0.25">
      <c r="A164" s="1" t="s">
        <v>600</v>
      </c>
      <c r="B164" s="3">
        <v>298.61514900000003</v>
      </c>
      <c r="C164" s="3">
        <v>326.24894420121944</v>
      </c>
      <c r="D164" s="3">
        <v>2.6184400000000001</v>
      </c>
      <c r="E164" s="3">
        <v>3.6211751031390125</v>
      </c>
      <c r="F164" s="3">
        <v>195.74403274305163</v>
      </c>
      <c r="G164" s="3">
        <v>1204.24776924805</v>
      </c>
      <c r="H164" s="3">
        <v>17.204635</v>
      </c>
      <c r="I164" s="3">
        <v>62.107314615982837</v>
      </c>
      <c r="J164" s="3">
        <v>3.5059812274872604E-3</v>
      </c>
      <c r="K164" s="3">
        <v>130.57663338595063</v>
      </c>
      <c r="L164" s="3">
        <v>1379.5785462088706</v>
      </c>
      <c r="M164" s="3">
        <v>92.033880442777047</v>
      </c>
      <c r="N164" s="3">
        <v>1.7329514320236441</v>
      </c>
      <c r="O164" s="3">
        <v>270.40399642188981</v>
      </c>
      <c r="P164" s="3">
        <v>17.800418966049946</v>
      </c>
      <c r="Q164">
        <v>4002.5373927502319</v>
      </c>
    </row>
    <row r="165" spans="1:17" x14ac:dyDescent="0.25">
      <c r="A165" s="1" t="s">
        <v>601</v>
      </c>
      <c r="B165" s="3">
        <v>61.577869563354085</v>
      </c>
      <c r="C165" s="3">
        <v>22.187663132470405</v>
      </c>
      <c r="D165" s="3">
        <v>0.28845275427250594</v>
      </c>
      <c r="E165" s="3">
        <v>0.53795804678219983</v>
      </c>
      <c r="F165" s="3">
        <v>11.371957541693304</v>
      </c>
      <c r="G165" s="3">
        <v>146.86431631236317</v>
      </c>
      <c r="H165" s="3">
        <v>0.45645811840161338</v>
      </c>
      <c r="I165" s="3">
        <v>0.77265238340778442</v>
      </c>
      <c r="J165" s="3">
        <v>0</v>
      </c>
      <c r="K165" s="3">
        <v>30.539191837255736</v>
      </c>
      <c r="L165" s="3">
        <v>39.931049999999999</v>
      </c>
      <c r="M165" s="3">
        <v>5.7209073155502255</v>
      </c>
      <c r="N165" s="3">
        <v>6.070546716149515E-2</v>
      </c>
      <c r="O165" s="3">
        <v>17.745569999999997</v>
      </c>
      <c r="P165" s="3">
        <v>0.17287841738907181</v>
      </c>
      <c r="Q165">
        <v>338.22763089010152</v>
      </c>
    </row>
    <row r="166" spans="1:17" x14ac:dyDescent="0.25">
      <c r="A166" s="1" t="s">
        <v>636</v>
      </c>
      <c r="B166" s="3">
        <v>0</v>
      </c>
      <c r="C166" s="3">
        <v>5.1554751853138438E-2</v>
      </c>
      <c r="D166" s="3">
        <v>0</v>
      </c>
      <c r="E166" s="3">
        <v>0</v>
      </c>
      <c r="F166" s="3">
        <v>8.8467963574940064E-2</v>
      </c>
      <c r="G166" s="3">
        <v>0.32145835240110132</v>
      </c>
      <c r="H166" s="3">
        <v>0</v>
      </c>
      <c r="I166" s="3">
        <v>0</v>
      </c>
      <c r="J166" s="3">
        <v>0</v>
      </c>
      <c r="K166" s="3">
        <v>3.7456881228611599E-2</v>
      </c>
      <c r="L166" s="3">
        <v>0</v>
      </c>
      <c r="M166" s="3">
        <v>0</v>
      </c>
      <c r="N166" s="3">
        <v>0</v>
      </c>
      <c r="O166" s="3">
        <v>0</v>
      </c>
      <c r="P166" s="3">
        <v>0</v>
      </c>
      <c r="Q166">
        <v>0.49893794905779143</v>
      </c>
    </row>
    <row r="167" spans="1:17" x14ac:dyDescent="0.25">
      <c r="A167" s="1" t="s">
        <v>602</v>
      </c>
      <c r="B167" s="3">
        <v>6.8301410812725978</v>
      </c>
      <c r="C167" s="3">
        <v>454.29943346573293</v>
      </c>
      <c r="D167" s="3">
        <v>1.0560000000000002E-2</v>
      </c>
      <c r="E167" s="3">
        <v>3.4503144947200269E-2</v>
      </c>
      <c r="F167" s="3">
        <v>37.088712393295658</v>
      </c>
      <c r="G167" s="3">
        <v>154.84789516904871</v>
      </c>
      <c r="H167" s="3">
        <v>6.5299095296333778E-2</v>
      </c>
      <c r="I167" s="3">
        <v>0.30900103281795899</v>
      </c>
      <c r="J167" s="3">
        <v>0</v>
      </c>
      <c r="K167" s="3">
        <v>8.3898799346851138</v>
      </c>
      <c r="L167" s="3">
        <v>122.06403690666097</v>
      </c>
      <c r="M167" s="3">
        <v>0.98479516480528584</v>
      </c>
      <c r="N167" s="3">
        <v>2.8843473945409426E-2</v>
      </c>
      <c r="O167" s="3">
        <v>92.714336100168822</v>
      </c>
      <c r="P167" s="3">
        <v>0.12192449474278666</v>
      </c>
      <c r="Q167">
        <v>877.78936145741977</v>
      </c>
    </row>
    <row r="168" spans="1:17" x14ac:dyDescent="0.25">
      <c r="A168" s="1" t="s">
        <v>603</v>
      </c>
      <c r="B168" s="3">
        <v>98.942491557821143</v>
      </c>
      <c r="C168" s="3">
        <v>429.39105932633259</v>
      </c>
      <c r="D168" s="3">
        <v>0.33624567307692299</v>
      </c>
      <c r="E168" s="3">
        <v>0.96376620392156875</v>
      </c>
      <c r="F168" s="3">
        <v>180.29276998478136</v>
      </c>
      <c r="G168" s="3">
        <v>959.49206380607416</v>
      </c>
      <c r="H168" s="3">
        <v>3.7655835178975994</v>
      </c>
      <c r="I168" s="3">
        <v>7.27501945382794</v>
      </c>
      <c r="J168" s="3">
        <v>0</v>
      </c>
      <c r="K168" s="3">
        <v>356.85770467488072</v>
      </c>
      <c r="L168" s="3">
        <v>637.39246465305757</v>
      </c>
      <c r="M168" s="3">
        <v>4.8643968111832416</v>
      </c>
      <c r="N168" s="3">
        <v>0.22643504207999998</v>
      </c>
      <c r="O168" s="3">
        <v>216.3500268748702</v>
      </c>
      <c r="P168" s="3">
        <v>0.22556705639992439</v>
      </c>
      <c r="Q168">
        <v>2896.3755946362053</v>
      </c>
    </row>
    <row r="169" spans="1:17" x14ac:dyDescent="0.25">
      <c r="A169" s="1" t="s">
        <v>604</v>
      </c>
      <c r="B169" s="3">
        <v>42.855899999999998</v>
      </c>
      <c r="C169" s="3">
        <v>44.25576353431223</v>
      </c>
      <c r="D169" s="3">
        <v>8.3257631973208651E-2</v>
      </c>
      <c r="E169" s="3">
        <v>9.3274099815380498E-2</v>
      </c>
      <c r="F169" s="3">
        <v>12.365965769418978</v>
      </c>
      <c r="G169" s="3">
        <v>272.1547240427555</v>
      </c>
      <c r="H169" s="3">
        <v>0.55941700338274736</v>
      </c>
      <c r="I169" s="3">
        <v>0.30823589354905911</v>
      </c>
      <c r="J169" s="3">
        <v>0</v>
      </c>
      <c r="K169" s="3">
        <v>15.656718</v>
      </c>
      <c r="L169" s="3">
        <v>25.788506937486844</v>
      </c>
      <c r="M169" s="3">
        <v>0</v>
      </c>
      <c r="N169" s="3">
        <v>1.9539555435253996E-2</v>
      </c>
      <c r="O169" s="3">
        <v>22.366277999999998</v>
      </c>
      <c r="P169" s="3">
        <v>0</v>
      </c>
      <c r="Q169">
        <v>436.50758046812922</v>
      </c>
    </row>
    <row r="170" spans="1:17" x14ac:dyDescent="0.25">
      <c r="A170" s="1" t="s">
        <v>605</v>
      </c>
      <c r="B170" s="3">
        <v>5009.5847505982074</v>
      </c>
      <c r="C170" s="3">
        <v>9178.2949359570084</v>
      </c>
      <c r="D170" s="3">
        <v>57.295414581022698</v>
      </c>
      <c r="E170" s="3">
        <v>92.584002779092287</v>
      </c>
      <c r="F170" s="3">
        <v>6377.71407576401</v>
      </c>
      <c r="G170" s="3">
        <v>56816.992027764994</v>
      </c>
      <c r="H170" s="3">
        <v>123.06986017558967</v>
      </c>
      <c r="I170" s="3">
        <v>31.021453914155003</v>
      </c>
      <c r="J170" s="3">
        <v>0.94293858281984733</v>
      </c>
      <c r="K170" s="3">
        <v>14574.721752574944</v>
      </c>
      <c r="L170" s="3">
        <v>11402.321094041919</v>
      </c>
      <c r="M170" s="3">
        <v>12170.295592091077</v>
      </c>
      <c r="N170" s="3">
        <v>21.97619154732519</v>
      </c>
      <c r="O170" s="3">
        <v>7934.1964257787331</v>
      </c>
      <c r="P170" s="3">
        <v>960.78989554102941</v>
      </c>
      <c r="Q170">
        <v>124751.80041169193</v>
      </c>
    </row>
    <row r="171" spans="1:17" x14ac:dyDescent="0.25">
      <c r="A171" s="1" t="s">
        <v>606</v>
      </c>
      <c r="B171" s="3">
        <v>61.697576114869413</v>
      </c>
      <c r="C171" s="3">
        <v>230.052577390263</v>
      </c>
      <c r="D171" s="3">
        <v>0.20281851318967836</v>
      </c>
      <c r="E171" s="3">
        <v>0.85741610805821289</v>
      </c>
      <c r="F171" s="3">
        <v>77.166808519845986</v>
      </c>
      <c r="G171" s="3">
        <v>300.12430098438148</v>
      </c>
      <c r="H171" s="3">
        <v>1.1524757165083015</v>
      </c>
      <c r="I171" s="3">
        <v>110.22999658761402</v>
      </c>
      <c r="J171" s="3">
        <v>0</v>
      </c>
      <c r="K171" s="3">
        <v>118.768504877556</v>
      </c>
      <c r="L171" s="3">
        <v>143.62731819097303</v>
      </c>
      <c r="M171" s="3">
        <v>0</v>
      </c>
      <c r="N171" s="3">
        <v>6.7186382190254038E-2</v>
      </c>
      <c r="O171" s="3">
        <v>34.309219576376556</v>
      </c>
      <c r="P171" s="3">
        <v>0</v>
      </c>
      <c r="Q171">
        <v>1078.2561989618262</v>
      </c>
    </row>
    <row r="172" spans="1:17" x14ac:dyDescent="0.25">
      <c r="A172" s="1" t="s">
        <v>637</v>
      </c>
      <c r="B172" s="3">
        <v>0</v>
      </c>
      <c r="C172" s="3">
        <v>0.89813500000000002</v>
      </c>
      <c r="D172" s="3">
        <v>0</v>
      </c>
      <c r="E172" s="3">
        <v>0</v>
      </c>
      <c r="F172" s="3">
        <v>1.0519305975470477</v>
      </c>
      <c r="G172" s="3">
        <v>3.0220022678683707</v>
      </c>
      <c r="H172" s="3">
        <v>0</v>
      </c>
      <c r="I172" s="3">
        <v>1.1739817577639009E-2</v>
      </c>
      <c r="J172" s="3">
        <v>0</v>
      </c>
      <c r="K172" s="3">
        <v>0.42069746629398458</v>
      </c>
      <c r="L172" s="3">
        <v>3.7524840548518559</v>
      </c>
      <c r="M172" s="3">
        <v>0</v>
      </c>
      <c r="N172" s="3">
        <v>1.0756705441923478E-4</v>
      </c>
      <c r="O172" s="3">
        <v>1.6770349189573024</v>
      </c>
      <c r="P172" s="3">
        <v>0</v>
      </c>
      <c r="Q172">
        <v>10.834131690150619</v>
      </c>
    </row>
    <row r="173" spans="1:17" x14ac:dyDescent="0.25">
      <c r="A173" s="1" t="s">
        <v>607</v>
      </c>
      <c r="B173" s="3">
        <v>91.030208897638943</v>
      </c>
      <c r="C173" s="3">
        <v>319.58398674469765</v>
      </c>
      <c r="D173" s="3">
        <v>0.47950814255723578</v>
      </c>
      <c r="E173" s="3">
        <v>1.4100943007349866</v>
      </c>
      <c r="F173" s="3">
        <v>44.825427314522017</v>
      </c>
      <c r="G173" s="3">
        <v>300.2928081007592</v>
      </c>
      <c r="H173" s="3">
        <v>2.7227752537685741</v>
      </c>
      <c r="I173" s="3">
        <v>17.025246630000002</v>
      </c>
      <c r="J173" s="3">
        <v>0</v>
      </c>
      <c r="K173" s="3">
        <v>37.45008534479831</v>
      </c>
      <c r="L173" s="3">
        <v>81.447135265620119</v>
      </c>
      <c r="M173" s="3">
        <v>13.417899999999999</v>
      </c>
      <c r="N173" s="3">
        <v>0.23675400000000002</v>
      </c>
      <c r="O173" s="3">
        <v>53.59381428309127</v>
      </c>
      <c r="P173" s="3">
        <v>2.2286199999999998</v>
      </c>
      <c r="Q173">
        <v>965.7443642781883</v>
      </c>
    </row>
    <row r="174" spans="1:17" x14ac:dyDescent="0.25">
      <c r="A174" s="1" t="s">
        <v>608</v>
      </c>
      <c r="B174" s="3">
        <v>182.71582890897457</v>
      </c>
      <c r="C174" s="3">
        <v>217.83100124773074</v>
      </c>
      <c r="D174" s="3">
        <v>1.2758217692307685</v>
      </c>
      <c r="E174" s="3">
        <v>1.7584445102495709</v>
      </c>
      <c r="F174" s="3">
        <v>191.51616243842611</v>
      </c>
      <c r="G174" s="3">
        <v>994.87226097969699</v>
      </c>
      <c r="H174" s="3">
        <v>1.3990544782210066</v>
      </c>
      <c r="I174" s="3">
        <v>2.4707991412156041</v>
      </c>
      <c r="J174" s="3">
        <v>0</v>
      </c>
      <c r="K174" s="3">
        <v>298.53245009385785</v>
      </c>
      <c r="L174" s="3">
        <v>413.52229457727918</v>
      </c>
      <c r="M174" s="3">
        <v>48.628032040871496</v>
      </c>
      <c r="N174" s="3">
        <v>0.58490661511003095</v>
      </c>
      <c r="O174" s="3">
        <v>572.66658936864326</v>
      </c>
      <c r="P174" s="3">
        <v>3.5626939571077632</v>
      </c>
      <c r="Q174">
        <v>2931.3363401266147</v>
      </c>
    </row>
    <row r="175" spans="1:17" x14ac:dyDescent="0.25">
      <c r="A175" s="1" t="s">
        <v>609</v>
      </c>
      <c r="B175" s="3">
        <v>44.977328297174545</v>
      </c>
      <c r="C175" s="3">
        <v>144.14671554770936</v>
      </c>
      <c r="D175" s="3">
        <v>0.14524570260299319</v>
      </c>
      <c r="E175" s="3">
        <v>0.23561203053054922</v>
      </c>
      <c r="F175" s="3">
        <v>30.891964910302939</v>
      </c>
      <c r="G175" s="3">
        <v>94.167420223619601</v>
      </c>
      <c r="H175" s="3">
        <v>0.2077255528535692</v>
      </c>
      <c r="I175" s="3">
        <v>0.8225708067944475</v>
      </c>
      <c r="J175" s="3">
        <v>0</v>
      </c>
      <c r="K175" s="3">
        <v>5.2324182655592102</v>
      </c>
      <c r="L175" s="3">
        <v>43.254938561304144</v>
      </c>
      <c r="M175" s="3">
        <v>0</v>
      </c>
      <c r="N175" s="3">
        <v>0.10762083794644439</v>
      </c>
      <c r="O175" s="3">
        <v>27.671589206772683</v>
      </c>
      <c r="P175" s="3">
        <v>0</v>
      </c>
      <c r="Q175">
        <v>391.86114994317046</v>
      </c>
    </row>
    <row r="176" spans="1:17" x14ac:dyDescent="0.25">
      <c r="A176" s="1" t="s">
        <v>610</v>
      </c>
      <c r="B176" s="3">
        <v>13.55556</v>
      </c>
      <c r="C176" s="3">
        <v>373.43800759000203</v>
      </c>
      <c r="D176" s="3">
        <v>2.9871142019980586E-2</v>
      </c>
      <c r="E176" s="3">
        <v>3.0925262498891517E-2</v>
      </c>
      <c r="F176" s="3">
        <v>30.293398673920787</v>
      </c>
      <c r="G176" s="3">
        <v>114.40123111078579</v>
      </c>
      <c r="H176" s="3">
        <v>2.1989984076217516E-2</v>
      </c>
      <c r="I176" s="3">
        <v>7.0890614190847259E-3</v>
      </c>
      <c r="J176" s="3">
        <v>0</v>
      </c>
      <c r="K176" s="3">
        <v>26.695052861708668</v>
      </c>
      <c r="L176" s="3">
        <v>154.50964994145679</v>
      </c>
      <c r="M176" s="3">
        <v>0</v>
      </c>
      <c r="N176" s="3">
        <v>1.5495034189090767E-2</v>
      </c>
      <c r="O176" s="3">
        <v>33.4575984447252</v>
      </c>
      <c r="P176" s="3">
        <v>9.5274577535830345E-4</v>
      </c>
      <c r="Q176">
        <v>746.45682185257795</v>
      </c>
    </row>
    <row r="177" spans="1:17" x14ac:dyDescent="0.25">
      <c r="A177" s="1" t="s">
        <v>611</v>
      </c>
      <c r="B177" s="3">
        <v>36.869247999999999</v>
      </c>
      <c r="C177" s="3">
        <v>262.82515161088838</v>
      </c>
      <c r="D177" s="3">
        <v>0.10732897561558717</v>
      </c>
      <c r="E177" s="3">
        <v>7.5285025110095549E-2</v>
      </c>
      <c r="F177" s="3">
        <v>18.534641791535858</v>
      </c>
      <c r="G177" s="3">
        <v>92.525603776062141</v>
      </c>
      <c r="H177" s="3">
        <v>0.11660600000000002</v>
      </c>
      <c r="I177" s="3">
        <v>2.859592785695815E-2</v>
      </c>
      <c r="J177" s="3">
        <v>0</v>
      </c>
      <c r="K177" s="3">
        <v>19.607619685759893</v>
      </c>
      <c r="L177" s="3">
        <v>121.93351740577765</v>
      </c>
      <c r="M177" s="3">
        <v>0</v>
      </c>
      <c r="N177" s="3">
        <v>2.6004335405850006E-2</v>
      </c>
      <c r="O177" s="3">
        <v>61.965031554921545</v>
      </c>
      <c r="P177" s="3">
        <v>0</v>
      </c>
      <c r="Q177">
        <v>614.61463408893394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Global park type</vt:lpstr>
      <vt:lpstr>Park type per country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Martijn van Engelenburg</dc:creator>
  <cp:lastModifiedBy>Martijn van Engelenburg</cp:lastModifiedBy>
  <dcterms:created xsi:type="dcterms:W3CDTF">2023-04-13T10:34:49Z</dcterms:created>
  <dcterms:modified xsi:type="dcterms:W3CDTF">2023-09-26T21:30:14Z</dcterms:modified>
</cp:coreProperties>
</file>