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EEE8F21-5892-4696-9B4D-D7DEEFEFF0EC}" xr6:coauthVersionLast="47" xr6:coauthVersionMax="47" xr10:uidLastSave="{00000000-0000-0000-0000-000000000000}"/>
  <bookViews>
    <workbookView xWindow="-120" yWindow="-120" windowWidth="20730" windowHeight="11160" tabRatio="844" activeTab="1" xr2:uid="{AE78C150-570E-4355-9B8B-4C773B0B32FC}"/>
  </bookViews>
  <sheets>
    <sheet name="All Lectures(58)" sheetId="1" r:id="rId1"/>
    <sheet name="Data Validation(15)" sheetId="6" r:id="rId2"/>
    <sheet name="Count,CountA,CountBlank(11)" sheetId="5" r:id="rId3"/>
    <sheet name="Average Formula(9)" sheetId="4" r:id="rId4"/>
    <sheet name="Salary Sheet(6)" sheetId="2" r:id="rId5"/>
    <sheet name="DateOfBirth(7)" sheetId="3" r:id="rId6"/>
  </sheets>
  <definedNames>
    <definedName name="_xlnm._FilterDatabase" localSheetId="3" hidden="1">'Average Formula(9)'!$C$5:$O$16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 l="1"/>
  <c r="C15" i="1"/>
  <c r="C14" i="1"/>
  <c r="I3" i="5"/>
  <c r="I8" i="5"/>
  <c r="I13" i="5" l="1"/>
  <c r="C13" i="1"/>
  <c r="C12" i="1"/>
  <c r="G16" i="4" l="1"/>
  <c r="H16" i="4"/>
  <c r="I16" i="4"/>
  <c r="J16" i="4"/>
  <c r="K16" i="4"/>
  <c r="F16" i="4"/>
  <c r="M7" i="4"/>
  <c r="O7" i="4" s="1"/>
  <c r="M8" i="4"/>
  <c r="O8" i="4" s="1"/>
  <c r="M9" i="4"/>
  <c r="O9" i="4" s="1"/>
  <c r="M10" i="4"/>
  <c r="O10" i="4" s="1"/>
  <c r="M11" i="4"/>
  <c r="O11" i="4" s="1"/>
  <c r="M12" i="4"/>
  <c r="O12" i="4" s="1"/>
  <c r="M13" i="4"/>
  <c r="O13" i="4" s="1"/>
  <c r="M14" i="4"/>
  <c r="O14" i="4" s="1"/>
  <c r="M15" i="4"/>
  <c r="O15" i="4" s="1"/>
  <c r="M6" i="4"/>
  <c r="O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6" i="4"/>
  <c r="N6" i="4" s="1"/>
  <c r="E7" i="4"/>
  <c r="E8" i="4" s="1"/>
  <c r="E9" i="4" s="1"/>
  <c r="E10" i="4" s="1"/>
  <c r="E11" i="4" s="1"/>
  <c r="E12" i="4" s="1"/>
  <c r="E13" i="4" s="1"/>
  <c r="E14" i="4" s="1"/>
  <c r="E15" i="4" s="1"/>
  <c r="C9" i="4"/>
  <c r="C10" i="4" s="1"/>
  <c r="C11" i="4" s="1"/>
  <c r="C12" i="4" s="1"/>
  <c r="C13" i="4" s="1"/>
  <c r="C14" i="4" s="1"/>
  <c r="C15" i="4" s="1"/>
  <c r="C11" i="1"/>
  <c r="D4" i="3"/>
  <c r="D6" i="3" s="1"/>
  <c r="D9" i="3" s="1"/>
  <c r="D10" i="3" s="1"/>
  <c r="K7" i="2"/>
  <c r="K8" i="2"/>
  <c r="K9" i="2"/>
  <c r="K10" i="2"/>
  <c r="K11" i="2"/>
  <c r="K13" i="2"/>
  <c r="K14" i="2"/>
  <c r="K15" i="2"/>
  <c r="F7" i="2"/>
  <c r="L7" i="2" s="1"/>
  <c r="L6" i="2"/>
  <c r="M6" i="2" s="1"/>
  <c r="K6" i="2" s="1"/>
  <c r="G6" i="2"/>
  <c r="L16" i="4" l="1"/>
  <c r="D11" i="3"/>
  <c r="D8" i="3"/>
  <c r="D7" i="3"/>
  <c r="F8" i="2"/>
  <c r="F9" i="2" s="1"/>
  <c r="F10" i="2" s="1"/>
  <c r="F11" i="2" s="1"/>
  <c r="F12" i="2" s="1"/>
  <c r="F13" i="2" s="1"/>
  <c r="F14" i="2" s="1"/>
  <c r="F15" i="2" s="1"/>
  <c r="M7" i="2"/>
  <c r="N6" i="2"/>
  <c r="P6" i="2" s="1"/>
  <c r="Q6" i="2" s="1"/>
  <c r="G7" i="2"/>
  <c r="N7" i="2" l="1"/>
  <c r="P7" i="2" s="1"/>
  <c r="Q7" i="2" s="1"/>
  <c r="G8" i="2"/>
  <c r="L8" i="2"/>
  <c r="M8" i="2" s="1"/>
  <c r="N8" i="2" l="1"/>
  <c r="P8" i="2" s="1"/>
  <c r="Q8" i="2" s="1"/>
  <c r="G9" i="2"/>
  <c r="L9" i="2"/>
  <c r="M9" i="2" s="1"/>
  <c r="N9" i="2" s="1"/>
  <c r="P9" i="2" s="1"/>
  <c r="Q9" i="2" s="1"/>
  <c r="G10" i="2" l="1"/>
  <c r="L10" i="2"/>
  <c r="M10" i="2" s="1"/>
  <c r="N10" i="2" s="1"/>
  <c r="P10" i="2" s="1"/>
  <c r="Q10" i="2" s="1"/>
  <c r="L11" i="2" l="1"/>
  <c r="M11" i="2" s="1"/>
  <c r="G11" i="2"/>
  <c r="N11" i="2" l="1"/>
  <c r="P11" i="2" s="1"/>
  <c r="Q11" i="2" s="1"/>
  <c r="G12" i="2"/>
  <c r="L12" i="2"/>
  <c r="M12" i="2" s="1"/>
  <c r="N12" i="2" l="1"/>
  <c r="P12" i="2" s="1"/>
  <c r="Q12" i="2" s="1"/>
  <c r="K12" i="2"/>
  <c r="G13" i="2"/>
  <c r="L13" i="2"/>
  <c r="M13" i="2" s="1"/>
  <c r="N13" i="2" s="1"/>
  <c r="P13" i="2" s="1"/>
  <c r="Q13" i="2" s="1"/>
  <c r="G14" i="2" l="1"/>
  <c r="L14" i="2"/>
  <c r="M14" i="2" s="1"/>
  <c r="N14" i="2" s="1"/>
  <c r="P14" i="2" s="1"/>
  <c r="Q14" i="2" s="1"/>
  <c r="L15" i="2" l="1"/>
  <c r="M15" i="2" s="1"/>
  <c r="N15" i="2" s="1"/>
  <c r="P15" i="2" s="1"/>
  <c r="Q15" i="2" s="1"/>
  <c r="G15" i="2"/>
</calcChain>
</file>

<file path=xl/sharedStrings.xml><?xml version="1.0" encoding="utf-8"?>
<sst xmlns="http://schemas.openxmlformats.org/spreadsheetml/2006/main" count="158" uniqueCount="133">
  <si>
    <t>LECTURES NO.</t>
  </si>
  <si>
    <t>REMARKS</t>
  </si>
  <si>
    <t>DATE</t>
  </si>
  <si>
    <t>TOPIC/FORMULAS</t>
  </si>
  <si>
    <t>Column1</t>
  </si>
  <si>
    <t>Column2</t>
  </si>
  <si>
    <t>Column3</t>
  </si>
  <si>
    <t>Column4</t>
  </si>
  <si>
    <t>INTRO TO ROW,COLUMN,CELL,FONT</t>
  </si>
  <si>
    <t>I LIKE HIS STYLE</t>
  </si>
  <si>
    <t>SUM</t>
  </si>
  <si>
    <t>1) A1+A2+A3    (2)SUM(A1,D1,C1)</t>
  </si>
  <si>
    <t>SUBSTRACT(-)</t>
  </si>
  <si>
    <t xml:space="preserve">1)A1-A2-A3               </t>
  </si>
  <si>
    <t>DIVISION</t>
  </si>
  <si>
    <t>Column32</t>
  </si>
  <si>
    <t>EXAMPLE</t>
  </si>
  <si>
    <t>SCHOOL FEE OF STUDENTS</t>
  </si>
  <si>
    <t>POCKET MONY EXP,SAVINGS  RECORD</t>
  </si>
  <si>
    <t xml:space="preserve">1) COLLEGE FEE INSTALLMENTS (2) CAR INSTALLMENTS </t>
  </si>
  <si>
    <t>A1/A2</t>
  </si>
  <si>
    <t>MULTIPLY</t>
  </si>
  <si>
    <t>1)STATIONARY ITEMS PURCHASING, (2)WORKERS PER DAY DEHARI,DEHARI DAYS AND TOTAL SALARY</t>
  </si>
  <si>
    <t xml:space="preserve">A1*A2 ANSWER IS=4*2 ANSWER IS 8*2 ANSWER IS 16  </t>
  </si>
  <si>
    <t>SALARY SHEET</t>
  </si>
  <si>
    <t>VIDEO AND PHOTO ARE IN FOLDER SALARY SHEET EXMPL (E:/)</t>
  </si>
  <si>
    <t>ALL STUFF IS IN E:/EXCEL SEEKH FOLDER</t>
  </si>
  <si>
    <r>
      <t xml:space="preserve">NOOR COACHING CENTRE
</t>
    </r>
    <r>
      <rPr>
        <b/>
        <u/>
        <sz val="12"/>
        <rFont val="Calibri"/>
        <family val="2"/>
        <scheme val="minor"/>
      </rPr>
      <t>Staff Salary Report For Jan 2023</t>
    </r>
  </si>
  <si>
    <t>S.no</t>
  </si>
  <si>
    <t>Name</t>
  </si>
  <si>
    <t>Designation</t>
  </si>
  <si>
    <t>Account No.</t>
  </si>
  <si>
    <t>Basic Salary</t>
  </si>
  <si>
    <t>Total Salary</t>
  </si>
  <si>
    <t>Extra Time</t>
  </si>
  <si>
    <t>No. Of Days</t>
  </si>
  <si>
    <t>Deduction</t>
  </si>
  <si>
    <t>Per Day Wedge</t>
  </si>
  <si>
    <t>Current Salary</t>
  </si>
  <si>
    <t>Payable Salary</t>
  </si>
  <si>
    <t>Paid</t>
  </si>
  <si>
    <t>Remarks</t>
  </si>
  <si>
    <t>Prev. Sal. Bal.</t>
  </si>
  <si>
    <t>Wasim</t>
  </si>
  <si>
    <t>Fahim</t>
  </si>
  <si>
    <t>Farooq</t>
  </si>
  <si>
    <t>Khan</t>
  </si>
  <si>
    <t>Zaman</t>
  </si>
  <si>
    <t>Usman</t>
  </si>
  <si>
    <t>English</t>
  </si>
  <si>
    <t>Maths</t>
  </si>
  <si>
    <t>Arts</t>
  </si>
  <si>
    <t>Lab</t>
  </si>
  <si>
    <t>Bio</t>
  </si>
  <si>
    <t>Comm.</t>
  </si>
  <si>
    <t>Stats</t>
  </si>
  <si>
    <t>Urdu</t>
  </si>
  <si>
    <t>Islamiat</t>
  </si>
  <si>
    <t>Business</t>
  </si>
  <si>
    <t>BalanceToPay</t>
  </si>
  <si>
    <t>Adv.Paid</t>
  </si>
  <si>
    <t>Noori</t>
  </si>
  <si>
    <t>Malik</t>
  </si>
  <si>
    <t>Nehal</t>
  </si>
  <si>
    <t>Noman</t>
  </si>
  <si>
    <t>Today Date</t>
  </si>
  <si>
    <t>DateOfBirth</t>
  </si>
  <si>
    <t>Total Years</t>
  </si>
  <si>
    <t>Total Months</t>
  </si>
  <si>
    <t>Total Days</t>
  </si>
  <si>
    <t>CountDaysFromBirth</t>
  </si>
  <si>
    <t>CountHoursFromBirth</t>
  </si>
  <si>
    <t>Namaz Qaza</t>
  </si>
  <si>
    <t>Date Of Birth Calculator</t>
  </si>
  <si>
    <t>Video in (E:/)</t>
  </si>
  <si>
    <t>Data Entry Form</t>
  </si>
  <si>
    <t>CollegeAdmissionForm</t>
  </si>
  <si>
    <t>Average Formula</t>
  </si>
  <si>
    <t>Fair&amp;Lovely sale persons</t>
  </si>
  <si>
    <t>S.No.</t>
  </si>
  <si>
    <t>ID</t>
  </si>
  <si>
    <t>Jan
Sale</t>
  </si>
  <si>
    <t>Feb
Sale</t>
  </si>
  <si>
    <t>Mar
Sale</t>
  </si>
  <si>
    <t>Apr
Sale</t>
  </si>
  <si>
    <t>May
Sale</t>
  </si>
  <si>
    <t>Jun
Sale</t>
  </si>
  <si>
    <t>Total
Sale</t>
  </si>
  <si>
    <t>Average
Sale</t>
  </si>
  <si>
    <t>Farhan</t>
  </si>
  <si>
    <t>Wali</t>
  </si>
  <si>
    <t>Ali</t>
  </si>
  <si>
    <t>Lala</t>
  </si>
  <si>
    <t>Average Sale</t>
  </si>
  <si>
    <t>AllSupplierMonthlySale Avg.</t>
  </si>
  <si>
    <t>Noor Fish Industries Ltd.</t>
  </si>
  <si>
    <t>Insert,Delete,Hide(Row/Column)</t>
  </si>
  <si>
    <t>Count,CountA,CountBlank</t>
  </si>
  <si>
    <t>Simple Table Record</t>
  </si>
  <si>
    <t>Noor Table For Count Formula</t>
  </si>
  <si>
    <t>Unit1</t>
  </si>
  <si>
    <t>Unit2</t>
  </si>
  <si>
    <t>Unit3</t>
  </si>
  <si>
    <t>Unit4</t>
  </si>
  <si>
    <t>sdf</t>
  </si>
  <si>
    <t>acd</t>
  </si>
  <si>
    <t>dd</t>
  </si>
  <si>
    <t>se</t>
  </si>
  <si>
    <t>df4</t>
  </si>
  <si>
    <t>df</t>
  </si>
  <si>
    <t>sd33</t>
  </si>
  <si>
    <t>fg</t>
  </si>
  <si>
    <t>Count For (NUMBER)</t>
  </si>
  <si>
    <t>Count(Alpha&amp;Number)</t>
  </si>
  <si>
    <t>Count(Blank Cell)</t>
  </si>
  <si>
    <t>a</t>
  </si>
  <si>
    <t>Range Function(Min,Max) in Excel</t>
  </si>
  <si>
    <t>Small/Min, Lagre/Max Number Formula</t>
  </si>
  <si>
    <t>Spelling Check</t>
  </si>
  <si>
    <t>Data Validation</t>
  </si>
  <si>
    <t>Cosmatics Shop Table</t>
  </si>
  <si>
    <t>Item</t>
  </si>
  <si>
    <t>Price</t>
  </si>
  <si>
    <t>Qty</t>
  </si>
  <si>
    <t>Amount</t>
  </si>
  <si>
    <t>copy</t>
  </si>
  <si>
    <t>car</t>
  </si>
  <si>
    <t>bike</t>
  </si>
  <si>
    <t>stool</t>
  </si>
  <si>
    <t>table</t>
  </si>
  <si>
    <t>chair</t>
  </si>
  <si>
    <t>book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</si>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</sst>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09]h:mm\ AM/PM;@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Arial"/>
      <family val="2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36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9" fillId="7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/>
    </xf>
    <xf numFmtId="164" fontId="9" fillId="8" borderId="12" xfId="1" applyNumberFormat="1" applyFont="1" applyFill="1" applyBorder="1" applyAlignment="1">
      <alignment horizontal="center"/>
    </xf>
    <xf numFmtId="164" fontId="9" fillId="8" borderId="12" xfId="0" applyNumberFormat="1" applyFont="1" applyFill="1" applyBorder="1" applyAlignment="1">
      <alignment horizontal="center"/>
    </xf>
    <xf numFmtId="165" fontId="0" fillId="0" borderId="0" xfId="0" applyNumberFormat="1"/>
    <xf numFmtId="0" fontId="12" fillId="10" borderId="24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15" fontId="12" fillId="11" borderId="12" xfId="0" applyNumberFormat="1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2" borderId="24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13" borderId="25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/>
    </xf>
    <xf numFmtId="0" fontId="9" fillId="14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1" fontId="9" fillId="3" borderId="25" xfId="0" applyNumberFormat="1" applyFont="1" applyFill="1" applyBorder="1" applyAlignment="1">
      <alignment horizontal="center" vertical="center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/>
    </xf>
    <xf numFmtId="1" fontId="9" fillId="14" borderId="25" xfId="0" applyNumberFormat="1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 wrapText="1"/>
    </xf>
    <xf numFmtId="0" fontId="14" fillId="16" borderId="25" xfId="0" applyFont="1" applyFill="1" applyBorder="1" applyAlignment="1">
      <alignment horizontal="center" vertical="center"/>
    </xf>
    <xf numFmtId="0" fontId="9" fillId="13" borderId="27" xfId="0" applyFont="1" applyFill="1" applyBorder="1" applyAlignment="1">
      <alignment horizontal="center" vertical="center"/>
    </xf>
    <xf numFmtId="0" fontId="9" fillId="13" borderId="30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26" xfId="0" applyFont="1" applyFill="1" applyBorder="1" applyAlignment="1">
      <alignment horizontal="center" vertical="center"/>
    </xf>
    <xf numFmtId="1" fontId="12" fillId="5" borderId="25" xfId="0" applyNumberFormat="1" applyFont="1" applyFill="1" applyBorder="1" applyAlignment="1">
      <alignment horizontal="center" vertical="center"/>
    </xf>
    <xf numFmtId="1" fontId="12" fillId="5" borderId="34" xfId="0" applyNumberFormat="1" applyFont="1" applyFill="1" applyBorder="1" applyAlignment="1">
      <alignment horizontal="center" vertical="center"/>
    </xf>
    <xf numFmtId="0" fontId="9" fillId="15" borderId="27" xfId="0" applyFont="1" applyFill="1" applyBorder="1" applyAlignment="1">
      <alignment horizontal="center" vertical="center"/>
    </xf>
    <xf numFmtId="0" fontId="9" fillId="15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7"/>
    </xf>
    <xf numFmtId="0" fontId="9" fillId="6" borderId="12" xfId="0" applyFont="1" applyFill="1" applyBorder="1" applyAlignment="1">
      <alignment horizontal="center" vertical="center"/>
    </xf>
    <xf numFmtId="0" fontId="16" fillId="20" borderId="12" xfId="0" applyFont="1" applyFill="1" applyBorder="1" applyAlignment="1">
      <alignment horizontal="center"/>
    </xf>
    <xf numFmtId="0" fontId="13" fillId="20" borderId="14" xfId="0" applyFont="1" applyFill="1" applyBorder="1" applyAlignment="1">
      <alignment horizontal="center" vertical="center"/>
    </xf>
    <xf numFmtId="0" fontId="13" fillId="20" borderId="15" xfId="0" applyFont="1" applyFill="1" applyBorder="1" applyAlignment="1">
      <alignment horizontal="center" vertical="center"/>
    </xf>
    <xf numFmtId="0" fontId="13" fillId="20" borderId="16" xfId="0" applyFont="1" applyFill="1" applyBorder="1" applyAlignment="1">
      <alignment horizontal="center" vertical="center"/>
    </xf>
    <xf numFmtId="0" fontId="13" fillId="20" borderId="28" xfId="0" applyFont="1" applyFill="1" applyBorder="1" applyAlignment="1">
      <alignment horizontal="center" vertical="center"/>
    </xf>
    <xf numFmtId="0" fontId="13" fillId="20" borderId="29" xfId="0" applyFont="1" applyFill="1" applyBorder="1" applyAlignment="1">
      <alignment horizontal="center" vertical="center"/>
    </xf>
    <xf numFmtId="0" fontId="13" fillId="20" borderId="19" xfId="0" applyFont="1" applyFill="1" applyBorder="1" applyAlignment="1">
      <alignment horizontal="center" vertical="center"/>
    </xf>
    <xf numFmtId="0" fontId="12" fillId="19" borderId="24" xfId="0" applyFont="1" applyFill="1" applyBorder="1" applyAlignment="1">
      <alignment horizontal="center" vertical="center"/>
    </xf>
    <xf numFmtId="0" fontId="12" fillId="19" borderId="33" xfId="0" applyFont="1" applyFill="1" applyBorder="1" applyAlignment="1">
      <alignment horizontal="center" vertical="center"/>
    </xf>
    <xf numFmtId="0" fontId="12" fillId="19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5" fillId="18" borderId="25" xfId="0" applyFont="1" applyFill="1" applyBorder="1" applyAlignment="1">
      <alignment horizontal="center" vertical="center"/>
    </xf>
    <xf numFmtId="0" fontId="13" fillId="17" borderId="24" xfId="0" applyFont="1" applyFill="1" applyBorder="1" applyAlignment="1">
      <alignment horizontal="center" vertical="center" wrapText="1"/>
    </xf>
    <xf numFmtId="0" fontId="13" fillId="17" borderId="33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9" fillId="21" borderId="38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1" borderId="39" xfId="0" applyFont="1" applyFill="1" applyBorder="1" applyAlignment="1">
      <alignment horizontal="center"/>
    </xf>
    <xf numFmtId="0" fontId="9" fillId="21" borderId="40" xfId="0" applyFont="1" applyFill="1" applyBorder="1" applyAlignment="1">
      <alignment horizontal="center"/>
    </xf>
    <xf numFmtId="0" fontId="9" fillId="21" borderId="41" xfId="0" applyFont="1" applyFill="1" applyBorder="1" applyAlignment="1">
      <alignment horizontal="center"/>
    </xf>
    <xf numFmtId="0" fontId="9" fillId="21" borderId="42" xfId="0" applyFont="1" applyFill="1" applyBorder="1" applyAlignment="1">
      <alignment horizontal="center"/>
    </xf>
    <xf numFmtId="0" fontId="9" fillId="6" borderId="35" xfId="0" applyFont="1" applyFill="1" applyBorder="1" applyAlignment="1">
      <alignment horizontal="center"/>
    </xf>
    <xf numFmtId="0" fontId="9" fillId="6" borderId="36" xfId="0" applyFont="1" applyFill="1" applyBorder="1" applyAlignment="1">
      <alignment horizontal="center"/>
    </xf>
    <xf numFmtId="0" fontId="9" fillId="6" borderId="37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9" tint="0.3999755851924192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CC1A7-985D-4852-A486-738F7DA8CCB2}" name="Table1" displayName="Table1" ref="A1:E60" totalsRowShown="0" headerRowDxfId="8" headerRowBorderDxfId="7" tableBorderDxfId="6" totalsRowBorderDxfId="5">
  <autoFilter ref="A1:E60" xr:uid="{726CC1A7-985D-4852-A486-738F7DA8CCB2}"/>
  <tableColumns count="5">
    <tableColumn id="1" xr3:uid="{B6D88919-2AC7-4884-8552-B8ADFC2DF4A5}" name="Column1" dataDxfId="4"/>
    <tableColumn id="2" xr3:uid="{E53BC8AE-6F93-40D8-A7FC-E60BDE1FC5C2}" name="Column2" dataDxfId="3"/>
    <tableColumn id="3" xr3:uid="{FE278B1C-7164-446D-B526-9E47214773C5}" name="Column3" dataDxfId="2"/>
    <tableColumn id="6" xr3:uid="{FB1B8F8A-B78D-437E-9F29-60B7D73285C0}" name="Column32" dataDxfId="1"/>
    <tableColumn id="4" xr3:uid="{6B186408-B2C6-4F3F-8253-D734581D601F}" name="Column4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D3F6-1D71-4122-9776-219F41E6F84F}">
  <dimension ref="A1:H60"/>
  <sheetViews>
    <sheetView topLeftCell="A11" zoomScaleNormal="100" workbookViewId="0">
      <selection activeCell="G17" sqref="G17"/>
    </sheetView>
  </sheetViews>
  <sheetFormatPr defaultRowHeight="15" x14ac:dyDescent="0.25"/>
  <cols>
    <col min="1" max="1" width="33.5703125" bestFit="1" customWidth="1"/>
    <col min="2" max="2" width="26.7109375" bestFit="1" customWidth="1"/>
    <col min="3" max="3" width="13" customWidth="1"/>
    <col min="4" max="4" width="18" bestFit="1" customWidth="1"/>
    <col min="5" max="5" width="20.42578125" bestFit="1" customWidth="1"/>
    <col min="8" max="8" width="52.7109375" bestFit="1" customWidth="1"/>
  </cols>
  <sheetData>
    <row r="1" spans="1:8" ht="19.5" thickBot="1" x14ac:dyDescent="0.3">
      <c r="A1" s="12" t="s">
        <v>4</v>
      </c>
      <c r="B1" s="13" t="s">
        <v>5</v>
      </c>
      <c r="C1" s="13" t="s">
        <v>6</v>
      </c>
      <c r="D1" s="14" t="s">
        <v>15</v>
      </c>
      <c r="E1" s="14" t="s">
        <v>7</v>
      </c>
    </row>
    <row r="2" spans="1:8" s="5" customFormat="1" ht="19.5" thickBot="1" x14ac:dyDescent="0.3">
      <c r="A2" s="19" t="s">
        <v>0</v>
      </c>
      <c r="B2" s="19" t="s">
        <v>3</v>
      </c>
      <c r="C2" s="19" t="s">
        <v>2</v>
      </c>
      <c r="D2" s="20" t="s">
        <v>16</v>
      </c>
      <c r="E2" s="19" t="s">
        <v>1</v>
      </c>
    </row>
    <row r="3" spans="1:8" ht="48" thickBot="1" x14ac:dyDescent="0.3">
      <c r="A3" s="21">
        <v>1</v>
      </c>
      <c r="B3" s="22" t="s">
        <v>8</v>
      </c>
      <c r="C3" s="23">
        <v>44951</v>
      </c>
      <c r="D3" s="24"/>
      <c r="E3" s="25" t="s">
        <v>9</v>
      </c>
    </row>
    <row r="4" spans="1:8" ht="48" thickBot="1" x14ac:dyDescent="0.3">
      <c r="A4" s="21">
        <v>2</v>
      </c>
      <c r="B4" s="22" t="s">
        <v>10</v>
      </c>
      <c r="C4" s="23">
        <v>44951</v>
      </c>
      <c r="D4" s="24" t="s">
        <v>17</v>
      </c>
      <c r="E4" s="25" t="s">
        <v>11</v>
      </c>
      <c r="H4" s="28" t="s">
        <v>26</v>
      </c>
    </row>
    <row r="5" spans="1:8" ht="63.75" thickBot="1" x14ac:dyDescent="0.3">
      <c r="A5" s="21">
        <v>3</v>
      </c>
      <c r="B5" s="22" t="s">
        <v>12</v>
      </c>
      <c r="C5" s="23">
        <v>44951</v>
      </c>
      <c r="D5" s="24" t="s">
        <v>18</v>
      </c>
      <c r="E5" s="25" t="s">
        <v>13</v>
      </c>
    </row>
    <row r="6" spans="1:8" ht="95.25" thickBot="1" x14ac:dyDescent="0.3">
      <c r="A6" s="21">
        <v>4</v>
      </c>
      <c r="B6" s="22" t="s">
        <v>14</v>
      </c>
      <c r="C6" s="23">
        <v>44951</v>
      </c>
      <c r="D6" s="24" t="s">
        <v>19</v>
      </c>
      <c r="E6" s="25" t="s">
        <v>20</v>
      </c>
    </row>
    <row r="7" spans="1:8" ht="142.5" thickBot="1" x14ac:dyDescent="0.3">
      <c r="A7" s="21">
        <v>5</v>
      </c>
      <c r="B7" s="22" t="s">
        <v>21</v>
      </c>
      <c r="C7" s="23">
        <v>44951</v>
      </c>
      <c r="D7" s="26" t="s">
        <v>22</v>
      </c>
      <c r="E7" s="25" t="s">
        <v>23</v>
      </c>
    </row>
    <row r="8" spans="1:8" ht="78.75" x14ac:dyDescent="0.25">
      <c r="A8" s="15">
        <v>6</v>
      </c>
      <c r="B8" s="16" t="s">
        <v>24</v>
      </c>
      <c r="C8" s="27">
        <v>44951</v>
      </c>
      <c r="D8" s="17"/>
      <c r="E8" s="18" t="s">
        <v>25</v>
      </c>
    </row>
    <row r="9" spans="1:8" ht="31.5" x14ac:dyDescent="0.25">
      <c r="A9" s="3">
        <v>7</v>
      </c>
      <c r="B9" s="6" t="s">
        <v>73</v>
      </c>
      <c r="C9" s="48">
        <v>44952</v>
      </c>
      <c r="D9" s="10"/>
      <c r="E9" s="8" t="s">
        <v>74</v>
      </c>
    </row>
    <row r="10" spans="1:8" ht="31.5" x14ac:dyDescent="0.25">
      <c r="A10" s="3">
        <v>8</v>
      </c>
      <c r="B10" s="6" t="s">
        <v>75</v>
      </c>
      <c r="C10" s="48">
        <v>44953</v>
      </c>
      <c r="D10" s="10" t="s">
        <v>76</v>
      </c>
      <c r="E10" s="8" t="s">
        <v>74</v>
      </c>
    </row>
    <row r="11" spans="1:8" ht="31.5" x14ac:dyDescent="0.25">
      <c r="A11" s="3">
        <v>9</v>
      </c>
      <c r="B11" s="6" t="s">
        <v>77</v>
      </c>
      <c r="C11" s="48">
        <f t="shared" ref="C11:C17" ca="1" si="0">TODAY()</f>
        <v>44959</v>
      </c>
      <c r="D11" s="10" t="s">
        <v>78</v>
      </c>
      <c r="E11" s="8" t="s">
        <v>74</v>
      </c>
    </row>
    <row r="12" spans="1:8" ht="31.5" x14ac:dyDescent="0.25">
      <c r="A12" s="3">
        <v>10</v>
      </c>
      <c r="B12" s="6" t="s">
        <v>96</v>
      </c>
      <c r="C12" s="48">
        <f t="shared" ca="1" si="0"/>
        <v>44959</v>
      </c>
      <c r="D12" s="10" t="s">
        <v>78</v>
      </c>
      <c r="E12" s="8" t="s">
        <v>74</v>
      </c>
    </row>
    <row r="13" spans="1:8" ht="31.5" x14ac:dyDescent="0.25">
      <c r="A13" s="3">
        <v>11</v>
      </c>
      <c r="B13" s="68" t="s">
        <v>97</v>
      </c>
      <c r="C13" s="48">
        <f t="shared" ca="1" si="0"/>
        <v>44959</v>
      </c>
      <c r="D13" s="10" t="s">
        <v>98</v>
      </c>
      <c r="E13" s="8" t="s">
        <v>74</v>
      </c>
    </row>
    <row r="14" spans="1:8" ht="47.25" x14ac:dyDescent="0.25">
      <c r="A14" s="3">
        <v>12</v>
      </c>
      <c r="B14" s="6" t="s">
        <v>116</v>
      </c>
      <c r="C14" s="48">
        <f t="shared" ca="1" si="0"/>
        <v>44959</v>
      </c>
      <c r="D14" s="10"/>
      <c r="E14" s="8" t="s">
        <v>74</v>
      </c>
    </row>
    <row r="15" spans="1:8" ht="31.5" x14ac:dyDescent="0.25">
      <c r="A15" s="3">
        <v>13</v>
      </c>
      <c r="B15" s="6" t="s">
        <v>117</v>
      </c>
      <c r="C15" s="48">
        <f t="shared" ca="1" si="0"/>
        <v>44959</v>
      </c>
      <c r="D15" s="10"/>
      <c r="E15" s="8" t="s">
        <v>74</v>
      </c>
    </row>
    <row r="16" spans="1:8" ht="15.75" x14ac:dyDescent="0.25">
      <c r="A16" s="3">
        <v>14</v>
      </c>
      <c r="B16" s="6" t="s">
        <v>118</v>
      </c>
      <c r="C16" s="48">
        <f t="shared" ca="1" si="0"/>
        <v>44959</v>
      </c>
      <c r="D16" s="10"/>
      <c r="E16" s="8" t="s">
        <v>74</v>
      </c>
    </row>
    <row r="17" spans="1:5" ht="31.5" x14ac:dyDescent="0.25">
      <c r="A17" s="3">
        <v>15</v>
      </c>
      <c r="B17" s="6" t="s">
        <v>119</v>
      </c>
      <c r="C17" s="48">
        <f t="shared" ca="1" si="0"/>
        <v>44959</v>
      </c>
      <c r="D17" s="10" t="s">
        <v>120</v>
      </c>
      <c r="E17" s="8" t="s">
        <v>74</v>
      </c>
    </row>
    <row r="18" spans="1:5" ht="15.75" x14ac:dyDescent="0.25">
      <c r="A18" s="3"/>
      <c r="B18" s="6"/>
      <c r="C18" s="1"/>
      <c r="D18" s="10"/>
      <c r="E18" s="8"/>
    </row>
    <row r="19" spans="1:5" ht="15.75" x14ac:dyDescent="0.25">
      <c r="A19" s="3"/>
      <c r="B19" s="6"/>
      <c r="C19" s="1"/>
      <c r="D19" s="10"/>
      <c r="E19" s="8"/>
    </row>
    <row r="20" spans="1:5" ht="15.75" x14ac:dyDescent="0.25">
      <c r="A20" s="3"/>
      <c r="B20" s="6"/>
      <c r="C20" s="1"/>
      <c r="D20" s="10"/>
      <c r="E20" s="8"/>
    </row>
    <row r="21" spans="1:5" ht="15.75" x14ac:dyDescent="0.25">
      <c r="A21" s="3"/>
      <c r="B21" s="6"/>
      <c r="C21" s="1"/>
      <c r="D21" s="10"/>
      <c r="E21" s="8"/>
    </row>
    <row r="22" spans="1:5" ht="15.75" x14ac:dyDescent="0.25">
      <c r="A22" s="3"/>
      <c r="B22" s="6"/>
      <c r="C22" s="1"/>
      <c r="D22" s="10"/>
      <c r="E22" s="8"/>
    </row>
    <row r="23" spans="1:5" ht="15.75" x14ac:dyDescent="0.25">
      <c r="A23" s="3"/>
      <c r="B23" s="6"/>
      <c r="C23" s="1"/>
      <c r="D23" s="10"/>
      <c r="E23" s="8"/>
    </row>
    <row r="24" spans="1:5" ht="15.75" x14ac:dyDescent="0.25">
      <c r="A24" s="3"/>
      <c r="B24" s="6"/>
      <c r="C24" s="1"/>
      <c r="D24" s="10"/>
      <c r="E24" s="8"/>
    </row>
    <row r="25" spans="1:5" ht="15.75" x14ac:dyDescent="0.25">
      <c r="A25" s="3"/>
      <c r="B25" s="6"/>
      <c r="C25" s="1"/>
      <c r="D25" s="10"/>
      <c r="E25" s="8"/>
    </row>
    <row r="26" spans="1:5" ht="15.75" x14ac:dyDescent="0.25">
      <c r="A26" s="3"/>
      <c r="B26" s="6"/>
      <c r="C26" s="1"/>
      <c r="D26" s="10"/>
      <c r="E26" s="8"/>
    </row>
    <row r="27" spans="1:5" ht="15.75" x14ac:dyDescent="0.25">
      <c r="A27" s="3"/>
      <c r="B27" s="6"/>
      <c r="C27" s="1"/>
      <c r="D27" s="10"/>
      <c r="E27" s="8"/>
    </row>
    <row r="28" spans="1:5" ht="15.75" x14ac:dyDescent="0.25">
      <c r="A28" s="3"/>
      <c r="B28" s="6"/>
      <c r="C28" s="1"/>
      <c r="D28" s="10"/>
      <c r="E28" s="8"/>
    </row>
    <row r="29" spans="1:5" ht="15.75" x14ac:dyDescent="0.25">
      <c r="A29" s="3"/>
      <c r="B29" s="6"/>
      <c r="C29" s="1"/>
      <c r="D29" s="10"/>
      <c r="E29" s="8"/>
    </row>
    <row r="30" spans="1:5" ht="15.75" x14ac:dyDescent="0.25">
      <c r="A30" s="3"/>
      <c r="B30" s="6"/>
      <c r="C30" s="1"/>
      <c r="D30" s="10"/>
      <c r="E30" s="8"/>
    </row>
    <row r="31" spans="1:5" ht="15.75" x14ac:dyDescent="0.25">
      <c r="A31" s="3"/>
      <c r="B31" s="6"/>
      <c r="C31" s="1"/>
      <c r="D31" s="10"/>
      <c r="E31" s="8"/>
    </row>
    <row r="32" spans="1:5" ht="15.75" x14ac:dyDescent="0.25">
      <c r="A32" s="3"/>
      <c r="B32" s="6"/>
      <c r="C32" s="1"/>
      <c r="D32" s="10"/>
      <c r="E32" s="8"/>
    </row>
    <row r="33" spans="1:5" ht="15.75" x14ac:dyDescent="0.25">
      <c r="A33" s="3"/>
      <c r="B33" s="6"/>
      <c r="C33" s="1"/>
      <c r="D33" s="10"/>
      <c r="E33" s="8"/>
    </row>
    <row r="34" spans="1:5" ht="15.75" x14ac:dyDescent="0.25">
      <c r="A34" s="3"/>
      <c r="B34" s="6"/>
      <c r="C34" s="1"/>
      <c r="D34" s="10"/>
      <c r="E34" s="8"/>
    </row>
    <row r="35" spans="1:5" ht="15.75" x14ac:dyDescent="0.25">
      <c r="A35" s="3"/>
      <c r="B35" s="6"/>
      <c r="C35" s="1"/>
      <c r="D35" s="10"/>
      <c r="E35" s="8"/>
    </row>
    <row r="36" spans="1:5" ht="15.75" x14ac:dyDescent="0.25">
      <c r="A36" s="3"/>
      <c r="B36" s="6"/>
      <c r="C36" s="1"/>
      <c r="D36" s="10"/>
      <c r="E36" s="8"/>
    </row>
    <row r="37" spans="1:5" ht="15.75" x14ac:dyDescent="0.25">
      <c r="A37" s="3"/>
      <c r="B37" s="6"/>
      <c r="C37" s="1"/>
      <c r="D37" s="10"/>
      <c r="E37" s="8"/>
    </row>
    <row r="38" spans="1:5" ht="15.75" x14ac:dyDescent="0.25">
      <c r="A38" s="3"/>
      <c r="B38" s="6"/>
      <c r="C38" s="1"/>
      <c r="D38" s="10"/>
      <c r="E38" s="8"/>
    </row>
    <row r="39" spans="1:5" ht="15.75" x14ac:dyDescent="0.25">
      <c r="A39" s="3"/>
      <c r="B39" s="6"/>
      <c r="C39" s="1"/>
      <c r="D39" s="10"/>
      <c r="E39" s="8"/>
    </row>
    <row r="40" spans="1:5" ht="15.75" x14ac:dyDescent="0.25">
      <c r="A40" s="3"/>
      <c r="B40" s="6"/>
      <c r="C40" s="1"/>
      <c r="D40" s="10"/>
      <c r="E40" s="8"/>
    </row>
    <row r="41" spans="1:5" ht="15.75" x14ac:dyDescent="0.25">
      <c r="A41" s="3"/>
      <c r="B41" s="6"/>
      <c r="C41" s="1"/>
      <c r="D41" s="10"/>
      <c r="E41" s="8"/>
    </row>
    <row r="42" spans="1:5" ht="15.75" x14ac:dyDescent="0.25">
      <c r="A42" s="3"/>
      <c r="B42" s="6"/>
      <c r="C42" s="1"/>
      <c r="D42" s="10"/>
      <c r="E42" s="8"/>
    </row>
    <row r="43" spans="1:5" ht="15.75" x14ac:dyDescent="0.25">
      <c r="A43" s="3"/>
      <c r="B43" s="6"/>
      <c r="C43" s="1"/>
      <c r="D43" s="10"/>
      <c r="E43" s="8"/>
    </row>
    <row r="44" spans="1:5" ht="15.75" x14ac:dyDescent="0.25">
      <c r="A44" s="3"/>
      <c r="B44" s="6"/>
      <c r="C44" s="1"/>
      <c r="D44" s="10"/>
      <c r="E44" s="8"/>
    </row>
    <row r="45" spans="1:5" ht="15.75" x14ac:dyDescent="0.25">
      <c r="A45" s="3"/>
      <c r="B45" s="6"/>
      <c r="C45" s="1"/>
      <c r="D45" s="10"/>
      <c r="E45" s="8"/>
    </row>
    <row r="46" spans="1:5" ht="15.75" x14ac:dyDescent="0.25">
      <c r="A46" s="3"/>
      <c r="B46" s="6"/>
      <c r="C46" s="1"/>
      <c r="D46" s="10"/>
      <c r="E46" s="8"/>
    </row>
    <row r="47" spans="1:5" ht="15.75" x14ac:dyDescent="0.25">
      <c r="A47" s="3"/>
      <c r="B47" s="6"/>
      <c r="C47" s="1"/>
      <c r="D47" s="10"/>
      <c r="E47" s="8"/>
    </row>
    <row r="48" spans="1:5" ht="15.75" x14ac:dyDescent="0.25">
      <c r="A48" s="3"/>
      <c r="B48" s="6"/>
      <c r="C48" s="1"/>
      <c r="D48" s="10"/>
      <c r="E48" s="8"/>
    </row>
    <row r="49" spans="1:5" ht="15.75" x14ac:dyDescent="0.25">
      <c r="A49" s="3"/>
      <c r="B49" s="6"/>
      <c r="C49" s="1"/>
      <c r="D49" s="10"/>
      <c r="E49" s="8"/>
    </row>
    <row r="50" spans="1:5" ht="15.75" x14ac:dyDescent="0.25">
      <c r="A50" s="3"/>
      <c r="B50" s="6"/>
      <c r="C50" s="1"/>
      <c r="D50" s="10"/>
      <c r="E50" s="8"/>
    </row>
    <row r="51" spans="1:5" ht="15.75" x14ac:dyDescent="0.25">
      <c r="A51" s="3"/>
      <c r="B51" s="6"/>
      <c r="C51" s="1"/>
      <c r="D51" s="10"/>
      <c r="E51" s="8"/>
    </row>
    <row r="52" spans="1:5" ht="15.75" x14ac:dyDescent="0.25">
      <c r="A52" s="3"/>
      <c r="B52" s="6"/>
      <c r="C52" s="1"/>
      <c r="D52" s="10"/>
      <c r="E52" s="8"/>
    </row>
    <row r="53" spans="1:5" ht="15.75" x14ac:dyDescent="0.25">
      <c r="A53" s="3"/>
      <c r="B53" s="6"/>
      <c r="C53" s="1"/>
      <c r="D53" s="10"/>
      <c r="E53" s="8"/>
    </row>
    <row r="54" spans="1:5" ht="15.75" x14ac:dyDescent="0.25">
      <c r="A54" s="3"/>
      <c r="B54" s="6"/>
      <c r="C54" s="1"/>
      <c r="D54" s="10"/>
      <c r="E54" s="8"/>
    </row>
    <row r="55" spans="1:5" ht="15.75" x14ac:dyDescent="0.25">
      <c r="A55" s="3"/>
      <c r="B55" s="6"/>
      <c r="C55" s="1"/>
      <c r="D55" s="10"/>
      <c r="E55" s="8"/>
    </row>
    <row r="56" spans="1:5" ht="15.75" x14ac:dyDescent="0.25">
      <c r="A56" s="3"/>
      <c r="B56" s="6"/>
      <c r="C56" s="1"/>
      <c r="D56" s="10"/>
      <c r="E56" s="8"/>
    </row>
    <row r="57" spans="1:5" ht="15.75" x14ac:dyDescent="0.25">
      <c r="A57" s="3"/>
      <c r="B57" s="6"/>
      <c r="C57" s="1"/>
      <c r="D57" s="10"/>
      <c r="E57" s="8"/>
    </row>
    <row r="58" spans="1:5" ht="15.75" x14ac:dyDescent="0.25">
      <c r="A58" s="3"/>
      <c r="B58" s="6"/>
      <c r="C58" s="1"/>
      <c r="D58" s="10"/>
      <c r="E58" s="8"/>
    </row>
    <row r="59" spans="1:5" ht="15.75" x14ac:dyDescent="0.25">
      <c r="A59" s="3"/>
      <c r="B59" s="6"/>
      <c r="C59" s="1"/>
      <c r="D59" s="10"/>
      <c r="E59" s="8"/>
    </row>
    <row r="60" spans="1:5" ht="15.75" x14ac:dyDescent="0.25">
      <c r="A60" s="4"/>
      <c r="B60" s="7"/>
      <c r="C60" s="2"/>
      <c r="D60" s="11"/>
      <c r="E60" s="9"/>
    </row>
  </sheetData>
  <dataConsolidate/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968D-981E-4347-88A1-FD243C4948D9}">
  <dimension ref="B3:M11"/>
  <sheetViews>
    <sheetView tabSelected="1" zoomScale="130" zoomScaleNormal="130" workbookViewId="0">
      <selection activeCell="G12" sqref="G12"/>
    </sheetView>
  </sheetViews>
  <sheetFormatPr defaultRowHeight="15" x14ac:dyDescent="0.25"/>
  <cols>
    <col min="9" max="9" width="11.5703125" bestFit="1" customWidth="1"/>
  </cols>
  <sheetData>
    <row r="3" spans="2:13" ht="15.75" thickBot="1" x14ac:dyDescent="0.3">
      <c r="B3" s="102" t="s">
        <v>79</v>
      </c>
      <c r="C3" s="102" t="s">
        <v>121</v>
      </c>
      <c r="D3" s="102" t="s">
        <v>122</v>
      </c>
    </row>
    <row r="4" spans="2:13" x14ac:dyDescent="0.25">
      <c r="B4" s="101">
        <v>1</v>
      </c>
      <c r="C4" s="101" t="s">
        <v>126</v>
      </c>
      <c r="D4" s="101">
        <v>10</v>
      </c>
      <c r="I4" s="98" t="s">
        <v>79</v>
      </c>
      <c r="J4" s="99" t="s">
        <v>121</v>
      </c>
      <c r="K4" s="99" t="s">
        <v>122</v>
      </c>
      <c r="L4" s="99" t="s">
        <v>123</v>
      </c>
      <c r="M4" s="100" t="s">
        <v>124</v>
      </c>
    </row>
    <row r="5" spans="2:13" x14ac:dyDescent="0.25">
      <c r="B5" s="101">
        <v>2</v>
      </c>
      <c r="C5" s="101" t="s">
        <v>127</v>
      </c>
      <c r="D5" s="101">
        <v>20</v>
      </c>
      <c r="I5" s="92"/>
      <c r="J5" s="93"/>
      <c r="K5" s="93"/>
      <c r="L5" s="93"/>
      <c r="M5" s="94"/>
    </row>
    <row r="6" spans="2:13" x14ac:dyDescent="0.25">
      <c r="B6" s="101">
        <v>3</v>
      </c>
      <c r="C6" s="101" t="s">
        <v>128</v>
      </c>
      <c r="D6" s="101">
        <v>30</v>
      </c>
      <c r="I6" s="92"/>
      <c r="J6" s="93"/>
      <c r="K6" s="93"/>
      <c r="L6" s="93"/>
      <c r="M6" s="94"/>
    </row>
    <row r="7" spans="2:13" x14ac:dyDescent="0.25">
      <c r="B7" s="101">
        <v>4</v>
      </c>
      <c r="C7" s="101" t="s">
        <v>129</v>
      </c>
      <c r="D7" s="101">
        <v>40</v>
      </c>
      <c r="I7" s="92"/>
      <c r="J7" s="93"/>
      <c r="K7" s="93"/>
      <c r="L7" s="93"/>
      <c r="M7" s="94"/>
    </row>
    <row r="8" spans="2:13" x14ac:dyDescent="0.25">
      <c r="B8" s="101">
        <v>5</v>
      </c>
      <c r="C8" s="101" t="s">
        <v>130</v>
      </c>
      <c r="D8" s="101">
        <v>50</v>
      </c>
      <c r="I8" s="92"/>
      <c r="J8" s="93"/>
      <c r="K8" s="93"/>
      <c r="L8" s="93"/>
      <c r="M8" s="94"/>
    </row>
    <row r="9" spans="2:13" ht="15.75" thickBot="1" x14ac:dyDescent="0.3">
      <c r="B9" s="101">
        <v>6</v>
      </c>
      <c r="C9" s="101" t="s">
        <v>131</v>
      </c>
      <c r="D9" s="101">
        <v>60</v>
      </c>
      <c r="I9" s="95"/>
      <c r="J9" s="96"/>
      <c r="K9" s="96"/>
      <c r="L9" s="96"/>
      <c r="M9" s="97"/>
    </row>
    <row r="10" spans="2:13" x14ac:dyDescent="0.25">
      <c r="B10" s="101">
        <v>7</v>
      </c>
      <c r="C10" s="101" t="s">
        <v>132</v>
      </c>
      <c r="D10" s="101">
        <v>70</v>
      </c>
    </row>
    <row r="11" spans="2:13" x14ac:dyDescent="0.25">
      <c r="B11" s="101">
        <v>8</v>
      </c>
      <c r="C11" s="101" t="s">
        <v>125</v>
      </c>
      <c r="D11" s="101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6ED7-BCE3-44D7-A957-BD2D59376462}">
  <dimension ref="C1:K14"/>
  <sheetViews>
    <sheetView zoomScale="130" zoomScaleNormal="130" workbookViewId="0">
      <selection activeCell="I13" sqref="I13:K14"/>
    </sheetView>
  </sheetViews>
  <sheetFormatPr defaultRowHeight="15" x14ac:dyDescent="0.25"/>
  <sheetData>
    <row r="1" spans="3:11" ht="15.75" thickBot="1" x14ac:dyDescent="0.3"/>
    <row r="2" spans="3:11" ht="15.75" thickBot="1" x14ac:dyDescent="0.3">
      <c r="I2" s="80" t="s">
        <v>112</v>
      </c>
      <c r="J2" s="81"/>
      <c r="K2" s="82"/>
    </row>
    <row r="3" spans="3:11" ht="16.5" thickBot="1" x14ac:dyDescent="0.3">
      <c r="C3" s="77" t="s">
        <v>99</v>
      </c>
      <c r="D3" s="78"/>
      <c r="E3" s="78"/>
      <c r="F3" s="78"/>
      <c r="G3" s="79"/>
      <c r="I3" s="71">
        <f>COUNT(C5:G5)</f>
        <v>3</v>
      </c>
      <c r="J3" s="72"/>
      <c r="K3" s="73"/>
    </row>
    <row r="4" spans="3:11" ht="15.75" thickBot="1" x14ac:dyDescent="0.3">
      <c r="C4" s="69" t="s">
        <v>79</v>
      </c>
      <c r="D4" s="69" t="s">
        <v>100</v>
      </c>
      <c r="E4" s="69" t="s">
        <v>101</v>
      </c>
      <c r="F4" s="69" t="s">
        <v>102</v>
      </c>
      <c r="G4" s="69" t="s">
        <v>103</v>
      </c>
      <c r="I4" s="74"/>
      <c r="J4" s="75"/>
      <c r="K4" s="76"/>
    </row>
    <row r="5" spans="3:11" ht="15.75" thickBot="1" x14ac:dyDescent="0.3">
      <c r="C5" s="70">
        <v>1</v>
      </c>
      <c r="D5" s="70" t="s">
        <v>105</v>
      </c>
      <c r="E5" s="70">
        <v>66</v>
      </c>
      <c r="F5" s="70">
        <v>77</v>
      </c>
      <c r="G5" s="70"/>
    </row>
    <row r="6" spans="3:11" ht="15.75" thickBot="1" x14ac:dyDescent="0.3">
      <c r="C6" s="70">
        <v>2</v>
      </c>
      <c r="D6" s="70">
        <v>1</v>
      </c>
      <c r="E6" s="70" t="s">
        <v>106</v>
      </c>
      <c r="F6" s="70" t="s">
        <v>115</v>
      </c>
      <c r="G6" s="70" t="s">
        <v>110</v>
      </c>
    </row>
    <row r="7" spans="3:11" ht="15.75" thickBot="1" x14ac:dyDescent="0.3">
      <c r="C7" s="70">
        <v>3</v>
      </c>
      <c r="D7" s="70">
        <v>1</v>
      </c>
      <c r="E7" s="70">
        <v>123</v>
      </c>
      <c r="F7" s="70">
        <v>332</v>
      </c>
      <c r="G7" s="70">
        <v>4</v>
      </c>
      <c r="I7" s="80" t="s">
        <v>113</v>
      </c>
      <c r="J7" s="81"/>
      <c r="K7" s="82"/>
    </row>
    <row r="8" spans="3:11" ht="15.75" thickBot="1" x14ac:dyDescent="0.3">
      <c r="C8" s="70">
        <v>4</v>
      </c>
      <c r="D8" s="70"/>
      <c r="E8" s="70"/>
      <c r="F8" s="70" t="s">
        <v>109</v>
      </c>
      <c r="G8" s="70">
        <v>6</v>
      </c>
      <c r="I8" s="71">
        <f>COUNTA(C5:G5)</f>
        <v>4</v>
      </c>
      <c r="J8" s="72"/>
      <c r="K8" s="73"/>
    </row>
    <row r="9" spans="3:11" ht="15.75" thickBot="1" x14ac:dyDescent="0.3">
      <c r="C9" s="70">
        <v>5</v>
      </c>
      <c r="D9" s="70">
        <v>2224</v>
      </c>
      <c r="E9" s="70" t="s">
        <v>107</v>
      </c>
      <c r="F9" s="70">
        <v>344</v>
      </c>
      <c r="G9" s="70"/>
      <c r="I9" s="74"/>
      <c r="J9" s="75"/>
      <c r="K9" s="76"/>
    </row>
    <row r="10" spans="3:11" ht="15.75" thickBot="1" x14ac:dyDescent="0.3">
      <c r="C10" s="70">
        <v>6</v>
      </c>
      <c r="D10" s="70" t="s">
        <v>104</v>
      </c>
      <c r="E10" s="70">
        <v>236</v>
      </c>
      <c r="F10" s="70"/>
      <c r="G10" s="70"/>
    </row>
    <row r="11" spans="3:11" ht="15.75" thickBot="1" x14ac:dyDescent="0.3">
      <c r="C11" s="70">
        <v>7</v>
      </c>
      <c r="D11" s="70" t="s">
        <v>105</v>
      </c>
      <c r="E11" s="70"/>
      <c r="F11" s="70"/>
      <c r="G11" s="70">
        <v>44</v>
      </c>
    </row>
    <row r="12" spans="3:11" ht="15.75" thickBot="1" x14ac:dyDescent="0.3">
      <c r="C12" s="70">
        <v>8</v>
      </c>
      <c r="D12" s="70"/>
      <c r="E12" s="70" t="s">
        <v>108</v>
      </c>
      <c r="F12" s="70"/>
      <c r="G12" s="70" t="s">
        <v>111</v>
      </c>
      <c r="I12" s="80" t="s">
        <v>114</v>
      </c>
      <c r="J12" s="81"/>
      <c r="K12" s="82"/>
    </row>
    <row r="13" spans="3:11" x14ac:dyDescent="0.25">
      <c r="I13" s="71">
        <f>COUNTBLANK(C5:G5)</f>
        <v>1</v>
      </c>
      <c r="J13" s="72"/>
      <c r="K13" s="73"/>
    </row>
    <row r="14" spans="3:11" ht="15.75" thickBot="1" x14ac:dyDescent="0.3">
      <c r="I14" s="74"/>
      <c r="J14" s="75"/>
      <c r="K14" s="76"/>
    </row>
  </sheetData>
  <mergeCells count="7">
    <mergeCell ref="I13:K14"/>
    <mergeCell ref="C3:G3"/>
    <mergeCell ref="I3:K4"/>
    <mergeCell ref="I2:K2"/>
    <mergeCell ref="I7:K7"/>
    <mergeCell ref="I8:K9"/>
    <mergeCell ref="I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506B-4212-4526-8840-8AFAEAFD8EC2}">
  <dimension ref="C1:O16"/>
  <sheetViews>
    <sheetView zoomScaleNormal="100" workbookViewId="0">
      <selection activeCell="O10" sqref="C2:O16"/>
    </sheetView>
  </sheetViews>
  <sheetFormatPr defaultRowHeight="15" x14ac:dyDescent="0.25"/>
  <cols>
    <col min="3" max="3" width="10.28515625" bestFit="1" customWidth="1"/>
    <col min="4" max="4" width="10.85546875" bestFit="1" customWidth="1"/>
    <col min="5" max="5" width="7.42578125" bestFit="1" customWidth="1"/>
    <col min="6" max="9" width="9.28515625" bestFit="1" customWidth="1"/>
    <col min="10" max="10" width="9.42578125" bestFit="1" customWidth="1"/>
    <col min="11" max="11" width="9.28515625" bestFit="1" customWidth="1"/>
    <col min="12" max="12" width="10" bestFit="1" customWidth="1"/>
    <col min="13" max="14" width="12.85546875" bestFit="1" customWidth="1"/>
    <col min="15" max="15" width="13.140625" bestFit="1" customWidth="1"/>
  </cols>
  <sheetData>
    <row r="1" spans="3:15" ht="15.75" thickBot="1" x14ac:dyDescent="0.3"/>
    <row r="2" spans="3:15" ht="16.5" thickTop="1" thickBot="1" x14ac:dyDescent="0.3">
      <c r="C2" s="83" t="s">
        <v>95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3:15" ht="16.5" thickTop="1" thickBot="1" x14ac:dyDescent="0.3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3:15" ht="16.5" thickTop="1" thickBot="1" x14ac:dyDescent="0.3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</row>
    <row r="5" spans="3:15" ht="31.5" thickTop="1" thickBot="1" x14ac:dyDescent="0.3">
      <c r="C5" s="49" t="s">
        <v>79</v>
      </c>
      <c r="D5" s="49" t="s">
        <v>29</v>
      </c>
      <c r="E5" s="49" t="s">
        <v>80</v>
      </c>
      <c r="F5" s="49" t="s">
        <v>81</v>
      </c>
      <c r="G5" s="49" t="s">
        <v>82</v>
      </c>
      <c r="H5" s="49" t="s">
        <v>83</v>
      </c>
      <c r="I5" s="49" t="s">
        <v>84</v>
      </c>
      <c r="J5" s="49" t="s">
        <v>85</v>
      </c>
      <c r="K5" s="49" t="s">
        <v>86</v>
      </c>
      <c r="L5" s="54" t="s">
        <v>87</v>
      </c>
      <c r="M5" s="52" t="s">
        <v>88</v>
      </c>
      <c r="N5" s="51" t="s">
        <v>93</v>
      </c>
      <c r="O5" s="57" t="s">
        <v>41</v>
      </c>
    </row>
    <row r="6" spans="3:15" ht="16.5" thickTop="1" thickBot="1" x14ac:dyDescent="0.3">
      <c r="C6" s="50">
        <v>1</v>
      </c>
      <c r="D6" s="50" t="s">
        <v>64</v>
      </c>
      <c r="E6" s="50">
        <v>222</v>
      </c>
      <c r="F6" s="50">
        <v>100</v>
      </c>
      <c r="G6" s="50">
        <v>200</v>
      </c>
      <c r="H6" s="50">
        <v>300</v>
      </c>
      <c r="I6" s="50">
        <v>400</v>
      </c>
      <c r="J6" s="50">
        <v>500</v>
      </c>
      <c r="K6" s="50">
        <v>600</v>
      </c>
      <c r="L6" s="55">
        <f>SUM(F6:K6)</f>
        <v>2100</v>
      </c>
      <c r="M6" s="53">
        <f>AVERAGE(F6:K6)</f>
        <v>350</v>
      </c>
      <c r="N6" s="56">
        <f>L6/6</f>
        <v>350</v>
      </c>
      <c r="O6" s="58" t="str">
        <f>IF(M6&gt;1000,"GOOD",("FINE"))</f>
        <v>FINE</v>
      </c>
    </row>
    <row r="7" spans="3:15" ht="16.5" thickTop="1" thickBot="1" x14ac:dyDescent="0.3">
      <c r="C7" s="50">
        <v>2</v>
      </c>
      <c r="D7" s="50" t="s">
        <v>43</v>
      </c>
      <c r="E7" s="50">
        <f>E6+1</f>
        <v>223</v>
      </c>
      <c r="F7" s="50">
        <v>2000</v>
      </c>
      <c r="G7" s="50">
        <v>4999</v>
      </c>
      <c r="H7" s="50">
        <v>150</v>
      </c>
      <c r="I7" s="50">
        <v>200</v>
      </c>
      <c r="J7" s="50">
        <v>250</v>
      </c>
      <c r="K7" s="50">
        <v>300</v>
      </c>
      <c r="L7" s="55">
        <f t="shared" ref="L7:L15" si="0">SUM(F7:K7)</f>
        <v>7899</v>
      </c>
      <c r="M7" s="53">
        <f t="shared" ref="M7:M15" si="1">AVERAGE(F7:K7)</f>
        <v>1316.5</v>
      </c>
      <c r="N7" s="56">
        <f t="shared" ref="N7:N15" si="2">L7/6</f>
        <v>1316.5</v>
      </c>
      <c r="O7" s="58" t="str">
        <f t="shared" ref="O7:O15" si="3">IF(M7&gt;1000,"GOOD",("FINE"))</f>
        <v>GOOD</v>
      </c>
    </row>
    <row r="8" spans="3:15" ht="16.5" thickTop="1" thickBot="1" x14ac:dyDescent="0.3">
      <c r="C8" s="50">
        <v>3</v>
      </c>
      <c r="D8" s="50" t="s">
        <v>44</v>
      </c>
      <c r="E8" s="50">
        <f t="shared" ref="E8:E15" si="4">E7+1</f>
        <v>224</v>
      </c>
      <c r="F8" s="50">
        <v>15000</v>
      </c>
      <c r="G8" s="50">
        <v>220</v>
      </c>
      <c r="H8" s="50">
        <v>320</v>
      </c>
      <c r="I8" s="50">
        <v>430</v>
      </c>
      <c r="J8" s="50">
        <v>540</v>
      </c>
      <c r="K8" s="50">
        <v>650</v>
      </c>
      <c r="L8" s="55">
        <f t="shared" si="0"/>
        <v>17160</v>
      </c>
      <c r="M8" s="53">
        <f t="shared" si="1"/>
        <v>2860</v>
      </c>
      <c r="N8" s="56">
        <f t="shared" si="2"/>
        <v>2860</v>
      </c>
      <c r="O8" s="58" t="str">
        <f t="shared" si="3"/>
        <v>GOOD</v>
      </c>
    </row>
    <row r="9" spans="3:15" ht="16.5" thickTop="1" thickBot="1" x14ac:dyDescent="0.3">
      <c r="C9" s="50">
        <f>C8+1</f>
        <v>4</v>
      </c>
      <c r="D9" s="50" t="s">
        <v>45</v>
      </c>
      <c r="E9" s="50">
        <f t="shared" si="4"/>
        <v>225</v>
      </c>
      <c r="F9" s="50">
        <v>1000</v>
      </c>
      <c r="G9" s="50">
        <v>2000</v>
      </c>
      <c r="H9" s="50">
        <v>3000</v>
      </c>
      <c r="I9" s="50">
        <v>4000</v>
      </c>
      <c r="J9" s="50">
        <v>5000</v>
      </c>
      <c r="K9" s="50">
        <v>6000</v>
      </c>
      <c r="L9" s="55">
        <f t="shared" si="0"/>
        <v>21000</v>
      </c>
      <c r="M9" s="53">
        <f t="shared" si="1"/>
        <v>3500</v>
      </c>
      <c r="N9" s="56">
        <f t="shared" si="2"/>
        <v>3500</v>
      </c>
      <c r="O9" s="58" t="str">
        <f t="shared" si="3"/>
        <v>GOOD</v>
      </c>
    </row>
    <row r="10" spans="3:15" ht="16.5" thickTop="1" thickBot="1" x14ac:dyDescent="0.3">
      <c r="C10" s="50">
        <f t="shared" ref="C10:C15" si="5">C9+1</f>
        <v>5</v>
      </c>
      <c r="D10" s="50" t="s">
        <v>89</v>
      </c>
      <c r="E10" s="50">
        <f t="shared" si="4"/>
        <v>226</v>
      </c>
      <c r="F10" s="50">
        <v>10</v>
      </c>
      <c r="G10" s="50">
        <v>50</v>
      </c>
      <c r="H10" s="50">
        <v>30</v>
      </c>
      <c r="I10" s="50">
        <v>40</v>
      </c>
      <c r="J10" s="50">
        <v>50</v>
      </c>
      <c r="K10" s="50">
        <v>60</v>
      </c>
      <c r="L10" s="55">
        <f t="shared" si="0"/>
        <v>240</v>
      </c>
      <c r="M10" s="53">
        <f t="shared" si="1"/>
        <v>40</v>
      </c>
      <c r="N10" s="56">
        <f t="shared" si="2"/>
        <v>40</v>
      </c>
      <c r="O10" s="58" t="str">
        <f t="shared" si="3"/>
        <v>FINE</v>
      </c>
    </row>
    <row r="11" spans="3:15" ht="16.5" thickTop="1" thickBot="1" x14ac:dyDescent="0.3">
      <c r="C11" s="50">
        <f t="shared" si="5"/>
        <v>6</v>
      </c>
      <c r="D11" s="50" t="s">
        <v>90</v>
      </c>
      <c r="E11" s="50">
        <f t="shared" si="4"/>
        <v>227</v>
      </c>
      <c r="F11" s="50">
        <v>25</v>
      </c>
      <c r="G11" s="50">
        <v>8887</v>
      </c>
      <c r="H11" s="50">
        <v>35</v>
      </c>
      <c r="I11" s="50">
        <v>40</v>
      </c>
      <c r="J11" s="50">
        <v>45</v>
      </c>
      <c r="K11" s="50">
        <v>50</v>
      </c>
      <c r="L11" s="55">
        <f t="shared" si="0"/>
        <v>9082</v>
      </c>
      <c r="M11" s="53">
        <f t="shared" si="1"/>
        <v>1513.6666666666667</v>
      </c>
      <c r="N11" s="56">
        <f t="shared" si="2"/>
        <v>1513.6666666666667</v>
      </c>
      <c r="O11" s="58" t="str">
        <f t="shared" si="3"/>
        <v>GOOD</v>
      </c>
    </row>
    <row r="12" spans="3:15" ht="16.5" thickTop="1" thickBot="1" x14ac:dyDescent="0.3">
      <c r="C12" s="50">
        <f t="shared" si="5"/>
        <v>7</v>
      </c>
      <c r="D12" s="50" t="s">
        <v>91</v>
      </c>
      <c r="E12" s="50">
        <f t="shared" si="4"/>
        <v>228</v>
      </c>
      <c r="F12" s="50">
        <v>222</v>
      </c>
      <c r="G12" s="50">
        <v>333</v>
      </c>
      <c r="H12" s="50">
        <v>444</v>
      </c>
      <c r="I12" s="50">
        <v>555</v>
      </c>
      <c r="J12" s="50">
        <v>666</v>
      </c>
      <c r="K12" s="50">
        <v>777</v>
      </c>
      <c r="L12" s="55">
        <f t="shared" si="0"/>
        <v>2997</v>
      </c>
      <c r="M12" s="53">
        <f t="shared" si="1"/>
        <v>499.5</v>
      </c>
      <c r="N12" s="56">
        <f t="shared" si="2"/>
        <v>499.5</v>
      </c>
      <c r="O12" s="58" t="str">
        <f t="shared" si="3"/>
        <v>FINE</v>
      </c>
    </row>
    <row r="13" spans="3:15" ht="16.5" thickTop="1" thickBot="1" x14ac:dyDescent="0.3">
      <c r="C13" s="50">
        <f t="shared" si="5"/>
        <v>8</v>
      </c>
      <c r="D13" s="50" t="s">
        <v>92</v>
      </c>
      <c r="E13" s="50">
        <f t="shared" si="4"/>
        <v>229</v>
      </c>
      <c r="F13" s="50">
        <v>888</v>
      </c>
      <c r="G13" s="50">
        <v>777</v>
      </c>
      <c r="H13" s="50">
        <v>665</v>
      </c>
      <c r="I13" s="50">
        <v>443</v>
      </c>
      <c r="J13" s="50">
        <v>223</v>
      </c>
      <c r="K13" s="50">
        <v>456</v>
      </c>
      <c r="L13" s="55">
        <f t="shared" si="0"/>
        <v>3452</v>
      </c>
      <c r="M13" s="53">
        <f t="shared" si="1"/>
        <v>575.33333333333337</v>
      </c>
      <c r="N13" s="56">
        <f t="shared" si="2"/>
        <v>575.33333333333337</v>
      </c>
      <c r="O13" s="58" t="str">
        <f t="shared" si="3"/>
        <v>FINE</v>
      </c>
    </row>
    <row r="14" spans="3:15" ht="16.5" thickTop="1" thickBot="1" x14ac:dyDescent="0.3">
      <c r="C14" s="59">
        <f t="shared" si="5"/>
        <v>9</v>
      </c>
      <c r="D14" s="59" t="s">
        <v>47</v>
      </c>
      <c r="E14" s="59">
        <f t="shared" si="4"/>
        <v>230</v>
      </c>
      <c r="F14" s="50">
        <v>234</v>
      </c>
      <c r="G14" s="50">
        <v>456</v>
      </c>
      <c r="H14" s="50">
        <v>654</v>
      </c>
      <c r="I14" s="50">
        <v>342</v>
      </c>
      <c r="J14" s="50">
        <v>233</v>
      </c>
      <c r="K14" s="50">
        <v>455</v>
      </c>
      <c r="L14" s="55">
        <f t="shared" si="0"/>
        <v>2374</v>
      </c>
      <c r="M14" s="53">
        <f t="shared" si="1"/>
        <v>395.66666666666669</v>
      </c>
      <c r="N14" s="56">
        <f t="shared" si="2"/>
        <v>395.66666666666669</v>
      </c>
      <c r="O14" s="58" t="str">
        <f t="shared" si="3"/>
        <v>FINE</v>
      </c>
    </row>
    <row r="15" spans="3:15" ht="16.5" thickTop="1" thickBot="1" x14ac:dyDescent="0.3">
      <c r="C15" s="60">
        <f t="shared" si="5"/>
        <v>10</v>
      </c>
      <c r="D15" s="61" t="s">
        <v>46</v>
      </c>
      <c r="E15" s="62">
        <f t="shared" si="4"/>
        <v>231</v>
      </c>
      <c r="F15" s="63">
        <v>677</v>
      </c>
      <c r="G15" s="59">
        <v>854</v>
      </c>
      <c r="H15" s="59">
        <v>345</v>
      </c>
      <c r="I15" s="59">
        <v>623</v>
      </c>
      <c r="J15" s="59">
        <v>344</v>
      </c>
      <c r="K15" s="59">
        <v>766</v>
      </c>
      <c r="L15" s="66">
        <f t="shared" si="0"/>
        <v>3609</v>
      </c>
      <c r="M15" s="53">
        <f t="shared" si="1"/>
        <v>601.5</v>
      </c>
      <c r="N15" s="56">
        <f t="shared" si="2"/>
        <v>601.5</v>
      </c>
      <c r="O15" s="58" t="str">
        <f t="shared" si="3"/>
        <v>FINE</v>
      </c>
    </row>
    <row r="16" spans="3:15" ht="37.5" customHeight="1" thickTop="1" thickBot="1" x14ac:dyDescent="0.3">
      <c r="C16" s="84" t="s">
        <v>94</v>
      </c>
      <c r="D16" s="85"/>
      <c r="E16" s="85"/>
      <c r="F16" s="64">
        <f>AVERAGE(F6:F15)</f>
        <v>2015.6</v>
      </c>
      <c r="G16" s="64">
        <f t="shared" ref="G16:K16" si="6">AVERAGE(G6:G15)</f>
        <v>1877.6</v>
      </c>
      <c r="H16" s="64">
        <f t="shared" si="6"/>
        <v>594.29999999999995</v>
      </c>
      <c r="I16" s="64">
        <f t="shared" si="6"/>
        <v>707.3</v>
      </c>
      <c r="J16" s="64">
        <f t="shared" si="6"/>
        <v>785.1</v>
      </c>
      <c r="K16" s="65">
        <f t="shared" si="6"/>
        <v>1011.4</v>
      </c>
      <c r="L16" s="67">
        <f>SUBTOTAL(9,L6:L15)</f>
        <v>69913</v>
      </c>
    </row>
  </sheetData>
  <autoFilter ref="C5:O16" xr:uid="{6E7D506B-4212-4526-8840-8AFAEAFD8EC2}"/>
  <mergeCells count="2">
    <mergeCell ref="C2:O4"/>
    <mergeCell ref="C16:E16"/>
  </mergeCells>
  <pageMargins left="0.7" right="0.7" top="0.75" bottom="0.75" header="0.3" footer="0.3"/>
  <pageSetup orientation="portrait" r:id="rId1"/>
  <ignoredErrors>
    <ignoredError sqref="L6 M6:M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DD-98DF-40D2-A08D-D797BED5AA56}">
  <dimension ref="A1:Q15"/>
  <sheetViews>
    <sheetView zoomScaleNormal="100" workbookViewId="0">
      <selection activeCell="B13" sqref="B13"/>
    </sheetView>
  </sheetViews>
  <sheetFormatPr defaultRowHeight="15" x14ac:dyDescent="0.25"/>
  <cols>
    <col min="1" max="1" width="4.5703125" customWidth="1"/>
    <col min="2" max="2" width="10.7109375" customWidth="1"/>
    <col min="3" max="3" width="11.5703125" bestFit="1" customWidth="1"/>
    <col min="4" max="4" width="11.7109375" bestFit="1" customWidth="1"/>
    <col min="5" max="5" width="12.85546875" bestFit="1" customWidth="1"/>
    <col min="6" max="7" width="11.140625" bestFit="1" customWidth="1"/>
    <col min="8" max="8" width="11.140625" customWidth="1"/>
    <col min="9" max="9" width="10.28515625" bestFit="1" customWidth="1"/>
    <col min="10" max="10" width="11.28515625" bestFit="1" customWidth="1"/>
    <col min="11" max="11" width="9.85546875" customWidth="1"/>
    <col min="12" max="12" width="12.140625" customWidth="1"/>
    <col min="13" max="13" width="13.5703125" bestFit="1" customWidth="1"/>
    <col min="14" max="14" width="13.85546875" bestFit="1" customWidth="1"/>
    <col min="15" max="15" width="8.7109375" customWidth="1"/>
    <col min="16" max="16" width="13.28515625" bestFit="1" customWidth="1"/>
    <col min="17" max="17" width="8.5703125" bestFit="1" customWidth="1"/>
  </cols>
  <sheetData>
    <row r="1" spans="1:17" ht="15" customHeight="1" x14ac:dyDescent="0.25">
      <c r="A1" s="86" t="s">
        <v>27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</row>
    <row r="2" spans="1:17" ht="15.75" customHeight="1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1:17" ht="15" customHeight="1" x14ac:dyDescent="0.25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1"/>
    </row>
    <row r="4" spans="1:17" ht="15.75" customHeight="1" thickBot="1" x14ac:dyDescent="0.3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30" customHeight="1" thickBot="1" x14ac:dyDescent="0.3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42</v>
      </c>
      <c r="F5" s="29" t="s">
        <v>32</v>
      </c>
      <c r="G5" s="29" t="s">
        <v>33</v>
      </c>
      <c r="H5" s="29" t="s">
        <v>60</v>
      </c>
      <c r="I5" s="29" t="s">
        <v>34</v>
      </c>
      <c r="J5" s="29" t="s">
        <v>35</v>
      </c>
      <c r="K5" s="29" t="s">
        <v>36</v>
      </c>
      <c r="L5" s="29" t="s">
        <v>37</v>
      </c>
      <c r="M5" s="29" t="s">
        <v>38</v>
      </c>
      <c r="N5" s="29" t="s">
        <v>39</v>
      </c>
      <c r="O5" s="29" t="s">
        <v>40</v>
      </c>
      <c r="P5" s="29" t="s">
        <v>59</v>
      </c>
      <c r="Q5" s="29" t="s">
        <v>41</v>
      </c>
    </row>
    <row r="6" spans="1:17" ht="15.75" thickBot="1" x14ac:dyDescent="0.3">
      <c r="A6" s="30">
        <v>1</v>
      </c>
      <c r="B6" s="30" t="s">
        <v>43</v>
      </c>
      <c r="C6" s="30" t="s">
        <v>49</v>
      </c>
      <c r="D6" s="30">
        <v>12</v>
      </c>
      <c r="E6" s="31">
        <v>2000</v>
      </c>
      <c r="F6" s="31">
        <v>11500</v>
      </c>
      <c r="G6" s="31">
        <f>F6+E6</f>
        <v>13500</v>
      </c>
      <c r="H6" s="31">
        <v>500</v>
      </c>
      <c r="I6" s="31">
        <v>500</v>
      </c>
      <c r="J6" s="30">
        <v>28</v>
      </c>
      <c r="K6" s="32">
        <f>F6-M6</f>
        <v>1266.6666666666679</v>
      </c>
      <c r="L6" s="31">
        <f>F6/30</f>
        <v>383.33333333333331</v>
      </c>
      <c r="M6" s="32">
        <f>J6*L6-H6</f>
        <v>10233.333333333332</v>
      </c>
      <c r="N6" s="32">
        <f>E6+M6+I6</f>
        <v>12733.333333333332</v>
      </c>
      <c r="O6" s="30">
        <v>11833</v>
      </c>
      <c r="P6" s="32">
        <f>N6-O6</f>
        <v>900.33333333333212</v>
      </c>
      <c r="Q6" s="30" t="str">
        <f>IF(P6=0,"Clear",("Balance"))</f>
        <v>Balance</v>
      </c>
    </row>
    <row r="7" spans="1:17" ht="15.75" thickBot="1" x14ac:dyDescent="0.3">
      <c r="A7" s="30">
        <v>2</v>
      </c>
      <c r="B7" s="30" t="s">
        <v>44</v>
      </c>
      <c r="C7" s="30" t="s">
        <v>50</v>
      </c>
      <c r="D7" s="30">
        <v>23</v>
      </c>
      <c r="E7" s="31"/>
      <c r="F7" s="31">
        <f>F6+4000</f>
        <v>15500</v>
      </c>
      <c r="G7" s="31">
        <f t="shared" ref="G7:G15" si="0">F7+E7</f>
        <v>15500</v>
      </c>
      <c r="H7" s="31"/>
      <c r="I7" s="31"/>
      <c r="J7" s="30">
        <v>25</v>
      </c>
      <c r="K7" s="32">
        <f t="shared" ref="K7:K15" si="1">F7-M7</f>
        <v>2583.3333333333339</v>
      </c>
      <c r="L7" s="31">
        <f t="shared" ref="L7:L15" si="2">F7/30</f>
        <v>516.66666666666663</v>
      </c>
      <c r="M7" s="32">
        <f t="shared" ref="M7:M15" si="3">J7*L7-H7</f>
        <v>12916.666666666666</v>
      </c>
      <c r="N7" s="32">
        <f t="shared" ref="N7:N15" si="4">E7+M7+I7</f>
        <v>12916.666666666666</v>
      </c>
      <c r="O7" s="30">
        <v>12917</v>
      </c>
      <c r="P7" s="32">
        <f t="shared" ref="P7:P15" si="5">N7-O7</f>
        <v>-0.33333333333393966</v>
      </c>
      <c r="Q7" s="30" t="str">
        <f t="shared" ref="Q7:Q15" si="6">IF(P7=0,"Clear",("Balance"))</f>
        <v>Balance</v>
      </c>
    </row>
    <row r="8" spans="1:17" ht="15.75" thickBot="1" x14ac:dyDescent="0.3">
      <c r="A8" s="30">
        <v>3</v>
      </c>
      <c r="B8" s="30" t="s">
        <v>45</v>
      </c>
      <c r="C8" s="30" t="s">
        <v>51</v>
      </c>
      <c r="D8" s="30">
        <v>34</v>
      </c>
      <c r="E8" s="31">
        <v>3500</v>
      </c>
      <c r="F8" s="31">
        <f t="shared" ref="F8:F15" si="7">F7+4000</f>
        <v>19500</v>
      </c>
      <c r="G8" s="31">
        <f t="shared" si="0"/>
        <v>23000</v>
      </c>
      <c r="H8" s="31">
        <v>5000</v>
      </c>
      <c r="I8" s="31"/>
      <c r="J8" s="30">
        <v>30</v>
      </c>
      <c r="K8" s="32">
        <f t="shared" si="1"/>
        <v>5000</v>
      </c>
      <c r="L8" s="31">
        <f t="shared" si="2"/>
        <v>650</v>
      </c>
      <c r="M8" s="32">
        <f t="shared" si="3"/>
        <v>14500</v>
      </c>
      <c r="N8" s="32">
        <f t="shared" si="4"/>
        <v>18000</v>
      </c>
      <c r="O8" s="30">
        <v>18000</v>
      </c>
      <c r="P8" s="32">
        <f t="shared" si="5"/>
        <v>0</v>
      </c>
      <c r="Q8" s="30" t="str">
        <f t="shared" si="6"/>
        <v>Clear</v>
      </c>
    </row>
    <row r="9" spans="1:17" ht="15.75" thickBot="1" x14ac:dyDescent="0.3">
      <c r="A9" s="30">
        <v>4</v>
      </c>
      <c r="B9" s="30" t="s">
        <v>61</v>
      </c>
      <c r="C9" s="30" t="s">
        <v>52</v>
      </c>
      <c r="D9" s="30">
        <v>45</v>
      </c>
      <c r="E9" s="31"/>
      <c r="F9" s="31">
        <f t="shared" si="7"/>
        <v>23500</v>
      </c>
      <c r="G9" s="31">
        <f t="shared" si="0"/>
        <v>23500</v>
      </c>
      <c r="H9" s="31"/>
      <c r="I9" s="31"/>
      <c r="J9" s="30">
        <v>27</v>
      </c>
      <c r="K9" s="32">
        <f t="shared" si="1"/>
        <v>2350</v>
      </c>
      <c r="L9" s="31">
        <f t="shared" si="2"/>
        <v>783.33333333333337</v>
      </c>
      <c r="M9" s="32">
        <f t="shared" si="3"/>
        <v>21150</v>
      </c>
      <c r="N9" s="32">
        <f t="shared" si="4"/>
        <v>21150</v>
      </c>
      <c r="O9" s="30">
        <v>21150</v>
      </c>
      <c r="P9" s="32">
        <f t="shared" si="5"/>
        <v>0</v>
      </c>
      <c r="Q9" s="30" t="str">
        <f t="shared" si="6"/>
        <v>Clear</v>
      </c>
    </row>
    <row r="10" spans="1:17" ht="15.75" thickBot="1" x14ac:dyDescent="0.3">
      <c r="A10" s="30">
        <v>5</v>
      </c>
      <c r="B10" s="30" t="s">
        <v>62</v>
      </c>
      <c r="C10" s="30" t="s">
        <v>53</v>
      </c>
      <c r="D10" s="30">
        <v>56</v>
      </c>
      <c r="E10" s="31">
        <v>6000</v>
      </c>
      <c r="F10" s="31">
        <f t="shared" si="7"/>
        <v>27500</v>
      </c>
      <c r="G10" s="31">
        <f t="shared" si="0"/>
        <v>33500</v>
      </c>
      <c r="H10" s="31"/>
      <c r="I10" s="31">
        <v>2000</v>
      </c>
      <c r="J10" s="30">
        <v>28</v>
      </c>
      <c r="K10" s="32">
        <f t="shared" si="1"/>
        <v>1833.3333333333358</v>
      </c>
      <c r="L10" s="31">
        <f t="shared" si="2"/>
        <v>916.66666666666663</v>
      </c>
      <c r="M10" s="32">
        <f t="shared" si="3"/>
        <v>25666.666666666664</v>
      </c>
      <c r="N10" s="32">
        <f t="shared" si="4"/>
        <v>33666.666666666664</v>
      </c>
      <c r="O10" s="30"/>
      <c r="P10" s="32">
        <f t="shared" si="5"/>
        <v>33666.666666666664</v>
      </c>
      <c r="Q10" s="30" t="str">
        <f t="shared" si="6"/>
        <v>Balance</v>
      </c>
    </row>
    <row r="11" spans="1:17" ht="15.75" thickBot="1" x14ac:dyDescent="0.3">
      <c r="A11" s="30">
        <v>6</v>
      </c>
      <c r="B11" s="30" t="s">
        <v>63</v>
      </c>
      <c r="C11" s="30" t="s">
        <v>54</v>
      </c>
      <c r="D11" s="30">
        <v>67</v>
      </c>
      <c r="E11" s="31"/>
      <c r="F11" s="31">
        <f t="shared" si="7"/>
        <v>31500</v>
      </c>
      <c r="G11" s="31">
        <f t="shared" si="0"/>
        <v>31500</v>
      </c>
      <c r="H11" s="31"/>
      <c r="I11" s="31"/>
      <c r="J11" s="30">
        <v>20</v>
      </c>
      <c r="K11" s="32">
        <f t="shared" si="1"/>
        <v>10500</v>
      </c>
      <c r="L11" s="31">
        <f t="shared" si="2"/>
        <v>1050</v>
      </c>
      <c r="M11" s="32">
        <f t="shared" si="3"/>
        <v>21000</v>
      </c>
      <c r="N11" s="32">
        <f t="shared" si="4"/>
        <v>21000</v>
      </c>
      <c r="O11" s="30">
        <v>21000</v>
      </c>
      <c r="P11" s="32">
        <f t="shared" si="5"/>
        <v>0</v>
      </c>
      <c r="Q11" s="30" t="str">
        <f t="shared" si="6"/>
        <v>Clear</v>
      </c>
    </row>
    <row r="12" spans="1:17" ht="15.75" thickBot="1" x14ac:dyDescent="0.3">
      <c r="A12" s="30">
        <v>7</v>
      </c>
      <c r="B12" s="30" t="s">
        <v>64</v>
      </c>
      <c r="C12" s="30" t="s">
        <v>55</v>
      </c>
      <c r="D12" s="30">
        <v>78</v>
      </c>
      <c r="E12" s="31"/>
      <c r="F12" s="31">
        <f t="shared" si="7"/>
        <v>35500</v>
      </c>
      <c r="G12" s="31">
        <f t="shared" si="0"/>
        <v>35500</v>
      </c>
      <c r="H12" s="31">
        <v>3500</v>
      </c>
      <c r="I12" s="31">
        <v>3500</v>
      </c>
      <c r="J12" s="30">
        <v>29</v>
      </c>
      <c r="K12" s="32">
        <f t="shared" si="1"/>
        <v>4683.3333333333358</v>
      </c>
      <c r="L12" s="31">
        <f t="shared" si="2"/>
        <v>1183.3333333333333</v>
      </c>
      <c r="M12" s="32">
        <f t="shared" si="3"/>
        <v>30816.666666666664</v>
      </c>
      <c r="N12" s="32">
        <f t="shared" si="4"/>
        <v>34316.666666666664</v>
      </c>
      <c r="O12" s="30"/>
      <c r="P12" s="32">
        <f t="shared" si="5"/>
        <v>34316.666666666664</v>
      </c>
      <c r="Q12" s="30" t="str">
        <f t="shared" si="6"/>
        <v>Balance</v>
      </c>
    </row>
    <row r="13" spans="1:17" ht="15.75" thickBot="1" x14ac:dyDescent="0.3">
      <c r="A13" s="30">
        <v>8</v>
      </c>
      <c r="B13" s="30" t="s">
        <v>46</v>
      </c>
      <c r="C13" s="30" t="s">
        <v>56</v>
      </c>
      <c r="D13" s="30">
        <v>89</v>
      </c>
      <c r="E13" s="31">
        <v>19983</v>
      </c>
      <c r="F13" s="31">
        <f t="shared" si="7"/>
        <v>39500</v>
      </c>
      <c r="G13" s="31">
        <f t="shared" si="0"/>
        <v>59483</v>
      </c>
      <c r="H13" s="31"/>
      <c r="I13" s="31"/>
      <c r="J13" s="30">
        <v>19</v>
      </c>
      <c r="K13" s="32">
        <f t="shared" si="1"/>
        <v>14483.333333333332</v>
      </c>
      <c r="L13" s="31">
        <f t="shared" si="2"/>
        <v>1316.6666666666667</v>
      </c>
      <c r="M13" s="32">
        <f t="shared" si="3"/>
        <v>25016.666666666668</v>
      </c>
      <c r="N13" s="32">
        <f t="shared" si="4"/>
        <v>44999.666666666672</v>
      </c>
      <c r="O13" s="30">
        <v>45000</v>
      </c>
      <c r="P13" s="32">
        <f t="shared" si="5"/>
        <v>-0.33333333332848269</v>
      </c>
      <c r="Q13" s="30" t="str">
        <f t="shared" si="6"/>
        <v>Balance</v>
      </c>
    </row>
    <row r="14" spans="1:17" ht="15.75" thickBot="1" x14ac:dyDescent="0.3">
      <c r="A14" s="30">
        <v>9</v>
      </c>
      <c r="B14" s="30" t="s">
        <v>47</v>
      </c>
      <c r="C14" s="30" t="s">
        <v>57</v>
      </c>
      <c r="D14" s="30">
        <v>99</v>
      </c>
      <c r="E14" s="31"/>
      <c r="F14" s="31">
        <f t="shared" si="7"/>
        <v>43500</v>
      </c>
      <c r="G14" s="31">
        <f t="shared" si="0"/>
        <v>43500</v>
      </c>
      <c r="H14" s="31"/>
      <c r="I14" s="31"/>
      <c r="J14" s="30">
        <v>25</v>
      </c>
      <c r="K14" s="32">
        <f t="shared" si="1"/>
        <v>7250</v>
      </c>
      <c r="L14" s="31">
        <f t="shared" si="2"/>
        <v>1450</v>
      </c>
      <c r="M14" s="32">
        <f t="shared" si="3"/>
        <v>36250</v>
      </c>
      <c r="N14" s="32">
        <f t="shared" si="4"/>
        <v>36250</v>
      </c>
      <c r="O14" s="30">
        <v>36250</v>
      </c>
      <c r="P14" s="32">
        <f t="shared" si="5"/>
        <v>0</v>
      </c>
      <c r="Q14" s="30" t="str">
        <f t="shared" si="6"/>
        <v>Clear</v>
      </c>
    </row>
    <row r="15" spans="1:17" ht="15.75" thickBot="1" x14ac:dyDescent="0.3">
      <c r="A15" s="30">
        <v>10</v>
      </c>
      <c r="B15" s="30" t="s">
        <v>48</v>
      </c>
      <c r="C15" s="30" t="s">
        <v>58</v>
      </c>
      <c r="D15" s="30">
        <v>22</v>
      </c>
      <c r="E15" s="31">
        <v>15500</v>
      </c>
      <c r="F15" s="31">
        <f t="shared" si="7"/>
        <v>47500</v>
      </c>
      <c r="G15" s="31">
        <f t="shared" si="0"/>
        <v>63000</v>
      </c>
      <c r="H15" s="31"/>
      <c r="I15" s="31">
        <v>1000</v>
      </c>
      <c r="J15" s="30">
        <v>24</v>
      </c>
      <c r="K15" s="32">
        <f t="shared" si="1"/>
        <v>9500</v>
      </c>
      <c r="L15" s="31">
        <f t="shared" si="2"/>
        <v>1583.3333333333333</v>
      </c>
      <c r="M15" s="32">
        <f t="shared" si="3"/>
        <v>38000</v>
      </c>
      <c r="N15" s="32">
        <f t="shared" si="4"/>
        <v>54500</v>
      </c>
      <c r="O15" s="30">
        <v>54500</v>
      </c>
      <c r="P15" s="32">
        <f t="shared" si="5"/>
        <v>0</v>
      </c>
      <c r="Q15" s="30" t="str">
        <f t="shared" si="6"/>
        <v>Clear</v>
      </c>
    </row>
  </sheetData>
  <mergeCells count="1">
    <mergeCell ref="A1:Q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4573-4DE9-4044-9661-57B60206CC0B}">
  <dimension ref="C2:F11"/>
  <sheetViews>
    <sheetView zoomScale="150" zoomScaleNormal="150" workbookViewId="0">
      <selection activeCell="F3" sqref="F3"/>
    </sheetView>
  </sheetViews>
  <sheetFormatPr defaultRowHeight="15" x14ac:dyDescent="0.25"/>
  <cols>
    <col min="3" max="3" width="21.7109375" bestFit="1" customWidth="1"/>
    <col min="4" max="4" width="16.140625" customWidth="1"/>
    <col min="6" max="6" width="16.28515625" bestFit="1" customWidth="1"/>
  </cols>
  <sheetData>
    <row r="2" spans="3:6" ht="15.75" thickBot="1" x14ac:dyDescent="0.3"/>
    <row r="3" spans="3:6" ht="16.5" thickBot="1" x14ac:dyDescent="0.3">
      <c r="C3" s="44" t="s">
        <v>29</v>
      </c>
      <c r="D3" s="45" t="s">
        <v>43</v>
      </c>
    </row>
    <row r="4" spans="3:6" ht="16.5" thickBot="1" x14ac:dyDescent="0.3">
      <c r="C4" s="34" t="s">
        <v>65</v>
      </c>
      <c r="D4" s="39">
        <f ca="1">TODAY()</f>
        <v>44959</v>
      </c>
      <c r="F4" s="33"/>
    </row>
    <row r="5" spans="3:6" ht="16.5" thickBot="1" x14ac:dyDescent="0.3">
      <c r="C5" s="34" t="s">
        <v>66</v>
      </c>
      <c r="D5" s="40">
        <v>36819</v>
      </c>
    </row>
    <row r="6" spans="3:6" ht="16.5" thickBot="1" x14ac:dyDescent="0.3">
      <c r="C6" s="34" t="s">
        <v>67</v>
      </c>
      <c r="D6" s="38">
        <f ca="1">DATEDIF(D5,D4,"y")</f>
        <v>22</v>
      </c>
    </row>
    <row r="7" spans="3:6" ht="16.5" thickBot="1" x14ac:dyDescent="0.3">
      <c r="C7" s="35" t="s">
        <v>68</v>
      </c>
      <c r="D7" s="38">
        <f ca="1">DATEDIF(D5,D4,"ym")</f>
        <v>3</v>
      </c>
    </row>
    <row r="8" spans="3:6" ht="16.5" thickBot="1" x14ac:dyDescent="0.3">
      <c r="C8" s="36" t="s">
        <v>69</v>
      </c>
      <c r="D8" s="41">
        <f ca="1">DATEDIF(D5,D4,"md")</f>
        <v>13</v>
      </c>
    </row>
    <row r="9" spans="3:6" ht="16.5" thickBot="1" x14ac:dyDescent="0.3">
      <c r="C9" s="37" t="s">
        <v>70</v>
      </c>
      <c r="D9" s="42">
        <f ca="1">D6*365</f>
        <v>8030</v>
      </c>
    </row>
    <row r="10" spans="3:6" ht="16.5" thickBot="1" x14ac:dyDescent="0.3">
      <c r="C10" s="36" t="s">
        <v>71</v>
      </c>
      <c r="D10" s="43">
        <f ca="1">D9*24</f>
        <v>192720</v>
      </c>
    </row>
    <row r="11" spans="3:6" ht="16.5" thickBot="1" x14ac:dyDescent="0.3">
      <c r="C11" s="46" t="s">
        <v>72</v>
      </c>
      <c r="D11" s="47">
        <f ca="1">D9*6</f>
        <v>48180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Lectures(58)</vt:lpstr>
      <vt:lpstr>Data Validation(15)</vt:lpstr>
      <vt:lpstr>Count,CountA,CountBlank(11)</vt:lpstr>
      <vt:lpstr>Average Formula(9)</vt:lpstr>
      <vt:lpstr>Salary Sheet(6)</vt:lpstr>
      <vt:lpstr>DateOfBirth(7)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Muhammadi-Laptop</dc:creator>
  <cp:lastModifiedBy>Muhammadi-Laptop</cp:lastModifiedBy>
  <dcterms:created xsi:type="dcterms:W3CDTF">2023-01-24T19:02:58Z</dcterms:created>
  <dcterms:modified xsi:type="dcterms:W3CDTF">2023-02-01T20:00:35Z</dcterms:modified>
</cp:coreProperties>
</file>