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EstaPasta_de_trabalho" defaultThemeVersion="124226"/>
  <bookViews>
    <workbookView xWindow="0" yWindow="0" windowWidth="20490" windowHeight="7755"/>
  </bookViews>
  <sheets>
    <sheet name="06062025" sheetId="546" r:id="rId1"/>
  </sheets>
  <calcPr calcId="145621"/>
</workbook>
</file>

<file path=xl/calcChain.xml><?xml version="1.0" encoding="utf-8"?>
<calcChain xmlns="http://schemas.openxmlformats.org/spreadsheetml/2006/main">
  <c r="D142" i="546" l="1"/>
  <c r="D150" i="546"/>
  <c r="D147" i="546"/>
  <c r="D146" i="546"/>
  <c r="F146" i="546" s="1"/>
  <c r="F147" i="546"/>
  <c r="F150" i="546"/>
  <c r="D151" i="546"/>
  <c r="F151" i="546" s="1"/>
  <c r="F154" i="546"/>
  <c r="F153" i="546"/>
  <c r="F152" i="546"/>
  <c r="F149" i="546"/>
  <c r="F148" i="546"/>
  <c r="F143" i="546"/>
  <c r="F142" i="546"/>
  <c r="F141" i="546"/>
  <c r="C130" i="546"/>
  <c r="B116" i="546"/>
  <c r="G26" i="546" s="1"/>
  <c r="G118" i="546" s="1"/>
  <c r="N77" i="546"/>
  <c r="F84" i="546"/>
  <c r="F73" i="546"/>
  <c r="C121" i="546" s="1"/>
  <c r="F38" i="546"/>
  <c r="C123" i="546" s="1"/>
  <c r="N66" i="546"/>
  <c r="C132" i="546" s="1"/>
  <c r="F24" i="546"/>
  <c r="O17" i="546"/>
  <c r="O10" i="546"/>
  <c r="J128" i="546"/>
  <c r="G8" i="546"/>
  <c r="C118" i="546" s="1"/>
  <c r="B76" i="546"/>
  <c r="O7" i="546"/>
  <c r="O6" i="546"/>
  <c r="G6" i="546"/>
  <c r="O5" i="546"/>
  <c r="C131" i="546" s="1"/>
  <c r="G5" i="546"/>
  <c r="C120" i="546" s="1"/>
  <c r="O4" i="546"/>
  <c r="G4" i="546"/>
  <c r="J157" i="546" l="1"/>
  <c r="O18" i="546" s="1"/>
  <c r="O20" i="546" s="1"/>
  <c r="G122" i="546" s="1"/>
  <c r="C133" i="546"/>
  <c r="G124" i="546" s="1"/>
  <c r="C128" i="546"/>
  <c r="C122" i="546"/>
  <c r="G120" i="546" s="1"/>
  <c r="O8" i="546"/>
  <c r="O11" i="546" s="1"/>
  <c r="C135" i="546"/>
  <c r="O12" i="546"/>
  <c r="C125" i="546"/>
  <c r="G11" i="546"/>
  <c r="G7" i="546"/>
  <c r="G10" i="546" s="1"/>
  <c r="C119" i="546"/>
  <c r="C124" i="546"/>
  <c r="C137" i="546" l="1"/>
  <c r="C126" i="546"/>
  <c r="G119" i="546" s="1"/>
  <c r="D144" i="546"/>
  <c r="F144" i="546" s="1"/>
  <c r="D140" i="546"/>
  <c r="F140" i="546" s="1"/>
  <c r="G12" i="546"/>
  <c r="C134" i="546"/>
  <c r="C136" i="546" s="1"/>
  <c r="G123" i="546" s="1"/>
  <c r="O13" i="546"/>
</calcChain>
</file>

<file path=xl/sharedStrings.xml><?xml version="1.0" encoding="utf-8"?>
<sst xmlns="http://schemas.openxmlformats.org/spreadsheetml/2006/main" count="102" uniqueCount="86">
  <si>
    <t>Cliente</t>
  </si>
  <si>
    <t>Forno</t>
  </si>
  <si>
    <t>Trefila</t>
  </si>
  <si>
    <t>Cobre</t>
  </si>
  <si>
    <t>Itaipú</t>
  </si>
  <si>
    <t>Encape</t>
  </si>
  <si>
    <t>ITB</t>
  </si>
  <si>
    <t>Saldo</t>
  </si>
  <si>
    <t>Pesado</t>
  </si>
  <si>
    <t>Saldo V8</t>
  </si>
  <si>
    <t>Pedidos</t>
  </si>
  <si>
    <t>PKN</t>
  </si>
  <si>
    <t>Polimida</t>
  </si>
  <si>
    <t>Nomex</t>
  </si>
  <si>
    <t>Pedidos Terceiros</t>
  </si>
  <si>
    <t>Carteira de Pedidos - V10</t>
  </si>
  <si>
    <t>Carteira de Pedidos - V8</t>
  </si>
  <si>
    <t>Saldo Tremax Cobre</t>
  </si>
  <si>
    <t>Saldo Real Cobre V8</t>
  </si>
  <si>
    <t>Saldo Real Cobre V10</t>
  </si>
  <si>
    <t>Saldo Cliente Aluminio</t>
  </si>
  <si>
    <t>Saldo Tremax Aluminio</t>
  </si>
  <si>
    <t>Saldo Real Aluminio</t>
  </si>
  <si>
    <t>Carteira de Pedidos - V12</t>
  </si>
  <si>
    <t>Carteira de Pedidos - V9,52</t>
  </si>
  <si>
    <t xml:space="preserve">Alumínio </t>
  </si>
  <si>
    <t>Fisico Vergalhão Cobre 10</t>
  </si>
  <si>
    <t>Fisico Vergalhão Cobre 8mm</t>
  </si>
  <si>
    <t>Fisico Vergalhão Cobre 12</t>
  </si>
  <si>
    <t>Saldo Real Cobre V12</t>
  </si>
  <si>
    <t xml:space="preserve"> </t>
  </si>
  <si>
    <t>Microcrepado</t>
  </si>
  <si>
    <t>Necessidade</t>
  </si>
  <si>
    <t>Isolante</t>
  </si>
  <si>
    <t>Estoque</t>
  </si>
  <si>
    <t>Termo 0,06mm</t>
  </si>
  <si>
    <t>Tipo de carretel</t>
  </si>
  <si>
    <t>F-60</t>
  </si>
  <si>
    <t>80/45</t>
  </si>
  <si>
    <t>Nº 8</t>
  </si>
  <si>
    <t>Poliester. 0,05mm</t>
  </si>
  <si>
    <t>IBRLAN</t>
  </si>
  <si>
    <t xml:space="preserve"> 8MM</t>
  </si>
  <si>
    <t>F-60 madeira</t>
  </si>
  <si>
    <t>Poliester. 0,023mm</t>
  </si>
  <si>
    <t>Polimida Ital</t>
  </si>
  <si>
    <t>Pedidos data eng - V8</t>
  </si>
  <si>
    <t>Saldo cobre 10 e 12mm</t>
  </si>
  <si>
    <t>Saldo cobre 8mm IBRLAN</t>
  </si>
  <si>
    <t>Paletes</t>
  </si>
  <si>
    <t>Fisico V. Aluminio 9,52</t>
  </si>
  <si>
    <t>Saldo Vergalhão 12,10mm</t>
  </si>
  <si>
    <t>Meta Aramida</t>
  </si>
  <si>
    <t xml:space="preserve">Saldo Clientes </t>
  </si>
  <si>
    <t>TRX 8mm</t>
  </si>
  <si>
    <t>TRX 12,50mm</t>
  </si>
  <si>
    <t>TRX 9,52mm</t>
  </si>
  <si>
    <t>TRX 12,1mm</t>
  </si>
  <si>
    <t>Pedidos Terceiros TRX 8mm</t>
  </si>
  <si>
    <t>Pedidos Terceiros TRX 12,50</t>
  </si>
  <si>
    <t>Pedidos Terceiros TRX 9,52</t>
  </si>
  <si>
    <t>Pedidos Terceiros TRX 12,10</t>
  </si>
  <si>
    <t>Saldo necessário Geral de Al 12mm</t>
  </si>
  <si>
    <t>Saldo Tremax e TRX 10 e 12mm</t>
  </si>
  <si>
    <t>Total cobre 8mm chão da fabrica</t>
  </si>
  <si>
    <t>Saldo da TRX cobre</t>
  </si>
  <si>
    <t>Saldo da ITB cobre</t>
  </si>
  <si>
    <t>Pedidos TRX</t>
  </si>
  <si>
    <t xml:space="preserve">Saldo final da TRX </t>
  </si>
  <si>
    <t>Saldo cobre 8mm da tremax</t>
  </si>
  <si>
    <t xml:space="preserve">Pedidos da Tremax </t>
  </si>
  <si>
    <t>Saldo final da Tremax</t>
  </si>
  <si>
    <t xml:space="preserve">TotaL aluminio fisico </t>
  </si>
  <si>
    <t>Saldo da TRX</t>
  </si>
  <si>
    <t>Saldo aluminio final TRX</t>
  </si>
  <si>
    <t xml:space="preserve">Saldo de aluminio Tremax </t>
  </si>
  <si>
    <t xml:space="preserve">Pedidos Tremax </t>
  </si>
  <si>
    <t xml:space="preserve">Saldo aluminio final Tremax </t>
  </si>
  <si>
    <t>TRX aluminio 9,52mm</t>
  </si>
  <si>
    <t>Tremax aluminio 9,52mm</t>
  </si>
  <si>
    <t>Tremax cobre 8mm</t>
  </si>
  <si>
    <t xml:space="preserve"> TRX cobre 8mm</t>
  </si>
  <si>
    <t>Tremax cobre 12mm</t>
  </si>
  <si>
    <t>Tremax aluminio 12,10mm</t>
  </si>
  <si>
    <t>O que comprar?</t>
  </si>
  <si>
    <t>Saldo de Material e pedidos em aberto 06/06/2025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</si>
</sst>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.00_);_(* \(#,##0.00\);_(* &quot;-&quot;??_);_(@_)"/>
    <numFmt numFmtId="165" formatCode="_(&quot;R$&quot;* #,##0.00_);_(&quot;R$&quot;* \(#,##0.00\);_(&quot;R$&quot;* &quot;-&quot;??_);_(@_)"/>
    <numFmt numFmtId="166" formatCode="d/m;@"/>
    <numFmt numFmtId="167" formatCode="#,##0_ ;[Red]\-#,##0\ "/>
    <numFmt numFmtId="168" formatCode="0_ ;[Red]\-0\ 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FE948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94">
    <xf numFmtId="0" fontId="0" fillId="0" borderId="0" xfId="0"/>
    <xf numFmtId="0" fontId="0" fillId="0" borderId="0" xfId="0"/>
    <xf numFmtId="0" fontId="6" fillId="0" borderId="0" xfId="0" applyFont="1" applyAlignment="1" applyProtection="1">
      <alignment vertical="center"/>
    </xf>
    <xf numFmtId="0" fontId="5" fillId="2" borderId="2" xfId="0" applyFont="1" applyFill="1" applyBorder="1" applyAlignment="1" applyProtection="1">
      <alignment horizontal="center" vertical="center"/>
    </xf>
    <xf numFmtId="0" fontId="5" fillId="7" borderId="2" xfId="0" applyFont="1" applyFill="1" applyBorder="1" applyAlignment="1" applyProtection="1">
      <alignment horizontal="center" vertical="center"/>
    </xf>
    <xf numFmtId="1" fontId="5" fillId="7" borderId="2" xfId="0" applyNumberFormat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6" fillId="9" borderId="0" xfId="0" applyFont="1" applyFill="1" applyAlignment="1" applyProtection="1">
      <alignment horizontal="center" vertical="center"/>
    </xf>
    <xf numFmtId="164" fontId="5" fillId="3" borderId="1" xfId="4" applyFont="1" applyFill="1" applyBorder="1" applyAlignment="1" applyProtection="1">
      <alignment horizontal="center" vertical="center"/>
    </xf>
    <xf numFmtId="0" fontId="5" fillId="7" borderId="1" xfId="0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1" fontId="5" fillId="3" borderId="1" xfId="4" applyNumberFormat="1" applyFont="1" applyFill="1" applyBorder="1" applyAlignment="1" applyProtection="1">
      <alignment horizontal="center" vertical="center"/>
    </xf>
    <xf numFmtId="164" fontId="5" fillId="3" borderId="1" xfId="4" applyFont="1" applyFill="1" applyBorder="1" applyAlignment="1" applyProtection="1">
      <alignment vertical="center"/>
    </xf>
    <xf numFmtId="1" fontId="5" fillId="3" borderId="4" xfId="4" applyNumberFormat="1" applyFont="1" applyFill="1" applyBorder="1" applyAlignment="1" applyProtection="1">
      <alignment horizontal="center" vertical="center"/>
    </xf>
    <xf numFmtId="0" fontId="8" fillId="9" borderId="1" xfId="0" applyFont="1" applyFill="1" applyBorder="1" applyAlignment="1" applyProtection="1">
      <alignment horizontal="center" vertical="center"/>
    </xf>
    <xf numFmtId="14" fontId="8" fillId="9" borderId="1" xfId="0" applyNumberFormat="1" applyFont="1" applyFill="1" applyBorder="1" applyAlignment="1" applyProtection="1">
      <alignment horizontal="center" vertical="center"/>
    </xf>
    <xf numFmtId="164" fontId="5" fillId="4" borderId="1" xfId="4" applyFont="1" applyFill="1" applyBorder="1" applyAlignment="1" applyProtection="1">
      <alignment vertical="center"/>
    </xf>
    <xf numFmtId="1" fontId="5" fillId="4" borderId="1" xfId="4" applyNumberFormat="1" applyFont="1" applyFill="1" applyBorder="1" applyAlignment="1" applyProtection="1">
      <alignment horizontal="center" vertical="center"/>
    </xf>
    <xf numFmtId="0" fontId="10" fillId="9" borderId="1" xfId="0" applyFont="1" applyFill="1" applyBorder="1" applyAlignment="1" applyProtection="1">
      <alignment horizontal="center" vertical="center"/>
    </xf>
    <xf numFmtId="2" fontId="10" fillId="9" borderId="1" xfId="0" applyNumberFormat="1" applyFont="1" applyFill="1" applyBorder="1" applyAlignment="1" applyProtection="1">
      <alignment horizontal="center" vertical="center"/>
    </xf>
    <xf numFmtId="14" fontId="10" fillId="9" borderId="1" xfId="0" applyNumberFormat="1" applyFont="1" applyFill="1" applyBorder="1" applyAlignment="1" applyProtection="1">
      <alignment horizontal="center" vertical="center"/>
    </xf>
    <xf numFmtId="1" fontId="5" fillId="6" borderId="4" xfId="4" applyNumberFormat="1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14" fontId="6" fillId="9" borderId="0" xfId="0" applyNumberFormat="1" applyFont="1" applyFill="1" applyAlignment="1" applyProtection="1">
      <alignment horizontal="center" vertical="center"/>
    </xf>
    <xf numFmtId="4" fontId="5" fillId="5" borderId="1" xfId="4" applyNumberFormat="1" applyFont="1" applyFill="1" applyBorder="1" applyAlignment="1" applyProtection="1">
      <alignment vertical="center"/>
    </xf>
    <xf numFmtId="0" fontId="6" fillId="9" borderId="0" xfId="0" applyFont="1" applyFill="1" applyBorder="1" applyAlignment="1" applyProtection="1">
      <alignment horizontal="center" vertical="center"/>
    </xf>
    <xf numFmtId="0" fontId="6" fillId="9" borderId="11" xfId="0" applyFont="1" applyFill="1" applyBorder="1" applyAlignment="1" applyProtection="1">
      <alignment horizontal="center" vertical="center"/>
    </xf>
    <xf numFmtId="1" fontId="5" fillId="7" borderId="4" xfId="4" applyNumberFormat="1" applyFont="1" applyFill="1" applyBorder="1" applyAlignment="1" applyProtection="1">
      <alignment horizontal="center" vertical="center"/>
    </xf>
    <xf numFmtId="14" fontId="6" fillId="0" borderId="0" xfId="0" applyNumberFormat="1" applyFont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2" fontId="6" fillId="9" borderId="1" xfId="0" applyNumberFormat="1" applyFont="1" applyFill="1" applyBorder="1" applyAlignment="1" applyProtection="1">
      <alignment horizontal="center" vertical="center"/>
    </xf>
    <xf numFmtId="14" fontId="6" fillId="9" borderId="1" xfId="0" applyNumberFormat="1" applyFont="1" applyFill="1" applyBorder="1" applyAlignment="1" applyProtection="1">
      <alignment horizontal="center" vertical="center"/>
    </xf>
    <xf numFmtId="14" fontId="6" fillId="0" borderId="0" xfId="0" applyNumberFormat="1" applyFont="1" applyAlignment="1" applyProtection="1">
      <alignment horizontal="center" vertical="center"/>
    </xf>
    <xf numFmtId="2" fontId="6" fillId="9" borderId="1" xfId="1" applyNumberFormat="1" applyFont="1" applyFill="1" applyBorder="1" applyAlignment="1" applyProtection="1">
      <alignment horizontal="center" vertical="center"/>
    </xf>
    <xf numFmtId="14" fontId="6" fillId="0" borderId="15" xfId="0" applyNumberFormat="1" applyFont="1" applyBorder="1" applyAlignment="1" applyProtection="1">
      <alignment horizontal="center" vertical="center"/>
    </xf>
    <xf numFmtId="14" fontId="6" fillId="0" borderId="11" xfId="0" applyNumberFormat="1" applyFont="1" applyBorder="1" applyAlignment="1" applyProtection="1">
      <alignment horizontal="center" vertical="center"/>
    </xf>
    <xf numFmtId="1" fontId="5" fillId="7" borderId="1" xfId="4" applyNumberFormat="1" applyFont="1" applyFill="1" applyBorder="1" applyAlignment="1" applyProtection="1">
      <alignment horizontal="center" vertical="center"/>
    </xf>
    <xf numFmtId="0" fontId="6" fillId="9" borderId="6" xfId="0" applyFont="1" applyFill="1" applyBorder="1" applyAlignment="1" applyProtection="1">
      <alignment horizontal="center" vertical="center"/>
    </xf>
    <xf numFmtId="2" fontId="6" fillId="9" borderId="6" xfId="1" applyNumberFormat="1" applyFont="1" applyFill="1" applyBorder="1" applyAlignment="1" applyProtection="1">
      <alignment horizontal="center" vertical="center"/>
    </xf>
    <xf numFmtId="14" fontId="6" fillId="9" borderId="6" xfId="0" applyNumberFormat="1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2" fontId="6" fillId="0" borderId="0" xfId="0" applyNumberFormat="1" applyFont="1" applyBorder="1" applyAlignment="1" applyProtection="1">
      <alignment horizontal="center" vertical="center"/>
    </xf>
    <xf numFmtId="1" fontId="6" fillId="0" borderId="0" xfId="0" applyNumberFormat="1" applyFont="1" applyBorder="1" applyAlignment="1" applyProtection="1">
      <alignment horizontal="center" vertical="center"/>
    </xf>
    <xf numFmtId="2" fontId="5" fillId="12" borderId="1" xfId="4" applyNumberFormat="1" applyFont="1" applyFill="1" applyBorder="1" applyAlignment="1" applyProtection="1">
      <alignment horizontal="center" vertical="center"/>
    </xf>
    <xf numFmtId="0" fontId="5" fillId="12" borderId="1" xfId="4" applyNumberFormat="1" applyFont="1" applyFill="1" applyBorder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2" fontId="9" fillId="9" borderId="1" xfId="0" applyNumberFormat="1" applyFont="1" applyFill="1" applyBorder="1" applyAlignment="1" applyProtection="1">
      <alignment horizontal="center" vertical="center"/>
    </xf>
    <xf numFmtId="14" fontId="9" fillId="9" borderId="1" xfId="0" applyNumberFormat="1" applyFont="1" applyFill="1" applyBorder="1" applyAlignment="1" applyProtection="1">
      <alignment horizontal="center" vertical="center"/>
    </xf>
    <xf numFmtId="2" fontId="0" fillId="0" borderId="1" xfId="0" applyNumberFormat="1" applyBorder="1" applyAlignment="1" applyProtection="1">
      <alignment horizontal="center" vertical="center"/>
    </xf>
    <xf numFmtId="2" fontId="7" fillId="0" borderId="9" xfId="0" applyNumberFormat="1" applyFont="1" applyBorder="1" applyAlignment="1" applyProtection="1">
      <alignment horizontal="center" vertical="center"/>
    </xf>
    <xf numFmtId="2" fontId="7" fillId="0" borderId="0" xfId="0" applyNumberFormat="1" applyFont="1" applyBorder="1" applyAlignment="1" applyProtection="1">
      <alignment horizontal="center" vertical="center"/>
    </xf>
    <xf numFmtId="14" fontId="6" fillId="9" borderId="0" xfId="0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0" fontId="0" fillId="9" borderId="0" xfId="0" applyFill="1" applyAlignment="1" applyProtection="1">
      <alignment horizontal="center" vertical="center"/>
    </xf>
    <xf numFmtId="2" fontId="7" fillId="0" borderId="2" xfId="0" applyNumberFormat="1" applyFont="1" applyBorder="1" applyAlignment="1" applyProtection="1">
      <alignment horizontal="center" vertical="center"/>
    </xf>
    <xf numFmtId="2" fontId="8" fillId="9" borderId="1" xfId="0" applyNumberFormat="1" applyFont="1" applyFill="1" applyBorder="1" applyAlignment="1" applyProtection="1">
      <alignment horizontal="center" vertical="center"/>
    </xf>
    <xf numFmtId="2" fontId="6" fillId="0" borderId="2" xfId="0" applyNumberFormat="1" applyFont="1" applyBorder="1" applyAlignment="1" applyProtection="1">
      <alignment horizontal="center" vertical="center"/>
    </xf>
    <xf numFmtId="166" fontId="6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167" fontId="11" fillId="10" borderId="0" xfId="1" applyNumberFormat="1" applyFont="1" applyFill="1" applyBorder="1" applyAlignment="1" applyProtection="1">
      <alignment vertical="center"/>
    </xf>
    <xf numFmtId="167" fontId="7" fillId="0" borderId="0" xfId="1" applyNumberFormat="1" applyFont="1" applyAlignment="1" applyProtection="1">
      <alignment horizontal="center" vertical="center"/>
    </xf>
    <xf numFmtId="167" fontId="3" fillId="15" borderId="0" xfId="1" applyNumberFormat="1" applyFont="1" applyFill="1" applyAlignment="1" applyProtection="1">
      <alignment horizontal="center" vertical="center"/>
    </xf>
    <xf numFmtId="1" fontId="3" fillId="19" borderId="1" xfId="0" applyNumberFormat="1" applyFont="1" applyFill="1" applyBorder="1" applyAlignment="1" applyProtection="1">
      <alignment horizontal="center" vertical="center"/>
    </xf>
    <xf numFmtId="168" fontId="0" fillId="3" borderId="1" xfId="0" applyNumberFormat="1" applyFill="1" applyBorder="1" applyAlignment="1" applyProtection="1">
      <alignment horizontal="center" vertical="center"/>
    </xf>
    <xf numFmtId="168" fontId="3" fillId="19" borderId="1" xfId="0" applyNumberFormat="1" applyFont="1" applyFill="1" applyBorder="1" applyAlignment="1" applyProtection="1">
      <alignment horizontal="center" vertical="center"/>
    </xf>
    <xf numFmtId="168" fontId="0" fillId="16" borderId="1" xfId="0" applyNumberFormat="1" applyFill="1" applyBorder="1" applyAlignment="1" applyProtection="1">
      <alignment horizontal="center" vertical="center"/>
    </xf>
    <xf numFmtId="168" fontId="0" fillId="18" borderId="1" xfId="0" applyNumberFormat="1" applyFill="1" applyBorder="1" applyAlignment="1" applyProtection="1">
      <alignment horizontal="center" vertical="center"/>
    </xf>
    <xf numFmtId="168" fontId="7" fillId="0" borderId="1" xfId="0" applyNumberFormat="1" applyFont="1" applyBorder="1" applyAlignment="1" applyProtection="1">
      <alignment horizontal="center" vertical="center"/>
    </xf>
    <xf numFmtId="168" fontId="3" fillId="0" borderId="1" xfId="0" applyNumberFormat="1" applyFont="1" applyBorder="1" applyAlignment="1" applyProtection="1">
      <alignment horizontal="center" vertical="center"/>
    </xf>
    <xf numFmtId="168" fontId="7" fillId="16" borderId="1" xfId="0" applyNumberFormat="1" applyFont="1" applyFill="1" applyBorder="1" applyAlignment="1" applyProtection="1">
      <alignment horizontal="center" vertical="center"/>
    </xf>
    <xf numFmtId="168" fontId="7" fillId="17" borderId="1" xfId="0" applyNumberFormat="1" applyFont="1" applyFill="1" applyBorder="1" applyAlignment="1" applyProtection="1">
      <alignment horizontal="center" vertical="center"/>
    </xf>
    <xf numFmtId="168" fontId="7" fillId="18" borderId="1" xfId="0" applyNumberFormat="1" applyFont="1" applyFill="1" applyBorder="1" applyAlignment="1" applyProtection="1">
      <alignment horizontal="center" vertical="center"/>
    </xf>
    <xf numFmtId="168" fontId="7" fillId="9" borderId="1" xfId="0" applyNumberFormat="1" applyFont="1" applyFill="1" applyBorder="1" applyAlignment="1" applyProtection="1">
      <alignment horizontal="center" vertical="center"/>
    </xf>
    <xf numFmtId="14" fontId="6" fillId="9" borderId="5" xfId="0" applyNumberFormat="1" applyFont="1" applyFill="1" applyBorder="1" applyAlignment="1" applyProtection="1">
      <alignment horizontal="center" vertical="center"/>
    </xf>
    <xf numFmtId="2" fontId="6" fillId="9" borderId="6" xfId="0" applyNumberFormat="1" applyFont="1" applyFill="1" applyBorder="1" applyAlignment="1" applyProtection="1">
      <alignment horizontal="center" vertical="center"/>
    </xf>
    <xf numFmtId="2" fontId="6" fillId="9" borderId="13" xfId="1" applyNumberFormat="1" applyFont="1" applyFill="1" applyBorder="1" applyAlignment="1" applyProtection="1">
      <alignment horizontal="center" vertical="center"/>
    </xf>
    <xf numFmtId="43" fontId="5" fillId="6" borderId="1" xfId="4" applyNumberFormat="1" applyFont="1" applyFill="1" applyBorder="1" applyAlignment="1" applyProtection="1">
      <alignment vertical="center"/>
    </xf>
    <xf numFmtId="167" fontId="11" fillId="11" borderId="0" xfId="1" applyNumberFormat="1" applyFont="1" applyFill="1" applyBorder="1" applyAlignment="1" applyProtection="1">
      <alignment vertical="center"/>
    </xf>
    <xf numFmtId="2" fontId="5" fillId="9" borderId="2" xfId="0" applyNumberFormat="1" applyFont="1" applyFill="1" applyBorder="1" applyAlignment="1" applyProtection="1">
      <alignment horizontal="center" vertical="center"/>
    </xf>
    <xf numFmtId="2" fontId="7" fillId="9" borderId="1" xfId="4" applyNumberFormat="1" applyFont="1" applyFill="1" applyBorder="1" applyAlignment="1" applyProtection="1">
      <alignment horizontal="center" vertical="center"/>
    </xf>
    <xf numFmtId="2" fontId="7" fillId="9" borderId="1" xfId="0" applyNumberFormat="1" applyFont="1" applyFill="1" applyBorder="1" applyAlignment="1" applyProtection="1">
      <alignment horizontal="center" vertical="center"/>
    </xf>
    <xf numFmtId="2" fontId="6" fillId="0" borderId="1" xfId="4" applyNumberFormat="1" applyFont="1" applyBorder="1" applyAlignment="1" applyProtection="1">
      <alignment horizontal="center" vertical="center"/>
    </xf>
    <xf numFmtId="2" fontId="6" fillId="0" borderId="1" xfId="0" applyNumberFormat="1" applyFont="1" applyBorder="1" applyAlignment="1" applyProtection="1">
      <alignment horizontal="center" vertical="center"/>
    </xf>
    <xf numFmtId="167" fontId="12" fillId="11" borderId="0" xfId="1" applyNumberFormat="1" applyFont="1" applyFill="1" applyBorder="1" applyAlignment="1" applyProtection="1">
      <alignment vertical="center"/>
    </xf>
    <xf numFmtId="0" fontId="11" fillId="11" borderId="0" xfId="0" applyFont="1" applyFill="1" applyBorder="1" applyAlignment="1" applyProtection="1">
      <alignment vertical="center"/>
    </xf>
    <xf numFmtId="168" fontId="6" fillId="0" borderId="1" xfId="0" applyNumberFormat="1" applyFont="1" applyBorder="1" applyAlignment="1" applyProtection="1">
      <alignment horizontal="center" vertical="center"/>
    </xf>
    <xf numFmtId="168" fontId="0" fillId="9" borderId="1" xfId="0" applyNumberFormat="1" applyFill="1" applyBorder="1" applyAlignment="1" applyProtection="1">
      <alignment horizontal="center" vertical="center"/>
    </xf>
    <xf numFmtId="168" fontId="0" fillId="0" borderId="1" xfId="0" applyNumberFormat="1" applyBorder="1" applyAlignment="1" applyProtection="1">
      <alignment horizontal="center" vertical="center"/>
    </xf>
    <xf numFmtId="168" fontId="6" fillId="17" borderId="1" xfId="0" applyNumberFormat="1" applyFont="1" applyFill="1" applyBorder="1" applyAlignment="1" applyProtection="1">
      <alignment horizontal="center" vertical="center"/>
    </xf>
    <xf numFmtId="168" fontId="6" fillId="9" borderId="1" xfId="0" applyNumberFormat="1" applyFont="1" applyFill="1" applyBorder="1" applyAlignment="1" applyProtection="1">
      <alignment horizontal="center" vertical="center"/>
    </xf>
    <xf numFmtId="168" fontId="6" fillId="18" borderId="1" xfId="0" applyNumberFormat="1" applyFont="1" applyFill="1" applyBorder="1" applyAlignment="1" applyProtection="1">
      <alignment horizontal="center" vertical="center"/>
    </xf>
    <xf numFmtId="2" fontId="6" fillId="9" borderId="2" xfId="0" applyNumberFormat="1" applyFont="1" applyFill="1" applyBorder="1" applyAlignment="1" applyProtection="1">
      <alignment horizontal="center" vertical="center"/>
    </xf>
    <xf numFmtId="0" fontId="11" fillId="20" borderId="0" xfId="0" applyFont="1" applyFill="1" applyBorder="1" applyAlignment="1" applyProtection="1">
      <alignment vertical="center"/>
    </xf>
    <xf numFmtId="167" fontId="11" fillId="20" borderId="0" xfId="1" applyNumberFormat="1" applyFont="1" applyFill="1" applyBorder="1" applyAlignment="1" applyProtection="1">
      <alignment vertical="center"/>
    </xf>
    <xf numFmtId="167" fontId="3" fillId="21" borderId="0" xfId="1" applyNumberFormat="1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7" fontId="11" fillId="10" borderId="0" xfId="1" applyNumberFormat="1" applyFont="1" applyFill="1" applyBorder="1" applyAlignment="1" applyProtection="1">
      <alignment horizontal="right" vertical="center"/>
    </xf>
    <xf numFmtId="167" fontId="12" fillId="11" borderId="0" xfId="1" applyNumberFormat="1" applyFont="1" applyFill="1" applyBorder="1" applyAlignment="1" applyProtection="1">
      <alignment horizontal="right" vertical="center"/>
    </xf>
    <xf numFmtId="0" fontId="0" fillId="0" borderId="0" xfId="0" applyAlignment="1" applyProtection="1">
      <alignment horizontal="right"/>
    </xf>
    <xf numFmtId="167" fontId="3" fillId="15" borderId="0" xfId="1" applyNumberFormat="1" applyFont="1" applyFill="1" applyAlignment="1" applyProtection="1">
      <alignment horizontal="right" vertical="center"/>
    </xf>
    <xf numFmtId="0" fontId="6" fillId="9" borderId="1" xfId="0" applyFont="1" applyFill="1" applyBorder="1" applyAlignment="1" applyProtection="1">
      <alignment horizontal="center" vertical="center"/>
    </xf>
    <xf numFmtId="0" fontId="3" fillId="19" borderId="1" xfId="0" applyFont="1" applyFill="1" applyBorder="1" applyAlignment="1" applyProtection="1">
      <alignment horizontal="center" vertical="center"/>
    </xf>
    <xf numFmtId="0" fontId="11" fillId="10" borderId="0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4" borderId="4" xfId="0" applyFont="1" applyFill="1" applyBorder="1" applyAlignment="1" applyProtection="1">
      <alignment vertical="center"/>
    </xf>
    <xf numFmtId="0" fontId="5" fillId="4" borderId="5" xfId="0" applyFont="1" applyFill="1" applyBorder="1" applyAlignment="1" applyProtection="1">
      <alignment vertical="center"/>
    </xf>
    <xf numFmtId="0" fontId="6" fillId="9" borderId="4" xfId="0" applyFont="1" applyFill="1" applyBorder="1" applyAlignment="1" applyProtection="1">
      <alignment horizontal="center" vertical="center"/>
    </xf>
    <xf numFmtId="0" fontId="6" fillId="9" borderId="1" xfId="0" applyFont="1" applyFill="1" applyBorder="1" applyAlignment="1" applyProtection="1">
      <alignment horizontal="center" vertical="center"/>
    </xf>
    <xf numFmtId="0" fontId="6" fillId="9" borderId="4" xfId="0" applyFont="1" applyFill="1" applyBorder="1" applyAlignment="1" applyProtection="1">
      <alignment horizontal="center" vertical="center"/>
    </xf>
    <xf numFmtId="0" fontId="6" fillId="9" borderId="5" xfId="0" applyFont="1" applyFill="1" applyBorder="1" applyAlignment="1" applyProtection="1">
      <alignment horizontal="center" vertical="center"/>
    </xf>
    <xf numFmtId="168" fontId="6" fillId="9" borderId="4" xfId="0" applyNumberFormat="1" applyFont="1" applyFill="1" applyBorder="1" applyAlignment="1" applyProtection="1">
      <alignment horizontal="center" vertical="center"/>
    </xf>
    <xf numFmtId="168" fontId="6" fillId="9" borderId="5" xfId="0" applyNumberFormat="1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168" fontId="6" fillId="0" borderId="4" xfId="0" applyNumberFormat="1" applyFont="1" applyBorder="1" applyAlignment="1" applyProtection="1">
      <alignment horizontal="center" vertical="center"/>
    </xf>
    <xf numFmtId="168" fontId="6" fillId="0" borderId="5" xfId="0" applyNumberFormat="1" applyFont="1" applyBorder="1" applyAlignment="1" applyProtection="1">
      <alignment horizontal="center" vertical="center"/>
    </xf>
    <xf numFmtId="0" fontId="6" fillId="18" borderId="4" xfId="0" applyFont="1" applyFill="1" applyBorder="1" applyAlignment="1" applyProtection="1">
      <alignment horizontal="center" vertical="center"/>
    </xf>
    <xf numFmtId="0" fontId="6" fillId="18" borderId="5" xfId="0" applyFont="1" applyFill="1" applyBorder="1" applyAlignment="1" applyProtection="1">
      <alignment horizontal="center" vertical="center"/>
    </xf>
    <xf numFmtId="168" fontId="6" fillId="18" borderId="4" xfId="0" applyNumberFormat="1" applyFont="1" applyFill="1" applyBorder="1" applyAlignment="1" applyProtection="1">
      <alignment horizontal="center" vertical="center"/>
    </xf>
    <xf numFmtId="168" fontId="6" fillId="18" borderId="5" xfId="0" applyNumberFormat="1" applyFont="1" applyFill="1" applyBorder="1" applyAlignment="1" applyProtection="1">
      <alignment horizontal="center" vertical="center"/>
    </xf>
    <xf numFmtId="0" fontId="4" fillId="18" borderId="1" xfId="0" applyFont="1" applyFill="1" applyBorder="1" applyAlignment="1" applyProtection="1">
      <alignment horizontal="center" vertical="center"/>
    </xf>
    <xf numFmtId="168" fontId="6" fillId="18" borderId="4" xfId="0" quotePrefix="1" applyNumberFormat="1" applyFont="1" applyFill="1" applyBorder="1" applyAlignment="1" applyProtection="1">
      <alignment horizontal="center" vertical="center"/>
    </xf>
    <xf numFmtId="168" fontId="6" fillId="18" borderId="5" xfId="0" quotePrefix="1" applyNumberFormat="1" applyFont="1" applyFill="1" applyBorder="1" applyAlignment="1" applyProtection="1">
      <alignment horizontal="center" vertical="center"/>
    </xf>
    <xf numFmtId="0" fontId="6" fillId="9" borderId="1" xfId="0" applyFont="1" applyFill="1" applyBorder="1" applyAlignment="1" applyProtection="1">
      <alignment horizontal="center" vertical="center"/>
    </xf>
    <xf numFmtId="0" fontId="4" fillId="16" borderId="1" xfId="0" applyFont="1" applyFill="1" applyBorder="1" applyAlignment="1" applyProtection="1">
      <alignment horizontal="center" vertical="center"/>
    </xf>
    <xf numFmtId="168" fontId="6" fillId="16" borderId="4" xfId="0" quotePrefix="1" applyNumberFormat="1" applyFont="1" applyFill="1" applyBorder="1" applyAlignment="1" applyProtection="1">
      <alignment horizontal="center" vertical="center"/>
    </xf>
    <xf numFmtId="168" fontId="6" fillId="16" borderId="5" xfId="0" quotePrefix="1" applyNumberFormat="1" applyFont="1" applyFill="1" applyBorder="1" applyAlignment="1" applyProtection="1">
      <alignment horizontal="center" vertical="center"/>
    </xf>
    <xf numFmtId="0" fontId="6" fillId="17" borderId="1" xfId="0" applyFont="1" applyFill="1" applyBorder="1" applyAlignment="1" applyProtection="1">
      <alignment horizontal="center" vertical="center"/>
    </xf>
    <xf numFmtId="168" fontId="6" fillId="17" borderId="4" xfId="0" applyNumberFormat="1" applyFont="1" applyFill="1" applyBorder="1" applyAlignment="1" applyProtection="1">
      <alignment horizontal="center" vertical="center"/>
    </xf>
    <xf numFmtId="168" fontId="6" fillId="17" borderId="5" xfId="0" applyNumberFormat="1" applyFont="1" applyFill="1" applyBorder="1" applyAlignment="1" applyProtection="1">
      <alignment horizontal="center" vertical="center"/>
    </xf>
    <xf numFmtId="0" fontId="6" fillId="17" borderId="4" xfId="0" applyFont="1" applyFill="1" applyBorder="1" applyAlignment="1" applyProtection="1">
      <alignment horizontal="center" vertical="center"/>
    </xf>
    <xf numFmtId="0" fontId="6" fillId="17" borderId="5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168" fontId="0" fillId="0" borderId="4" xfId="0" applyNumberFormat="1" applyBorder="1" applyAlignment="1" applyProtection="1">
      <alignment horizontal="center" vertical="center"/>
    </xf>
    <xf numFmtId="168" fontId="0" fillId="0" borderId="5" xfId="0" applyNumberFormat="1" applyBorder="1" applyAlignment="1" applyProtection="1">
      <alignment horizontal="center" vertical="center"/>
    </xf>
    <xf numFmtId="0" fontId="3" fillId="19" borderId="1" xfId="0" applyFont="1" applyFill="1" applyBorder="1" applyAlignment="1" applyProtection="1">
      <alignment horizontal="center" vertical="center"/>
    </xf>
    <xf numFmtId="168" fontId="3" fillId="19" borderId="4" xfId="0" applyNumberFormat="1" applyFont="1" applyFill="1" applyBorder="1" applyAlignment="1" applyProtection="1">
      <alignment horizontal="center" vertical="center"/>
    </xf>
    <xf numFmtId="168" fontId="3" fillId="19" borderId="5" xfId="0" applyNumberFormat="1" applyFont="1" applyFill="1" applyBorder="1" applyAlignment="1" applyProtection="1">
      <alignment horizontal="center" vertical="center"/>
    </xf>
    <xf numFmtId="168" fontId="6" fillId="16" borderId="4" xfId="0" applyNumberFormat="1" applyFont="1" applyFill="1" applyBorder="1" applyAlignment="1" applyProtection="1">
      <alignment horizontal="center" vertical="center"/>
    </xf>
    <xf numFmtId="168" fontId="6" fillId="16" borderId="5" xfId="0" applyNumberFormat="1" applyFont="1" applyFill="1" applyBorder="1" applyAlignment="1" applyProtection="1">
      <alignment horizontal="center" vertical="center"/>
    </xf>
    <xf numFmtId="0" fontId="4" fillId="9" borderId="1" xfId="0" applyFont="1" applyFill="1" applyBorder="1" applyAlignment="1" applyProtection="1">
      <alignment horizontal="center" vertical="center"/>
    </xf>
    <xf numFmtId="168" fontId="0" fillId="9" borderId="4" xfId="0" applyNumberFormat="1" applyFill="1" applyBorder="1" applyAlignment="1" applyProtection="1">
      <alignment horizontal="center" vertical="center"/>
    </xf>
    <xf numFmtId="168" fontId="0" fillId="9" borderId="5" xfId="0" applyNumberFormat="1" applyFill="1" applyBorder="1" applyAlignment="1" applyProtection="1">
      <alignment horizontal="center" vertical="center"/>
    </xf>
    <xf numFmtId="0" fontId="11" fillId="15" borderId="0" xfId="0" applyFont="1" applyFill="1" applyBorder="1" applyAlignment="1" applyProtection="1">
      <alignment horizontal="center" vertical="center"/>
    </xf>
    <xf numFmtId="0" fontId="3" fillId="19" borderId="4" xfId="0" applyFont="1" applyFill="1" applyBorder="1" applyAlignment="1" applyProtection="1">
      <alignment horizontal="center" vertical="center"/>
    </xf>
    <xf numFmtId="0" fontId="3" fillId="19" borderId="5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11" fillId="10" borderId="0" xfId="0" applyFont="1" applyFill="1" applyBorder="1" applyAlignment="1" applyProtection="1">
      <alignment vertical="center"/>
    </xf>
    <xf numFmtId="0" fontId="11" fillId="21" borderId="0" xfId="0" applyFont="1" applyFill="1" applyBorder="1" applyAlignment="1" applyProtection="1">
      <alignment horizontal="center" vertical="center"/>
    </xf>
    <xf numFmtId="0" fontId="6" fillId="12" borderId="4" xfId="0" applyNumberFormat="1" applyFont="1" applyFill="1" applyBorder="1" applyAlignment="1" applyProtection="1">
      <alignment horizontal="center" vertical="center"/>
    </xf>
    <xf numFmtId="0" fontId="6" fillId="12" borderId="7" xfId="0" applyNumberFormat="1" applyFont="1" applyFill="1" applyBorder="1" applyAlignment="1" applyProtection="1">
      <alignment horizontal="center" vertical="center"/>
    </xf>
    <xf numFmtId="0" fontId="6" fillId="12" borderId="5" xfId="0" applyNumberFormat="1" applyFont="1" applyFill="1" applyBorder="1" applyAlignment="1" applyProtection="1">
      <alignment horizontal="center" vertical="center"/>
    </xf>
    <xf numFmtId="0" fontId="5" fillId="10" borderId="4" xfId="0" applyFont="1" applyFill="1" applyBorder="1" applyAlignment="1" applyProtection="1">
      <alignment horizontal="center" vertical="center"/>
    </xf>
    <xf numFmtId="0" fontId="5" fillId="10" borderId="7" xfId="0" applyFont="1" applyFill="1" applyBorder="1" applyAlignment="1" applyProtection="1">
      <alignment horizontal="center" vertical="center"/>
    </xf>
    <xf numFmtId="0" fontId="5" fillId="10" borderId="5" xfId="0" applyFont="1" applyFill="1" applyBorder="1" applyAlignment="1" applyProtection="1">
      <alignment horizontal="center" vertical="center"/>
    </xf>
    <xf numFmtId="0" fontId="13" fillId="13" borderId="0" xfId="0" applyFont="1" applyFill="1" applyAlignment="1" applyProtection="1">
      <alignment horizontal="center" vertical="center"/>
    </xf>
    <xf numFmtId="0" fontId="5" fillId="6" borderId="15" xfId="0" applyFont="1" applyFill="1" applyBorder="1" applyAlignment="1" applyProtection="1">
      <alignment horizontal="center" vertical="center"/>
    </xf>
    <xf numFmtId="0" fontId="5" fillId="6" borderId="0" xfId="0" applyFont="1" applyFill="1" applyBorder="1" applyAlignment="1" applyProtection="1">
      <alignment horizontal="center" vertical="center"/>
    </xf>
    <xf numFmtId="0" fontId="5" fillId="6" borderId="11" xfId="0" applyFont="1" applyFill="1" applyBorder="1" applyAlignment="1" applyProtection="1">
      <alignment horizontal="center" vertical="center"/>
    </xf>
    <xf numFmtId="0" fontId="5" fillId="3" borderId="15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7" borderId="15" xfId="0" applyFont="1" applyFill="1" applyBorder="1" applyAlignment="1" applyProtection="1">
      <alignment horizontal="center" vertical="center"/>
    </xf>
    <xf numFmtId="0" fontId="5" fillId="7" borderId="0" xfId="0" applyFont="1" applyFill="1" applyBorder="1" applyAlignment="1" applyProtection="1">
      <alignment horizontal="center" vertical="center"/>
    </xf>
    <xf numFmtId="0" fontId="5" fillId="7" borderId="11" xfId="0" applyFont="1" applyFill="1" applyBorder="1" applyAlignment="1" applyProtection="1">
      <alignment horizontal="center" vertical="center"/>
    </xf>
    <xf numFmtId="0" fontId="2" fillId="14" borderId="10" xfId="0" applyFont="1" applyFill="1" applyBorder="1" applyAlignment="1" applyProtection="1">
      <alignment horizontal="center" vertical="center"/>
    </xf>
    <xf numFmtId="0" fontId="2" fillId="14" borderId="0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6" fillId="8" borderId="0" xfId="0" applyFont="1" applyFill="1" applyAlignment="1" applyProtection="1">
      <alignment horizontal="center" vertical="center"/>
    </xf>
    <xf numFmtId="0" fontId="2" fillId="7" borderId="4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/>
    </xf>
    <xf numFmtId="0" fontId="2" fillId="7" borderId="5" xfId="0" applyFont="1" applyFill="1" applyBorder="1" applyAlignment="1" applyProtection="1">
      <alignment horizontal="center" vertical="center"/>
    </xf>
    <xf numFmtId="0" fontId="5" fillId="3" borderId="8" xfId="0" applyFont="1" applyFill="1" applyBorder="1" applyAlignment="1" applyProtection="1">
      <alignment vertical="center"/>
    </xf>
    <xf numFmtId="0" fontId="5" fillId="3" borderId="12" xfId="0" applyFont="1" applyFill="1" applyBorder="1" applyAlignment="1" applyProtection="1">
      <alignment vertical="center"/>
    </xf>
    <xf numFmtId="0" fontId="5" fillId="4" borderId="4" xfId="0" applyFont="1" applyFill="1" applyBorder="1" applyAlignment="1" applyProtection="1">
      <alignment vertical="center"/>
    </xf>
    <xf numFmtId="0" fontId="5" fillId="4" borderId="5" xfId="0" applyFont="1" applyFill="1" applyBorder="1" applyAlignment="1" applyProtection="1">
      <alignment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6" borderId="4" xfId="0" applyFont="1" applyFill="1" applyBorder="1" applyAlignment="1" applyProtection="1">
      <alignment vertical="center"/>
    </xf>
    <xf numFmtId="0" fontId="5" fillId="6" borderId="5" xfId="0" applyFont="1" applyFill="1" applyBorder="1" applyAlignment="1" applyProtection="1">
      <alignment vertical="center"/>
    </xf>
    <xf numFmtId="0" fontId="5" fillId="4" borderId="15" xfId="0" applyFont="1" applyFill="1" applyBorder="1" applyAlignment="1" applyProtection="1">
      <alignment horizontal="center" vertical="center"/>
    </xf>
    <xf numFmtId="0" fontId="5" fillId="4" borderId="0" xfId="0" applyFont="1" applyFill="1" applyBorder="1" applyAlignment="1" applyProtection="1">
      <alignment horizontal="center" vertical="center"/>
    </xf>
    <xf numFmtId="0" fontId="5" fillId="4" borderId="11" xfId="0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vertical="center"/>
    </xf>
    <xf numFmtId="0" fontId="5" fillId="3" borderId="5" xfId="0" applyFont="1" applyFill="1" applyBorder="1" applyAlignment="1" applyProtection="1">
      <alignment vertical="center"/>
    </xf>
    <xf numFmtId="0" fontId="5" fillId="5" borderId="4" xfId="0" applyFont="1" applyFill="1" applyBorder="1" applyAlignment="1" applyProtection="1">
      <alignment vertical="center"/>
    </xf>
    <xf numFmtId="0" fontId="5" fillId="5" borderId="5" xfId="0" applyFont="1" applyFill="1" applyBorder="1" applyAlignment="1" applyProtection="1">
      <alignment vertical="center"/>
    </xf>
  </cellXfs>
  <cellStyles count="14">
    <cellStyle name="Moeda" xfId="1" builtinId="4"/>
    <cellStyle name="Moeda 2" xfId="2"/>
    <cellStyle name="Moeda 3" xfId="5"/>
    <cellStyle name="Moeda 4" xfId="8"/>
    <cellStyle name="Moeda 5" xfId="11"/>
    <cellStyle name="Normal" xfId="0" builtinId="0"/>
    <cellStyle name="Porcentagem 2" xfId="3"/>
    <cellStyle name="Porcentagem 3" xfId="6"/>
    <cellStyle name="Porcentagem 4" xfId="9"/>
    <cellStyle name="Porcentagem 5" xfId="12"/>
    <cellStyle name="Vírgula 2" xfId="4"/>
    <cellStyle name="Vírgula 3" xfId="7"/>
    <cellStyle name="Vírgula 4" xfId="10"/>
    <cellStyle name="Vírgula 5" xfId="13"/>
  </cellStyles>
  <dxfs count="0"/>
  <tableStyles count="0" defaultTableStyle="TableStyleMedium2" defaultPivotStyle="PivotStyleLight16"/>
  <colors>
    <mruColors>
      <color rgb="FFFFCC00"/>
      <color rgb="FFF8F8F8"/>
      <color rgb="FF996633"/>
      <color rgb="FFFE9482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abSelected="1" topLeftCell="A74" workbookViewId="0">
      <selection activeCell="I136" sqref="I136:K145"/>
    </sheetView>
  </sheetViews>
  <sheetFormatPr defaultRowHeight="15" x14ac:dyDescent="0.25"/>
  <cols>
    <col min="1" max="1" width="18.140625" style="53" customWidth="1"/>
    <col min="2" max="2" width="11.7109375" style="53" customWidth="1"/>
    <col min="3" max="3" width="13.5703125" style="53" bestFit="1" customWidth="1"/>
    <col min="4" max="4" width="6.28515625" style="53" customWidth="1"/>
    <col min="5" max="5" width="12.140625" style="53" customWidth="1"/>
    <col min="6" max="6" width="11.42578125" style="53" customWidth="1"/>
    <col min="7" max="7" width="12" style="53" bestFit="1" customWidth="1"/>
    <col min="8" max="8" width="1.5703125" style="53" customWidth="1"/>
    <col min="9" max="9" width="12.85546875" style="53" bestFit="1" customWidth="1"/>
    <col min="10" max="10" width="8.85546875" style="53" bestFit="1" customWidth="1"/>
    <col min="11" max="11" width="9.28515625" style="53" customWidth="1"/>
    <col min="12" max="12" width="8.140625" style="53" bestFit="1" customWidth="1"/>
    <col min="13" max="13" width="10.5703125" style="53" customWidth="1"/>
    <col min="14" max="14" width="10.140625" style="53" bestFit="1" customWidth="1"/>
    <col min="15" max="15" width="11.28515625" style="29" bestFit="1" customWidth="1"/>
    <col min="16" max="16" width="1.42578125" style="53" customWidth="1"/>
    <col min="17" max="17" width="12.5703125" style="53" customWidth="1"/>
    <col min="18" max="16384" width="9.140625" style="53"/>
  </cols>
  <sheetData>
    <row r="1" spans="1:16" s="2" customFormat="1" x14ac:dyDescent="0.25">
      <c r="A1" s="170" t="s">
        <v>85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</row>
    <row r="2" spans="1:16" s="2" customFormat="1" x14ac:dyDescent="0.25">
      <c r="A2" s="172" t="s">
        <v>3</v>
      </c>
      <c r="B2" s="173"/>
      <c r="C2" s="173"/>
      <c r="D2" s="173"/>
      <c r="E2" s="173"/>
      <c r="F2" s="173"/>
      <c r="G2" s="174"/>
      <c r="H2" s="175"/>
      <c r="I2" s="176" t="s">
        <v>25</v>
      </c>
      <c r="J2" s="177"/>
      <c r="K2" s="177"/>
      <c r="L2" s="177"/>
      <c r="M2" s="177"/>
      <c r="N2" s="177"/>
      <c r="O2" s="178"/>
    </row>
    <row r="3" spans="1:16" s="2" customFormat="1" ht="12" x14ac:dyDescent="0.25">
      <c r="A3" s="3" t="s">
        <v>0</v>
      </c>
      <c r="B3" s="3" t="s">
        <v>9</v>
      </c>
      <c r="C3" s="3" t="s">
        <v>2</v>
      </c>
      <c r="D3" s="3" t="s">
        <v>1</v>
      </c>
      <c r="E3" s="3" t="s">
        <v>5</v>
      </c>
      <c r="F3" s="3" t="s">
        <v>8</v>
      </c>
      <c r="G3" s="3" t="s">
        <v>7</v>
      </c>
      <c r="H3" s="175"/>
      <c r="I3" s="4" t="s">
        <v>0</v>
      </c>
      <c r="J3" s="4" t="s">
        <v>9</v>
      </c>
      <c r="K3" s="4" t="s">
        <v>2</v>
      </c>
      <c r="L3" s="4" t="s">
        <v>1</v>
      </c>
      <c r="M3" s="4" t="s">
        <v>5</v>
      </c>
      <c r="N3" s="4" t="s">
        <v>8</v>
      </c>
      <c r="O3" s="5" t="s">
        <v>7</v>
      </c>
    </row>
    <row r="4" spans="1:16" s="2" customFormat="1" ht="12" x14ac:dyDescent="0.25">
      <c r="A4" s="3" t="s">
        <v>6</v>
      </c>
      <c r="B4" s="80"/>
      <c r="C4" s="80"/>
      <c r="D4" s="80"/>
      <c r="E4" s="80"/>
      <c r="F4" s="80"/>
      <c r="G4" s="8">
        <f>B4-C4-D4-E4-F4</f>
        <v>0</v>
      </c>
      <c r="H4" s="175"/>
      <c r="I4" s="9" t="s">
        <v>6</v>
      </c>
      <c r="J4" s="83"/>
      <c r="K4" s="84"/>
      <c r="L4" s="83"/>
      <c r="M4" s="84"/>
      <c r="N4" s="84"/>
      <c r="O4" s="11">
        <f>J4-K4-L4-M4-N4</f>
        <v>0</v>
      </c>
    </row>
    <row r="5" spans="1:16" s="2" customFormat="1" ht="12" x14ac:dyDescent="0.25">
      <c r="A5" s="3" t="s">
        <v>54</v>
      </c>
      <c r="B5" s="80"/>
      <c r="C5" s="80"/>
      <c r="D5" s="80"/>
      <c r="E5" s="82"/>
      <c r="F5" s="80"/>
      <c r="G5" s="8">
        <f>B5-C5-D5-E5-F5</f>
        <v>0</v>
      </c>
      <c r="H5" s="175"/>
      <c r="I5" s="9" t="s">
        <v>56</v>
      </c>
      <c r="J5" s="83"/>
      <c r="K5" s="84"/>
      <c r="L5" s="83"/>
      <c r="M5" s="84"/>
      <c r="N5" s="84"/>
      <c r="O5" s="11">
        <f>J5-K5-L5-M5-N5</f>
        <v>0</v>
      </c>
    </row>
    <row r="6" spans="1:16" s="2" customFormat="1" ht="12" x14ac:dyDescent="0.25">
      <c r="A6" s="6" t="s">
        <v>55</v>
      </c>
      <c r="B6" s="81"/>
      <c r="C6" s="82"/>
      <c r="D6" s="82"/>
      <c r="E6" s="82"/>
      <c r="F6" s="82"/>
      <c r="G6" s="8">
        <f>B6-C6-D6-E6-F6</f>
        <v>0</v>
      </c>
      <c r="H6" s="175"/>
      <c r="I6" s="9" t="s">
        <v>57</v>
      </c>
      <c r="J6" s="83"/>
      <c r="K6" s="84"/>
      <c r="L6" s="83"/>
      <c r="M6" s="84"/>
      <c r="N6" s="84"/>
      <c r="O6" s="11">
        <f>J6-K6-L6-M6-N6</f>
        <v>0</v>
      </c>
    </row>
    <row r="7" spans="1:16" s="2" customFormat="1" ht="12" x14ac:dyDescent="0.25">
      <c r="A7" s="149" t="s">
        <v>16</v>
      </c>
      <c r="B7" s="150"/>
      <c r="C7" s="151"/>
      <c r="D7" s="10"/>
      <c r="E7" s="179" t="s">
        <v>53</v>
      </c>
      <c r="F7" s="180"/>
      <c r="G7" s="12">
        <f>SUM(G4:G5)</f>
        <v>0</v>
      </c>
      <c r="H7" s="175"/>
      <c r="I7" s="9" t="s">
        <v>4</v>
      </c>
      <c r="J7" s="83"/>
      <c r="K7" s="83"/>
      <c r="L7" s="83"/>
      <c r="M7" s="83"/>
      <c r="N7" s="83"/>
      <c r="O7" s="11">
        <f>J7-K7-L7-M7-N7</f>
        <v>0</v>
      </c>
    </row>
    <row r="8" spans="1:16" s="2" customFormat="1" ht="12" x14ac:dyDescent="0.25">
      <c r="A8" s="14"/>
      <c r="B8" s="14"/>
      <c r="C8" s="15"/>
      <c r="D8" s="10"/>
      <c r="E8" s="181" t="s">
        <v>27</v>
      </c>
      <c r="F8" s="182"/>
      <c r="G8" s="16">
        <f>29613+681+2855+5992</f>
        <v>39141</v>
      </c>
      <c r="H8" s="175"/>
      <c r="I8" s="149" t="s">
        <v>24</v>
      </c>
      <c r="J8" s="150"/>
      <c r="K8" s="151"/>
      <c r="L8" s="183" t="s">
        <v>20</v>
      </c>
      <c r="M8" s="183"/>
      <c r="N8" s="184"/>
      <c r="O8" s="13">
        <f>SUM(O4:O7)</f>
        <v>0</v>
      </c>
    </row>
    <row r="9" spans="1:16" s="2" customFormat="1" ht="12" x14ac:dyDescent="0.25">
      <c r="A9" s="110"/>
      <c r="B9" s="30"/>
      <c r="C9" s="31"/>
      <c r="D9" s="10"/>
      <c r="E9" s="107" t="s">
        <v>41</v>
      </c>
      <c r="F9" s="108" t="s">
        <v>42</v>
      </c>
      <c r="G9" s="16">
        <v>2855</v>
      </c>
      <c r="H9" s="175"/>
      <c r="I9" s="102"/>
      <c r="J9" s="30"/>
      <c r="K9" s="31"/>
      <c r="L9" s="105"/>
      <c r="M9" s="105"/>
      <c r="N9" s="106"/>
      <c r="O9" s="13"/>
    </row>
    <row r="10" spans="1:16" s="2" customFormat="1" ht="12" x14ac:dyDescent="0.25">
      <c r="A10" s="18"/>
      <c r="B10" s="19"/>
      <c r="C10" s="20"/>
      <c r="D10" s="7" t="s">
        <v>30</v>
      </c>
      <c r="E10" s="185" t="s">
        <v>17</v>
      </c>
      <c r="F10" s="186"/>
      <c r="G10" s="78">
        <f>G8-G7</f>
        <v>39141</v>
      </c>
      <c r="H10" s="175"/>
      <c r="I10" s="102"/>
      <c r="J10" s="30"/>
      <c r="K10" s="31"/>
      <c r="L10" s="187" t="s">
        <v>50</v>
      </c>
      <c r="M10" s="188"/>
      <c r="N10" s="189"/>
      <c r="O10" s="17">
        <f>14272+1102</f>
        <v>15374</v>
      </c>
      <c r="P10" s="22"/>
    </row>
    <row r="11" spans="1:16" s="2" customFormat="1" ht="12" x14ac:dyDescent="0.25">
      <c r="A11" s="110"/>
      <c r="B11" s="30"/>
      <c r="C11" s="31"/>
      <c r="D11" s="7"/>
      <c r="E11" s="190" t="s">
        <v>10</v>
      </c>
      <c r="F11" s="191"/>
      <c r="G11" s="12">
        <f>B76+F73</f>
        <v>0</v>
      </c>
      <c r="H11" s="175"/>
      <c r="I11" s="102"/>
      <c r="J11" s="30"/>
      <c r="K11" s="31"/>
      <c r="L11" s="161" t="s">
        <v>21</v>
      </c>
      <c r="M11" s="162"/>
      <c r="N11" s="163"/>
      <c r="O11" s="21">
        <f>O10-O8</f>
        <v>15374</v>
      </c>
      <c r="P11" s="22"/>
    </row>
    <row r="12" spans="1:16" s="2" customFormat="1" ht="12" x14ac:dyDescent="0.25">
      <c r="A12" s="46"/>
      <c r="B12" s="47"/>
      <c r="C12" s="48"/>
      <c r="D12" s="23"/>
      <c r="E12" s="192" t="s">
        <v>18</v>
      </c>
      <c r="F12" s="193"/>
      <c r="G12" s="24">
        <f>G10-G11-F38</f>
        <v>39141</v>
      </c>
      <c r="H12" s="175"/>
      <c r="I12" s="102"/>
      <c r="J12" s="30"/>
      <c r="K12" s="31"/>
      <c r="L12" s="164" t="s">
        <v>10</v>
      </c>
      <c r="M12" s="165"/>
      <c r="N12" s="166"/>
      <c r="O12" s="13">
        <f>J128</f>
        <v>0</v>
      </c>
      <c r="P12" s="28"/>
    </row>
    <row r="13" spans="1:16" s="2" customFormat="1" ht="12" x14ac:dyDescent="0.25">
      <c r="A13" s="110"/>
      <c r="B13" s="30"/>
      <c r="C13" s="31"/>
      <c r="D13" s="25"/>
      <c r="E13" s="7"/>
      <c r="F13" s="7"/>
      <c r="G13" s="26"/>
      <c r="H13" s="175"/>
      <c r="I13" s="102"/>
      <c r="J13" s="30"/>
      <c r="K13" s="31"/>
      <c r="L13" s="167" t="s">
        <v>22</v>
      </c>
      <c r="M13" s="168"/>
      <c r="N13" s="169"/>
      <c r="O13" s="27">
        <f>O11-O12</f>
        <v>15374</v>
      </c>
      <c r="P13" s="28"/>
    </row>
    <row r="14" spans="1:16" s="2" customFormat="1" x14ac:dyDescent="0.25">
      <c r="A14" s="18"/>
      <c r="B14" s="19"/>
      <c r="C14" s="20"/>
      <c r="D14" s="7"/>
      <c r="E14" s="149" t="s">
        <v>14</v>
      </c>
      <c r="F14" s="150"/>
      <c r="G14" s="151"/>
      <c r="H14" s="175"/>
      <c r="I14" s="102"/>
      <c r="J14" s="30"/>
      <c r="K14" s="31"/>
      <c r="L14" s="97"/>
      <c r="M14" s="97"/>
      <c r="N14" s="97"/>
      <c r="O14" s="29"/>
      <c r="P14" s="28"/>
    </row>
    <row r="15" spans="1:16" s="2" customFormat="1" x14ac:dyDescent="0.25">
      <c r="A15" s="110"/>
      <c r="B15" s="30"/>
      <c r="C15" s="31"/>
      <c r="D15" s="10"/>
      <c r="E15" s="102"/>
      <c r="F15" s="30"/>
      <c r="G15" s="31"/>
      <c r="H15" s="175"/>
      <c r="I15" s="102"/>
      <c r="J15" s="30"/>
      <c r="K15" s="31"/>
      <c r="L15" s="97"/>
      <c r="M15" s="97"/>
      <c r="N15" s="97"/>
      <c r="O15" s="29"/>
      <c r="P15" s="28"/>
    </row>
    <row r="16" spans="1:16" s="2" customFormat="1" x14ac:dyDescent="0.25">
      <c r="A16" s="110"/>
      <c r="B16" s="30"/>
      <c r="C16" s="31"/>
      <c r="D16" s="32"/>
      <c r="E16" s="102"/>
      <c r="F16" s="30"/>
      <c r="G16" s="31"/>
      <c r="H16" s="175"/>
      <c r="I16" s="102"/>
      <c r="J16" s="30"/>
      <c r="K16" s="31"/>
      <c r="L16" s="97"/>
      <c r="M16" s="97"/>
      <c r="N16" s="97"/>
      <c r="O16" s="29"/>
      <c r="P16" s="28"/>
    </row>
    <row r="17" spans="1:17" s="2" customFormat="1" ht="12" x14ac:dyDescent="0.25">
      <c r="A17" s="102"/>
      <c r="B17" s="30"/>
      <c r="C17" s="31"/>
      <c r="D17" s="23"/>
      <c r="E17" s="102"/>
      <c r="F17" s="33"/>
      <c r="G17" s="31"/>
      <c r="H17" s="175"/>
      <c r="I17" s="102"/>
      <c r="J17" s="30"/>
      <c r="K17" s="31"/>
      <c r="L17" s="161" t="s">
        <v>51</v>
      </c>
      <c r="M17" s="162"/>
      <c r="N17" s="163"/>
      <c r="O17" s="21">
        <f>9996+1327</f>
        <v>11323</v>
      </c>
      <c r="P17" s="28"/>
    </row>
    <row r="18" spans="1:17" s="2" customFormat="1" ht="12" x14ac:dyDescent="0.25">
      <c r="A18" s="102"/>
      <c r="B18" s="30"/>
      <c r="C18" s="31"/>
      <c r="D18" s="32"/>
      <c r="E18" s="102"/>
      <c r="F18" s="30"/>
      <c r="G18" s="31"/>
      <c r="H18" s="175"/>
      <c r="I18" s="102"/>
      <c r="J18" s="30"/>
      <c r="K18" s="31"/>
      <c r="L18" s="164" t="s">
        <v>10</v>
      </c>
      <c r="M18" s="165"/>
      <c r="N18" s="166"/>
      <c r="O18" s="11">
        <f>J157</f>
        <v>0</v>
      </c>
      <c r="P18" s="28"/>
    </row>
    <row r="19" spans="1:17" s="2" customFormat="1" ht="12" x14ac:dyDescent="0.25">
      <c r="A19" s="18"/>
      <c r="B19" s="19"/>
      <c r="C19" s="20"/>
      <c r="D19" s="32"/>
      <c r="E19" s="102"/>
      <c r="F19" s="30"/>
      <c r="G19" s="31"/>
      <c r="H19" s="175"/>
      <c r="I19" s="102"/>
      <c r="J19" s="30"/>
      <c r="K19" s="31"/>
      <c r="L19" s="34"/>
      <c r="M19" s="32"/>
      <c r="N19" s="35"/>
      <c r="O19" s="11"/>
      <c r="P19" s="28"/>
    </row>
    <row r="20" spans="1:17" s="2" customFormat="1" ht="11.1" customHeight="1" x14ac:dyDescent="0.25">
      <c r="A20" s="46"/>
      <c r="B20" s="47"/>
      <c r="C20" s="48"/>
      <c r="D20" s="32"/>
      <c r="E20" s="102"/>
      <c r="F20" s="30"/>
      <c r="G20" s="31"/>
      <c r="H20" s="175"/>
      <c r="I20" s="102"/>
      <c r="J20" s="30"/>
      <c r="K20" s="31"/>
      <c r="L20" s="167" t="s">
        <v>22</v>
      </c>
      <c r="M20" s="168"/>
      <c r="N20" s="169"/>
      <c r="O20" s="36">
        <f>O17-O18</f>
        <v>11323</v>
      </c>
      <c r="P20" s="28"/>
      <c r="Q20" s="22"/>
    </row>
    <row r="21" spans="1:17" s="2" customFormat="1" ht="11.1" customHeight="1" x14ac:dyDescent="0.25">
      <c r="A21" s="18"/>
      <c r="B21" s="19"/>
      <c r="C21" s="20"/>
      <c r="D21" s="32"/>
      <c r="E21" s="46"/>
      <c r="F21" s="47"/>
      <c r="G21" s="48"/>
      <c r="H21" s="175"/>
      <c r="I21" s="102"/>
      <c r="J21" s="30"/>
      <c r="K21" s="31"/>
      <c r="L21" s="28"/>
      <c r="M21" s="40"/>
      <c r="N21" s="41"/>
      <c r="O21" s="42"/>
      <c r="P21" s="28"/>
      <c r="Q21" s="22"/>
    </row>
    <row r="22" spans="1:17" s="2" customFormat="1" ht="11.1" customHeight="1" x14ac:dyDescent="0.25">
      <c r="A22" s="46"/>
      <c r="B22" s="47"/>
      <c r="C22" s="48"/>
      <c r="D22" s="32"/>
      <c r="E22" s="37"/>
      <c r="F22" s="38"/>
      <c r="G22" s="39"/>
      <c r="H22" s="175"/>
      <c r="I22" s="102"/>
      <c r="J22" s="30"/>
      <c r="K22" s="31"/>
      <c r="L22" s="32"/>
      <c r="M22" s="40"/>
      <c r="N22" s="41"/>
      <c r="O22" s="42"/>
      <c r="P22" s="28"/>
      <c r="Q22" s="22"/>
    </row>
    <row r="23" spans="1:17" s="2" customFormat="1" ht="11.1" customHeight="1" x14ac:dyDescent="0.25">
      <c r="A23" s="18"/>
      <c r="B23" s="19"/>
      <c r="C23" s="20"/>
      <c r="D23" s="32"/>
      <c r="E23" s="37"/>
      <c r="F23" s="38"/>
      <c r="G23" s="39"/>
      <c r="H23" s="175"/>
      <c r="I23" s="102"/>
      <c r="J23" s="30"/>
      <c r="K23" s="31"/>
      <c r="L23" s="32"/>
      <c r="M23" s="149" t="s">
        <v>60</v>
      </c>
      <c r="N23" s="150"/>
      <c r="O23" s="151"/>
    </row>
    <row r="24" spans="1:17" s="2" customFormat="1" ht="11.1" customHeight="1" x14ac:dyDescent="0.25">
      <c r="A24" s="18"/>
      <c r="B24" s="19"/>
      <c r="C24" s="20"/>
      <c r="D24" s="32"/>
      <c r="E24" s="37"/>
      <c r="F24" s="38">
        <f>SUM(F15:F22)</f>
        <v>0</v>
      </c>
      <c r="G24" s="39"/>
      <c r="H24" s="175"/>
      <c r="I24" s="102"/>
      <c r="J24" s="30"/>
      <c r="K24" s="31"/>
      <c r="L24" s="32"/>
      <c r="M24" s="110"/>
      <c r="N24" s="30"/>
      <c r="O24" s="31"/>
    </row>
    <row r="25" spans="1:17" s="2" customFormat="1" ht="11.1" customHeight="1" x14ac:dyDescent="0.25">
      <c r="A25" s="18"/>
      <c r="B25" s="19"/>
      <c r="C25" s="20"/>
      <c r="D25" s="154" t="s">
        <v>26</v>
      </c>
      <c r="E25" s="155"/>
      <c r="F25" s="156"/>
      <c r="G25" s="43">
        <v>3302</v>
      </c>
      <c r="H25" s="175"/>
      <c r="I25" s="102"/>
      <c r="J25" s="30"/>
      <c r="K25" s="31"/>
      <c r="L25" s="32"/>
      <c r="M25" s="110"/>
      <c r="N25" s="30"/>
      <c r="O25" s="31"/>
    </row>
    <row r="26" spans="1:17" s="2" customFormat="1" ht="11.1" customHeight="1" x14ac:dyDescent="0.25">
      <c r="A26" s="102"/>
      <c r="B26" s="30"/>
      <c r="C26" s="31"/>
      <c r="D26" s="154" t="s">
        <v>19</v>
      </c>
      <c r="E26" s="155"/>
      <c r="F26" s="156"/>
      <c r="G26" s="43">
        <f>G25-B116</f>
        <v>3302</v>
      </c>
      <c r="H26" s="175"/>
      <c r="I26" s="102"/>
      <c r="J26" s="30"/>
      <c r="K26" s="31"/>
      <c r="L26" s="23"/>
      <c r="M26" s="110"/>
      <c r="N26" s="30"/>
      <c r="O26" s="31"/>
    </row>
    <row r="27" spans="1:17" s="2" customFormat="1" ht="11.1" customHeight="1" x14ac:dyDescent="0.25">
      <c r="A27" s="102"/>
      <c r="B27" s="30"/>
      <c r="C27" s="31"/>
      <c r="D27" s="154" t="s">
        <v>28</v>
      </c>
      <c r="E27" s="155"/>
      <c r="F27" s="156"/>
      <c r="G27" s="44"/>
      <c r="H27" s="175"/>
      <c r="I27" s="102"/>
      <c r="J27" s="30"/>
      <c r="K27" s="31"/>
      <c r="L27" s="32"/>
      <c r="M27" s="110"/>
      <c r="N27" s="30"/>
      <c r="O27" s="31"/>
    </row>
    <row r="28" spans="1:17" s="2" customFormat="1" ht="11.1" customHeight="1" x14ac:dyDescent="0.25">
      <c r="A28" s="18"/>
      <c r="B28" s="19"/>
      <c r="C28" s="20"/>
      <c r="D28" s="154" t="s">
        <v>29</v>
      </c>
      <c r="E28" s="155"/>
      <c r="F28" s="156"/>
      <c r="G28" s="44"/>
      <c r="H28" s="175"/>
      <c r="I28" s="102"/>
      <c r="J28" s="30"/>
      <c r="K28" s="31"/>
      <c r="L28" s="32"/>
      <c r="M28" s="110"/>
      <c r="N28" s="30"/>
      <c r="O28" s="31"/>
    </row>
    <row r="29" spans="1:17" s="2" customFormat="1" ht="11.1" customHeight="1" x14ac:dyDescent="0.25">
      <c r="A29" s="102"/>
      <c r="B29" s="30"/>
      <c r="C29" s="31"/>
      <c r="D29" s="32"/>
      <c r="E29" s="97"/>
      <c r="F29" s="97"/>
      <c r="G29" s="97"/>
      <c r="H29" s="175"/>
      <c r="I29" s="102"/>
      <c r="J29" s="30"/>
      <c r="K29" s="31"/>
      <c r="L29" s="32"/>
      <c r="M29" s="110"/>
      <c r="N29" s="30"/>
      <c r="O29" s="31"/>
    </row>
    <row r="30" spans="1:17" s="2" customFormat="1" ht="11.1" customHeight="1" x14ac:dyDescent="0.25">
      <c r="A30" s="18"/>
      <c r="B30" s="19"/>
      <c r="C30" s="20"/>
      <c r="D30" s="32"/>
      <c r="E30" s="149" t="s">
        <v>46</v>
      </c>
      <c r="F30" s="150"/>
      <c r="G30" s="151"/>
      <c r="H30" s="175"/>
      <c r="I30" s="102"/>
      <c r="J30" s="30"/>
      <c r="K30" s="31"/>
      <c r="L30" s="32"/>
      <c r="M30" s="110"/>
      <c r="N30" s="30"/>
      <c r="O30" s="31"/>
    </row>
    <row r="31" spans="1:17" s="2" customFormat="1" ht="11.1" customHeight="1" x14ac:dyDescent="0.25">
      <c r="A31" s="102"/>
      <c r="B31" s="30"/>
      <c r="C31" s="31"/>
      <c r="D31" s="32"/>
      <c r="E31" s="18"/>
      <c r="F31" s="19"/>
      <c r="G31" s="20"/>
      <c r="H31" s="175"/>
      <c r="I31" s="102"/>
      <c r="J31" s="30"/>
      <c r="K31" s="31"/>
      <c r="L31" s="32"/>
      <c r="M31" s="110"/>
      <c r="N31" s="30"/>
      <c r="O31" s="31"/>
    </row>
    <row r="32" spans="1:17" s="2" customFormat="1" ht="11.1" customHeight="1" x14ac:dyDescent="0.25">
      <c r="A32" s="102"/>
      <c r="B32" s="30"/>
      <c r="C32" s="31"/>
      <c r="D32" s="32"/>
      <c r="E32" s="18"/>
      <c r="F32" s="19"/>
      <c r="G32" s="20"/>
      <c r="H32" s="175"/>
      <c r="I32" s="102"/>
      <c r="J32" s="30"/>
      <c r="K32" s="31"/>
      <c r="L32" s="32"/>
      <c r="M32" s="110"/>
      <c r="N32" s="30"/>
      <c r="O32" s="31"/>
    </row>
    <row r="33" spans="1:17" s="2" customFormat="1" ht="11.1" customHeight="1" x14ac:dyDescent="0.25">
      <c r="A33" s="102"/>
      <c r="B33" s="30"/>
      <c r="C33" s="31"/>
      <c r="D33" s="32"/>
      <c r="E33" s="18"/>
      <c r="F33" s="19"/>
      <c r="G33" s="20"/>
      <c r="H33" s="175"/>
      <c r="I33" s="102"/>
      <c r="J33" s="30"/>
      <c r="K33" s="31"/>
      <c r="L33" s="32"/>
      <c r="M33" s="110"/>
      <c r="N33" s="30"/>
      <c r="O33" s="31"/>
    </row>
    <row r="34" spans="1:17" s="2" customFormat="1" ht="11.1" customHeight="1" x14ac:dyDescent="0.25">
      <c r="A34" s="18"/>
      <c r="B34" s="19"/>
      <c r="C34" s="20"/>
      <c r="D34" s="32"/>
      <c r="E34" s="18"/>
      <c r="F34" s="19"/>
      <c r="G34" s="20"/>
      <c r="H34" s="175"/>
      <c r="I34" s="102"/>
      <c r="J34" s="30"/>
      <c r="K34" s="31"/>
      <c r="L34" s="32"/>
      <c r="M34" s="110"/>
      <c r="N34" s="76"/>
      <c r="O34" s="31"/>
    </row>
    <row r="35" spans="1:17" s="2" customFormat="1" ht="11.1" customHeight="1" x14ac:dyDescent="0.25">
      <c r="A35" s="102"/>
      <c r="B35" s="30"/>
      <c r="C35" s="31"/>
      <c r="D35" s="32"/>
      <c r="E35" s="18"/>
      <c r="F35" s="19"/>
      <c r="G35" s="20"/>
      <c r="H35" s="175"/>
      <c r="I35" s="102"/>
      <c r="J35" s="30"/>
      <c r="K35" s="31"/>
      <c r="L35" s="32"/>
      <c r="M35" s="102"/>
      <c r="N35" s="76"/>
      <c r="O35" s="31"/>
    </row>
    <row r="36" spans="1:17" s="2" customFormat="1" ht="11.1" customHeight="1" x14ac:dyDescent="0.25">
      <c r="A36" s="46"/>
      <c r="B36" s="47"/>
      <c r="C36" s="48"/>
      <c r="D36" s="32"/>
      <c r="E36" s="18"/>
      <c r="F36" s="19"/>
      <c r="G36" s="20"/>
      <c r="H36" s="175"/>
      <c r="I36" s="102"/>
      <c r="J36" s="30"/>
      <c r="K36" s="31"/>
      <c r="L36" s="32"/>
      <c r="M36" s="102"/>
      <c r="N36" s="76"/>
      <c r="O36" s="31"/>
    </row>
    <row r="37" spans="1:17" s="2" customFormat="1" ht="11.1" customHeight="1" x14ac:dyDescent="0.25">
      <c r="A37" s="18"/>
      <c r="B37" s="19"/>
      <c r="C37" s="20"/>
      <c r="E37" s="18"/>
      <c r="F37" s="19"/>
      <c r="G37" s="20"/>
      <c r="H37" s="175"/>
      <c r="I37" s="102"/>
      <c r="J37" s="30"/>
      <c r="K37" s="31"/>
      <c r="L37" s="32"/>
      <c r="M37" s="102"/>
      <c r="N37" s="76"/>
      <c r="O37" s="31"/>
    </row>
    <row r="38" spans="1:17" s="2" customFormat="1" ht="10.5" customHeight="1" x14ac:dyDescent="0.25">
      <c r="A38" s="18"/>
      <c r="B38" s="19"/>
      <c r="C38" s="20"/>
      <c r="E38" s="97"/>
      <c r="F38" s="49">
        <f>SUM(F31:F37)</f>
        <v>0</v>
      </c>
      <c r="G38" s="97"/>
      <c r="H38" s="175"/>
      <c r="I38" s="102"/>
      <c r="J38" s="30"/>
      <c r="K38" s="31"/>
      <c r="L38" s="32"/>
      <c r="M38" s="102"/>
      <c r="N38" s="76"/>
      <c r="O38" s="31"/>
    </row>
    <row r="39" spans="1:17" s="2" customFormat="1" ht="10.5" customHeight="1" x14ac:dyDescent="0.25">
      <c r="A39" s="46"/>
      <c r="B39" s="47"/>
      <c r="C39" s="48"/>
      <c r="H39" s="175"/>
      <c r="I39" s="102"/>
      <c r="J39" s="30"/>
      <c r="K39" s="31"/>
      <c r="L39" s="28"/>
      <c r="M39" s="102"/>
      <c r="N39" s="76"/>
      <c r="O39" s="31"/>
    </row>
    <row r="40" spans="1:17" s="2" customFormat="1" ht="10.5" customHeight="1" x14ac:dyDescent="0.25">
      <c r="A40" s="18"/>
      <c r="B40" s="19"/>
      <c r="C40" s="20"/>
      <c r="D40" s="32"/>
      <c r="H40" s="175"/>
      <c r="I40" s="102"/>
      <c r="J40" s="30"/>
      <c r="K40" s="31"/>
      <c r="L40" s="28"/>
      <c r="M40" s="102"/>
      <c r="N40" s="76"/>
      <c r="O40" s="31"/>
    </row>
    <row r="41" spans="1:17" s="2" customFormat="1" ht="10.5" customHeight="1" x14ac:dyDescent="0.25">
      <c r="A41" s="102"/>
      <c r="B41" s="30"/>
      <c r="C41" s="31"/>
      <c r="D41" s="32"/>
      <c r="E41" s="149" t="s">
        <v>58</v>
      </c>
      <c r="F41" s="150"/>
      <c r="G41" s="151"/>
      <c r="H41" s="175"/>
      <c r="I41" s="110"/>
      <c r="J41" s="30"/>
      <c r="K41" s="31"/>
      <c r="L41" s="28"/>
      <c r="M41" s="102"/>
      <c r="N41" s="76"/>
      <c r="O41" s="31"/>
    </row>
    <row r="42" spans="1:17" s="2" customFormat="1" ht="10.5" customHeight="1" x14ac:dyDescent="0.25">
      <c r="A42" s="46"/>
      <c r="B42" s="47"/>
      <c r="C42" s="48"/>
      <c r="D42" s="32"/>
      <c r="E42" s="110"/>
      <c r="F42" s="30"/>
      <c r="G42" s="31"/>
      <c r="H42" s="175"/>
      <c r="I42" s="110"/>
      <c r="J42" s="30"/>
      <c r="K42" s="31"/>
      <c r="L42" s="52"/>
      <c r="M42" s="102"/>
      <c r="N42" s="76"/>
      <c r="O42" s="31"/>
    </row>
    <row r="43" spans="1:17" s="2" customFormat="1" ht="10.5" customHeight="1" x14ac:dyDescent="0.25">
      <c r="A43" s="46"/>
      <c r="B43" s="47"/>
      <c r="C43" s="48"/>
      <c r="D43" s="32"/>
      <c r="E43" s="110"/>
      <c r="F43" s="30"/>
      <c r="G43" s="31"/>
      <c r="H43" s="175"/>
      <c r="I43" s="110"/>
      <c r="J43" s="30"/>
      <c r="K43" s="31"/>
      <c r="L43" s="28"/>
      <c r="M43" s="102"/>
      <c r="N43" s="38"/>
      <c r="O43" s="31"/>
      <c r="P43" s="22"/>
      <c r="Q43" s="22"/>
    </row>
    <row r="44" spans="1:17" x14ac:dyDescent="0.25">
      <c r="A44" s="18"/>
      <c r="B44" s="19"/>
      <c r="C44" s="20"/>
      <c r="D44" s="32"/>
      <c r="E44" s="110"/>
      <c r="F44" s="33"/>
      <c r="G44" s="31"/>
      <c r="H44" s="175"/>
      <c r="I44" s="110"/>
      <c r="J44" s="30"/>
      <c r="K44" s="31"/>
      <c r="L44" s="28"/>
      <c r="M44" s="102"/>
      <c r="N44" s="76"/>
      <c r="O44" s="31"/>
    </row>
    <row r="45" spans="1:17" x14ac:dyDescent="0.25">
      <c r="A45" s="102"/>
      <c r="B45" s="30"/>
      <c r="C45" s="31"/>
      <c r="D45" s="32"/>
      <c r="E45" s="110"/>
      <c r="F45" s="33"/>
      <c r="G45" s="31"/>
      <c r="H45" s="175"/>
      <c r="I45" s="110"/>
      <c r="J45" s="30"/>
      <c r="K45" s="31"/>
      <c r="L45" s="97"/>
      <c r="M45" s="102"/>
      <c r="N45" s="76"/>
      <c r="O45" s="31"/>
    </row>
    <row r="46" spans="1:17" x14ac:dyDescent="0.25">
      <c r="A46" s="18"/>
      <c r="B46" s="19"/>
      <c r="C46" s="20"/>
      <c r="D46" s="32"/>
      <c r="E46" s="110"/>
      <c r="F46" s="30"/>
      <c r="G46" s="31"/>
      <c r="H46" s="175"/>
      <c r="I46" s="110"/>
      <c r="J46" s="30"/>
      <c r="K46" s="31"/>
      <c r="L46" s="97"/>
      <c r="M46" s="102"/>
      <c r="N46" s="76"/>
      <c r="O46" s="31"/>
    </row>
    <row r="47" spans="1:17" x14ac:dyDescent="0.25">
      <c r="A47" s="46"/>
      <c r="B47" s="47"/>
      <c r="C47" s="48"/>
      <c r="D47" s="32"/>
      <c r="E47" s="110"/>
      <c r="F47" s="30"/>
      <c r="G47" s="31"/>
      <c r="H47" s="175"/>
      <c r="I47" s="110"/>
      <c r="J47" s="30"/>
      <c r="K47" s="31"/>
      <c r="L47" s="54"/>
      <c r="M47" s="102"/>
      <c r="N47" s="76"/>
      <c r="O47" s="31"/>
    </row>
    <row r="48" spans="1:17" x14ac:dyDescent="0.25">
      <c r="A48" s="18"/>
      <c r="B48" s="19"/>
      <c r="C48" s="20"/>
      <c r="D48" s="32"/>
      <c r="E48" s="110"/>
      <c r="F48" s="33"/>
      <c r="G48" s="31"/>
      <c r="H48" s="175"/>
      <c r="I48" s="110"/>
      <c r="J48" s="30"/>
      <c r="K48" s="31"/>
      <c r="L48" s="97"/>
      <c r="M48" s="102"/>
      <c r="N48" s="76"/>
      <c r="O48" s="31"/>
    </row>
    <row r="49" spans="1:15" x14ac:dyDescent="0.25">
      <c r="A49" s="46"/>
      <c r="B49" s="47"/>
      <c r="C49" s="48"/>
      <c r="D49" s="32"/>
      <c r="E49" s="102"/>
      <c r="F49" s="30"/>
      <c r="G49" s="31"/>
      <c r="H49" s="175"/>
      <c r="I49" s="110"/>
      <c r="J49" s="30"/>
      <c r="K49" s="31"/>
      <c r="L49" s="97"/>
      <c r="M49" s="102"/>
      <c r="N49" s="38"/>
      <c r="O49" s="31"/>
    </row>
    <row r="50" spans="1:15" x14ac:dyDescent="0.25">
      <c r="A50" s="18"/>
      <c r="B50" s="19"/>
      <c r="C50" s="20"/>
      <c r="D50" s="32"/>
      <c r="E50" s="102"/>
      <c r="F50" s="76"/>
      <c r="G50" s="31"/>
      <c r="H50" s="175"/>
      <c r="I50" s="110"/>
      <c r="J50" s="30"/>
      <c r="K50" s="31"/>
      <c r="L50" s="97"/>
      <c r="M50" s="102"/>
      <c r="N50" s="38"/>
      <c r="O50" s="31"/>
    </row>
    <row r="51" spans="1:15" x14ac:dyDescent="0.25">
      <c r="A51" s="18"/>
      <c r="B51" s="19"/>
      <c r="C51" s="20"/>
      <c r="D51" s="32"/>
      <c r="E51" s="102"/>
      <c r="F51" s="76"/>
      <c r="G51" s="31"/>
      <c r="H51" s="175"/>
      <c r="I51" s="18"/>
      <c r="J51" s="19"/>
      <c r="K51" s="20"/>
      <c r="L51" s="97"/>
      <c r="M51" s="102"/>
      <c r="N51" s="76"/>
      <c r="O51" s="31"/>
    </row>
    <row r="52" spans="1:15" x14ac:dyDescent="0.25">
      <c r="A52" s="18"/>
      <c r="B52" s="19"/>
      <c r="C52" s="20"/>
      <c r="D52" s="32"/>
      <c r="E52" s="102"/>
      <c r="F52" s="76"/>
      <c r="G52" s="31"/>
      <c r="H52" s="175"/>
      <c r="I52" s="110"/>
      <c r="J52" s="30"/>
      <c r="K52" s="31"/>
      <c r="L52" s="97"/>
      <c r="M52" s="102"/>
      <c r="N52" s="76"/>
      <c r="O52" s="31"/>
    </row>
    <row r="53" spans="1:15" x14ac:dyDescent="0.25">
      <c r="A53" s="18"/>
      <c r="B53" s="19"/>
      <c r="C53" s="20"/>
      <c r="D53" s="32"/>
      <c r="E53" s="102"/>
      <c r="F53" s="76"/>
      <c r="G53" s="31"/>
      <c r="H53" s="175"/>
      <c r="I53" s="110"/>
      <c r="J53" s="30"/>
      <c r="K53" s="31"/>
      <c r="L53" s="97"/>
      <c r="M53" s="102"/>
      <c r="N53" s="38"/>
      <c r="O53" s="31"/>
    </row>
    <row r="54" spans="1:15" x14ac:dyDescent="0.25">
      <c r="A54" s="18"/>
      <c r="B54" s="19"/>
      <c r="C54" s="20"/>
      <c r="D54" s="32"/>
      <c r="E54" s="102"/>
      <c r="F54" s="76"/>
      <c r="G54" s="31"/>
      <c r="H54" s="175"/>
      <c r="I54" s="110"/>
      <c r="J54" s="30"/>
      <c r="K54" s="31"/>
      <c r="L54" s="97"/>
      <c r="M54" s="102"/>
      <c r="N54" s="38"/>
      <c r="O54" s="31"/>
    </row>
    <row r="55" spans="1:15" x14ac:dyDescent="0.25">
      <c r="A55" s="18"/>
      <c r="B55" s="19"/>
      <c r="C55" s="20"/>
      <c r="D55" s="32"/>
      <c r="E55" s="102"/>
      <c r="F55" s="76"/>
      <c r="G55" s="31"/>
      <c r="H55" s="175"/>
      <c r="I55" s="110"/>
      <c r="J55" s="30"/>
      <c r="K55" s="31"/>
      <c r="L55" s="97"/>
      <c r="M55" s="102"/>
      <c r="N55" s="76"/>
      <c r="O55" s="31"/>
    </row>
    <row r="56" spans="1:15" x14ac:dyDescent="0.25">
      <c r="A56" s="18"/>
      <c r="B56" s="19"/>
      <c r="C56" s="20"/>
      <c r="D56" s="32"/>
      <c r="E56" s="102"/>
      <c r="F56" s="76"/>
      <c r="G56" s="31"/>
      <c r="H56" s="175"/>
      <c r="I56" s="110"/>
      <c r="J56" s="30"/>
      <c r="K56" s="31"/>
      <c r="L56" s="97"/>
      <c r="M56" s="102"/>
      <c r="N56" s="76"/>
      <c r="O56" s="31"/>
    </row>
    <row r="57" spans="1:15" x14ac:dyDescent="0.25">
      <c r="A57" s="18"/>
      <c r="B57" s="19"/>
      <c r="C57" s="20"/>
      <c r="D57" s="32"/>
      <c r="E57" s="102"/>
      <c r="F57" s="76"/>
      <c r="G57" s="31"/>
      <c r="H57" s="175"/>
      <c r="I57" s="110"/>
      <c r="J57" s="30"/>
      <c r="K57" s="31"/>
      <c r="L57" s="97"/>
      <c r="M57" s="102"/>
      <c r="N57" s="76"/>
      <c r="O57" s="31"/>
    </row>
    <row r="58" spans="1:15" x14ac:dyDescent="0.25">
      <c r="A58" s="18"/>
      <c r="B58" s="19"/>
      <c r="C58" s="20"/>
      <c r="D58" s="32"/>
      <c r="E58" s="102"/>
      <c r="F58" s="76"/>
      <c r="G58" s="31"/>
      <c r="H58" s="175"/>
      <c r="I58" s="110"/>
      <c r="J58" s="30"/>
      <c r="K58" s="31"/>
      <c r="L58" s="97"/>
      <c r="M58" s="102"/>
      <c r="N58" s="76"/>
      <c r="O58" s="31"/>
    </row>
    <row r="59" spans="1:15" x14ac:dyDescent="0.25">
      <c r="A59" s="18"/>
      <c r="B59" s="19"/>
      <c r="C59" s="20"/>
      <c r="D59" s="32"/>
      <c r="E59" s="102"/>
      <c r="F59" s="76"/>
      <c r="G59" s="31"/>
      <c r="H59" s="175"/>
      <c r="I59" s="18"/>
      <c r="J59" s="19"/>
      <c r="K59" s="20"/>
      <c r="L59" s="97"/>
      <c r="M59" s="102"/>
      <c r="N59" s="76"/>
      <c r="O59" s="31"/>
    </row>
    <row r="60" spans="1:15" x14ac:dyDescent="0.25">
      <c r="A60" s="18"/>
      <c r="B60" s="19"/>
      <c r="C60" s="20"/>
      <c r="D60" s="32"/>
      <c r="E60" s="102"/>
      <c r="F60" s="76"/>
      <c r="G60" s="31"/>
      <c r="H60" s="175"/>
      <c r="I60" s="110"/>
      <c r="J60" s="30"/>
      <c r="K60" s="31"/>
      <c r="L60" s="97"/>
      <c r="M60" s="102"/>
      <c r="N60" s="38"/>
      <c r="O60" s="31"/>
    </row>
    <row r="61" spans="1:15" x14ac:dyDescent="0.25">
      <c r="A61" s="18"/>
      <c r="B61" s="19"/>
      <c r="C61" s="20"/>
      <c r="D61" s="32"/>
      <c r="E61" s="102"/>
      <c r="F61" s="76"/>
      <c r="G61" s="31"/>
      <c r="H61" s="175"/>
      <c r="I61" s="110"/>
      <c r="J61" s="30"/>
      <c r="K61" s="31"/>
      <c r="L61" s="97"/>
      <c r="M61" s="102"/>
      <c r="N61" s="76"/>
      <c r="O61" s="31"/>
    </row>
    <row r="62" spans="1:15" x14ac:dyDescent="0.25">
      <c r="A62" s="18"/>
      <c r="B62" s="19"/>
      <c r="C62" s="20"/>
      <c r="D62" s="32"/>
      <c r="E62" s="102"/>
      <c r="F62" s="76"/>
      <c r="G62" s="31"/>
      <c r="H62" s="175"/>
      <c r="I62" s="110"/>
      <c r="J62" s="30"/>
      <c r="K62" s="31"/>
      <c r="L62" s="97"/>
      <c r="M62" s="102"/>
      <c r="N62" s="76"/>
      <c r="O62" s="31"/>
    </row>
    <row r="63" spans="1:15" x14ac:dyDescent="0.25">
      <c r="A63" s="18"/>
      <c r="B63" s="19"/>
      <c r="C63" s="20"/>
      <c r="D63" s="32"/>
      <c r="E63" s="102"/>
      <c r="F63" s="76"/>
      <c r="G63" s="31"/>
      <c r="H63" s="175"/>
      <c r="I63" s="110"/>
      <c r="J63" s="30"/>
      <c r="K63" s="31"/>
      <c r="L63" s="97"/>
      <c r="M63" s="102"/>
      <c r="N63" s="76"/>
      <c r="O63" s="31"/>
    </row>
    <row r="64" spans="1:15" x14ac:dyDescent="0.25">
      <c r="A64" s="18"/>
      <c r="B64" s="19"/>
      <c r="C64" s="20"/>
      <c r="D64" s="32"/>
      <c r="E64" s="102"/>
      <c r="F64" s="76"/>
      <c r="G64" s="31"/>
      <c r="H64" s="175"/>
      <c r="I64" s="110"/>
      <c r="J64" s="30"/>
      <c r="K64" s="31"/>
      <c r="L64" s="97"/>
      <c r="M64" s="102"/>
      <c r="N64" s="76"/>
      <c r="O64" s="31"/>
    </row>
    <row r="65" spans="1:15" x14ac:dyDescent="0.25">
      <c r="A65" s="18"/>
      <c r="B65" s="19"/>
      <c r="C65" s="20"/>
      <c r="D65" s="32"/>
      <c r="E65" s="102"/>
      <c r="F65" s="76"/>
      <c r="G65" s="31"/>
      <c r="H65" s="175"/>
      <c r="I65" s="110"/>
      <c r="J65" s="30"/>
      <c r="K65" s="31"/>
      <c r="L65" s="97"/>
      <c r="M65" s="102"/>
      <c r="N65" s="76"/>
      <c r="O65" s="31"/>
    </row>
    <row r="66" spans="1:15" x14ac:dyDescent="0.25">
      <c r="A66" s="18"/>
      <c r="B66" s="19"/>
      <c r="C66" s="20"/>
      <c r="D66" s="32"/>
      <c r="E66" s="102"/>
      <c r="F66" s="76"/>
      <c r="G66" s="31"/>
      <c r="H66" s="175"/>
      <c r="I66" s="110"/>
      <c r="J66" s="30"/>
      <c r="K66" s="31"/>
      <c r="L66" s="97"/>
      <c r="M66" s="25"/>
      <c r="N66" s="33">
        <f>SUM(N24:N65)</f>
        <v>0</v>
      </c>
      <c r="O66" s="52"/>
    </row>
    <row r="67" spans="1:15" x14ac:dyDescent="0.25">
      <c r="A67" s="18"/>
      <c r="B67" s="19"/>
      <c r="C67" s="20"/>
      <c r="D67" s="32"/>
      <c r="E67" s="102"/>
      <c r="F67" s="76"/>
      <c r="G67" s="31"/>
      <c r="H67" s="175"/>
      <c r="I67" s="110"/>
      <c r="J67" s="30"/>
      <c r="K67" s="31"/>
      <c r="L67" s="97"/>
      <c r="M67" s="10"/>
      <c r="N67" s="10"/>
      <c r="O67" s="45"/>
    </row>
    <row r="68" spans="1:15" x14ac:dyDescent="0.25">
      <c r="A68" s="18"/>
      <c r="B68" s="19"/>
      <c r="C68" s="20"/>
      <c r="D68" s="32"/>
      <c r="E68" s="102"/>
      <c r="F68" s="76"/>
      <c r="G68" s="31"/>
      <c r="H68" s="175"/>
      <c r="I68" s="110"/>
      <c r="J68" s="30"/>
      <c r="K68" s="31"/>
      <c r="L68" s="97"/>
      <c r="M68" s="149" t="s">
        <v>61</v>
      </c>
      <c r="N68" s="150"/>
      <c r="O68" s="151"/>
    </row>
    <row r="69" spans="1:15" x14ac:dyDescent="0.25">
      <c r="A69" s="18"/>
      <c r="B69" s="19"/>
      <c r="C69" s="20"/>
      <c r="D69" s="32"/>
      <c r="E69" s="102"/>
      <c r="F69" s="76"/>
      <c r="G69" s="31"/>
      <c r="H69" s="175"/>
      <c r="I69" s="102"/>
      <c r="J69" s="30"/>
      <c r="K69" s="31"/>
      <c r="L69" s="97"/>
      <c r="M69" s="110"/>
      <c r="N69" s="30"/>
      <c r="O69" s="31"/>
    </row>
    <row r="70" spans="1:15" x14ac:dyDescent="0.25">
      <c r="A70" s="18"/>
      <c r="B70" s="19"/>
      <c r="C70" s="20"/>
      <c r="D70" s="32"/>
      <c r="E70" s="102"/>
      <c r="F70" s="76"/>
      <c r="G70" s="31"/>
      <c r="H70" s="175"/>
      <c r="I70" s="102"/>
      <c r="J70" s="30"/>
      <c r="K70" s="31"/>
      <c r="L70" s="97"/>
      <c r="M70" s="110"/>
      <c r="N70" s="30"/>
      <c r="O70" s="31"/>
    </row>
    <row r="71" spans="1:15" x14ac:dyDescent="0.25">
      <c r="A71" s="18"/>
      <c r="B71" s="19"/>
      <c r="C71" s="20"/>
      <c r="D71" s="32"/>
      <c r="E71" s="102"/>
      <c r="F71" s="76"/>
      <c r="G71" s="31"/>
      <c r="H71" s="175"/>
      <c r="I71" s="102"/>
      <c r="J71" s="30"/>
      <c r="K71" s="31"/>
      <c r="L71" s="97"/>
      <c r="M71" s="110"/>
      <c r="N71" s="30"/>
      <c r="O71" s="31"/>
    </row>
    <row r="72" spans="1:15" x14ac:dyDescent="0.25">
      <c r="A72" s="46"/>
      <c r="B72" s="47"/>
      <c r="C72" s="48"/>
      <c r="D72" s="32"/>
      <c r="E72" s="102"/>
      <c r="F72" s="76"/>
      <c r="G72" s="31"/>
      <c r="H72" s="175"/>
      <c r="I72" s="102"/>
      <c r="J72" s="30"/>
      <c r="K72" s="31"/>
      <c r="L72" s="97"/>
      <c r="M72" s="110"/>
      <c r="N72" s="30"/>
      <c r="O72" s="31"/>
    </row>
    <row r="73" spans="1:15" x14ac:dyDescent="0.25">
      <c r="A73" s="18"/>
      <c r="B73" s="19"/>
      <c r="C73" s="20"/>
      <c r="D73" s="32"/>
      <c r="E73" s="25"/>
      <c r="F73" s="33">
        <f>F42+F43+F44+F45+F46+F47+F48+F72</f>
        <v>0</v>
      </c>
      <c r="G73" s="52"/>
      <c r="H73" s="175"/>
      <c r="I73" s="102"/>
      <c r="J73" s="30"/>
      <c r="K73" s="31"/>
      <c r="L73" s="97"/>
      <c r="M73" s="102"/>
      <c r="N73" s="33"/>
      <c r="O73" s="31"/>
    </row>
    <row r="74" spans="1:15" x14ac:dyDescent="0.25">
      <c r="A74" s="102"/>
      <c r="B74" s="30"/>
      <c r="C74" s="31"/>
      <c r="D74" s="32"/>
      <c r="E74" s="25"/>
      <c r="F74" s="77"/>
      <c r="G74" s="52"/>
      <c r="H74" s="175"/>
      <c r="I74" s="102"/>
      <c r="J74" s="30"/>
      <c r="K74" s="31"/>
      <c r="M74" s="102"/>
      <c r="N74" s="30"/>
      <c r="O74" s="31"/>
    </row>
    <row r="75" spans="1:15" x14ac:dyDescent="0.25">
      <c r="A75" s="102"/>
      <c r="B75" s="30"/>
      <c r="C75" s="31"/>
      <c r="D75" s="32"/>
      <c r="E75" s="149" t="s">
        <v>59</v>
      </c>
      <c r="F75" s="150"/>
      <c r="G75" s="151"/>
      <c r="H75" s="175"/>
      <c r="I75" s="102"/>
      <c r="J75" s="30"/>
      <c r="K75" s="31"/>
      <c r="M75" s="102"/>
      <c r="N75" s="30"/>
      <c r="O75" s="31"/>
    </row>
    <row r="76" spans="1:15" ht="15.75" thickBot="1" x14ac:dyDescent="0.3">
      <c r="A76" s="40"/>
      <c r="B76" s="50">
        <f>SUM(B8:B75)</f>
        <v>0</v>
      </c>
      <c r="C76" s="28"/>
      <c r="D76" s="32"/>
      <c r="E76" s="110"/>
      <c r="F76" s="38"/>
      <c r="G76" s="31"/>
      <c r="H76" s="175"/>
      <c r="I76" s="102"/>
      <c r="J76" s="30"/>
      <c r="K76" s="31"/>
      <c r="M76" s="102"/>
      <c r="N76" s="38"/>
      <c r="O76" s="31"/>
    </row>
    <row r="77" spans="1:15" x14ac:dyDescent="0.25">
      <c r="A77" s="40"/>
      <c r="B77" s="51"/>
      <c r="C77" s="28"/>
      <c r="D77" s="32"/>
      <c r="E77" s="110"/>
      <c r="F77" s="38"/>
      <c r="G77" s="31"/>
      <c r="H77" s="175"/>
      <c r="I77" s="102"/>
      <c r="J77" s="30"/>
      <c r="K77" s="31"/>
      <c r="M77" s="25"/>
      <c r="N77" s="33">
        <f>SUM(N69:N76)</f>
        <v>0</v>
      </c>
      <c r="O77" s="52"/>
    </row>
    <row r="78" spans="1:15" x14ac:dyDescent="0.25">
      <c r="A78" s="157" t="s">
        <v>15</v>
      </c>
      <c r="B78" s="158"/>
      <c r="C78" s="159"/>
      <c r="D78" s="32"/>
      <c r="E78" s="110"/>
      <c r="F78" s="38"/>
      <c r="G78" s="31"/>
      <c r="H78" s="175"/>
      <c r="I78" s="102"/>
      <c r="J78" s="30"/>
      <c r="K78" s="31"/>
      <c r="M78" s="97"/>
      <c r="N78" s="97"/>
    </row>
    <row r="79" spans="1:15" x14ac:dyDescent="0.25">
      <c r="A79" s="110"/>
      <c r="B79" s="30"/>
      <c r="C79" s="31"/>
      <c r="D79" s="32"/>
      <c r="E79" s="110"/>
      <c r="F79" s="38"/>
      <c r="G79" s="31"/>
      <c r="H79" s="175"/>
      <c r="I79" s="102"/>
      <c r="J79" s="30"/>
      <c r="K79" s="31"/>
      <c r="M79" s="97"/>
      <c r="N79" s="97"/>
    </row>
    <row r="80" spans="1:15" x14ac:dyDescent="0.25">
      <c r="A80" s="18"/>
      <c r="B80" s="19"/>
      <c r="C80" s="20"/>
      <c r="D80" s="32"/>
      <c r="E80" s="102"/>
      <c r="F80" s="33"/>
      <c r="G80" s="31"/>
      <c r="H80" s="175"/>
      <c r="I80" s="102"/>
      <c r="J80" s="30"/>
      <c r="K80" s="31"/>
      <c r="M80" s="97"/>
      <c r="N80" s="97"/>
    </row>
    <row r="81" spans="1:15" x14ac:dyDescent="0.25">
      <c r="A81" s="110"/>
      <c r="B81" s="30"/>
      <c r="C81" s="31"/>
      <c r="D81" s="32"/>
      <c r="E81" s="102"/>
      <c r="F81" s="30"/>
      <c r="G81" s="31"/>
      <c r="H81" s="175"/>
      <c r="I81" s="102"/>
      <c r="J81" s="30"/>
      <c r="K81" s="31"/>
      <c r="M81" s="97"/>
      <c r="N81" s="97"/>
    </row>
    <row r="82" spans="1:15" x14ac:dyDescent="0.25">
      <c r="A82" s="110"/>
      <c r="B82" s="30"/>
      <c r="C82" s="31"/>
      <c r="D82" s="32"/>
      <c r="E82" s="102"/>
      <c r="F82" s="30"/>
      <c r="G82" s="31"/>
      <c r="H82" s="175"/>
      <c r="I82" s="102"/>
      <c r="J82" s="30"/>
      <c r="K82" s="31"/>
      <c r="M82" s="97"/>
      <c r="N82" s="97"/>
    </row>
    <row r="83" spans="1:15" x14ac:dyDescent="0.25">
      <c r="A83" s="110"/>
      <c r="B83" s="30"/>
      <c r="C83" s="31"/>
      <c r="D83" s="32"/>
      <c r="E83" s="102"/>
      <c r="F83" s="38"/>
      <c r="G83" s="31"/>
      <c r="H83" s="175"/>
      <c r="I83" s="102"/>
      <c r="J83" s="30"/>
      <c r="K83" s="31"/>
      <c r="M83" s="97"/>
      <c r="N83" s="97"/>
    </row>
    <row r="84" spans="1:15" x14ac:dyDescent="0.25">
      <c r="A84" s="110"/>
      <c r="B84" s="30"/>
      <c r="C84" s="31"/>
      <c r="D84" s="32"/>
      <c r="E84" s="1"/>
      <c r="F84" s="33">
        <f>F76+F77+F78+F79+F80+F81+F82+F83</f>
        <v>0</v>
      </c>
      <c r="G84" s="1"/>
      <c r="H84" s="175"/>
      <c r="I84" s="102"/>
      <c r="J84" s="30"/>
      <c r="K84" s="31"/>
      <c r="M84" s="97"/>
      <c r="N84" s="97"/>
    </row>
    <row r="85" spans="1:15" x14ac:dyDescent="0.25">
      <c r="A85" s="110"/>
      <c r="B85" s="30"/>
      <c r="C85" s="31"/>
      <c r="D85" s="32"/>
      <c r="E85" s="1"/>
      <c r="F85" s="63"/>
      <c r="G85" s="1"/>
      <c r="H85" s="175"/>
      <c r="I85" s="102"/>
      <c r="J85" s="30"/>
      <c r="K85" s="31"/>
      <c r="M85" s="97"/>
      <c r="N85" s="97"/>
    </row>
    <row r="86" spans="1:15" x14ac:dyDescent="0.25">
      <c r="A86" s="110"/>
      <c r="B86" s="30"/>
      <c r="C86" s="31"/>
      <c r="D86" s="32"/>
      <c r="E86" s="97"/>
      <c r="F86" s="97"/>
      <c r="G86" s="97"/>
      <c r="H86" s="175"/>
      <c r="I86" s="102"/>
      <c r="J86" s="30"/>
      <c r="K86" s="31"/>
      <c r="M86" s="97"/>
      <c r="N86" s="97"/>
    </row>
    <row r="87" spans="1:15" x14ac:dyDescent="0.25">
      <c r="A87" s="18"/>
      <c r="B87" s="19"/>
      <c r="C87" s="20"/>
      <c r="D87" s="32"/>
      <c r="E87" s="97"/>
      <c r="F87" s="97"/>
      <c r="G87" s="97"/>
      <c r="H87" s="175"/>
      <c r="I87" s="102"/>
      <c r="J87" s="30"/>
      <c r="K87" s="31"/>
      <c r="M87" s="97"/>
      <c r="N87" s="97"/>
      <c r="O87" s="53"/>
    </row>
    <row r="88" spans="1:15" x14ac:dyDescent="0.25">
      <c r="A88" s="18"/>
      <c r="B88" s="19"/>
      <c r="C88" s="20"/>
      <c r="D88" s="32"/>
      <c r="E88" s="97"/>
      <c r="F88" s="97"/>
      <c r="G88" s="97"/>
      <c r="H88" s="175"/>
      <c r="I88" s="102"/>
      <c r="J88" s="30"/>
      <c r="K88" s="31"/>
      <c r="M88" s="97"/>
      <c r="N88" s="97"/>
      <c r="O88" s="53"/>
    </row>
    <row r="89" spans="1:15" x14ac:dyDescent="0.25">
      <c r="A89" s="18"/>
      <c r="B89" s="19"/>
      <c r="C89" s="20"/>
      <c r="D89" s="32"/>
      <c r="E89" s="97"/>
      <c r="F89" s="97"/>
      <c r="G89" s="97"/>
      <c r="H89" s="175"/>
      <c r="I89" s="102"/>
      <c r="J89" s="30"/>
      <c r="K89" s="31"/>
      <c r="M89" s="97"/>
      <c r="N89" s="97"/>
      <c r="O89" s="53"/>
    </row>
    <row r="90" spans="1:15" x14ac:dyDescent="0.25">
      <c r="A90" s="18"/>
      <c r="B90" s="19"/>
      <c r="C90" s="20"/>
      <c r="D90" s="32"/>
      <c r="E90" s="97"/>
      <c r="F90" s="97"/>
      <c r="G90" s="97"/>
      <c r="H90" s="175"/>
      <c r="I90" s="102"/>
      <c r="J90" s="30"/>
      <c r="K90" s="31"/>
      <c r="M90" s="97"/>
      <c r="N90" s="97"/>
      <c r="O90" s="53"/>
    </row>
    <row r="91" spans="1:15" x14ac:dyDescent="0.25">
      <c r="A91" s="18"/>
      <c r="B91" s="19"/>
      <c r="C91" s="20"/>
      <c r="D91" s="32"/>
      <c r="E91" s="97"/>
      <c r="F91" s="97"/>
      <c r="G91" s="97"/>
      <c r="H91" s="175"/>
      <c r="I91" s="102"/>
      <c r="J91" s="30"/>
      <c r="K91" s="31"/>
      <c r="M91" s="97"/>
      <c r="N91" s="97"/>
      <c r="O91" s="53"/>
    </row>
    <row r="92" spans="1:15" x14ac:dyDescent="0.25">
      <c r="A92" s="18"/>
      <c r="B92" s="19"/>
      <c r="C92" s="20"/>
      <c r="D92" s="32"/>
      <c r="E92" s="97"/>
      <c r="F92" s="97"/>
      <c r="G92" s="97"/>
      <c r="H92" s="175"/>
      <c r="I92" s="102"/>
      <c r="J92" s="30"/>
      <c r="K92" s="31"/>
      <c r="M92" s="97"/>
      <c r="N92" s="97"/>
      <c r="O92" s="53"/>
    </row>
    <row r="93" spans="1:15" x14ac:dyDescent="0.25">
      <c r="A93" s="18"/>
      <c r="B93" s="19"/>
      <c r="C93" s="20"/>
      <c r="D93" s="32"/>
      <c r="E93" s="97"/>
      <c r="F93" s="97"/>
      <c r="G93" s="97"/>
      <c r="H93" s="175"/>
      <c r="I93" s="102"/>
      <c r="J93" s="30"/>
      <c r="K93" s="31"/>
      <c r="M93" s="97"/>
      <c r="N93" s="97"/>
      <c r="O93" s="53"/>
    </row>
    <row r="94" spans="1:15" x14ac:dyDescent="0.25">
      <c r="A94" s="18"/>
      <c r="B94" s="19"/>
      <c r="C94" s="20"/>
      <c r="D94" s="32"/>
      <c r="E94" s="97"/>
      <c r="F94" s="97"/>
      <c r="G94" s="97"/>
      <c r="H94" s="175"/>
      <c r="I94" s="102"/>
      <c r="J94" s="30"/>
      <c r="K94" s="31"/>
      <c r="M94" s="97"/>
      <c r="N94" s="97"/>
      <c r="O94" s="53"/>
    </row>
    <row r="95" spans="1:15" x14ac:dyDescent="0.25">
      <c r="A95" s="110"/>
      <c r="B95" s="30"/>
      <c r="C95" s="31"/>
      <c r="D95" s="32"/>
      <c r="E95" s="97"/>
      <c r="F95" s="97"/>
      <c r="G95" s="97"/>
      <c r="H95" s="175"/>
      <c r="I95" s="102"/>
      <c r="J95" s="30"/>
      <c r="K95" s="31"/>
      <c r="M95" s="97"/>
      <c r="N95" s="97"/>
      <c r="O95" s="53"/>
    </row>
    <row r="96" spans="1:15" x14ac:dyDescent="0.25">
      <c r="A96" s="110"/>
      <c r="B96" s="30"/>
      <c r="C96" s="31"/>
      <c r="D96" s="32"/>
      <c r="E96" s="97"/>
      <c r="F96" s="97"/>
      <c r="G96" s="97"/>
      <c r="H96" s="175"/>
      <c r="I96" s="102"/>
      <c r="J96" s="30"/>
      <c r="K96" s="31"/>
      <c r="M96" s="97"/>
      <c r="N96" s="97"/>
      <c r="O96" s="53"/>
    </row>
    <row r="97" spans="1:15" x14ac:dyDescent="0.25">
      <c r="A97" s="18"/>
      <c r="B97" s="19"/>
      <c r="C97" s="20"/>
      <c r="D97" s="32"/>
      <c r="E97" s="97"/>
      <c r="F97" s="97"/>
      <c r="G97" s="97"/>
      <c r="H97" s="175"/>
      <c r="I97" s="102"/>
      <c r="J97" s="30"/>
      <c r="K97" s="31"/>
      <c r="M97" s="97"/>
      <c r="N97" s="97"/>
      <c r="O97" s="53"/>
    </row>
    <row r="98" spans="1:15" x14ac:dyDescent="0.25">
      <c r="A98" s="110"/>
      <c r="B98" s="30"/>
      <c r="C98" s="31"/>
      <c r="D98" s="32"/>
      <c r="E98" s="97"/>
      <c r="F98" s="97"/>
      <c r="G98" s="97"/>
      <c r="H98" s="175"/>
      <c r="I98" s="102"/>
      <c r="J98" s="30"/>
      <c r="K98" s="31"/>
      <c r="M98" s="97"/>
      <c r="N98" s="97"/>
      <c r="O98" s="53"/>
    </row>
    <row r="99" spans="1:15" x14ac:dyDescent="0.25">
      <c r="A99" s="18"/>
      <c r="B99" s="19"/>
      <c r="C99" s="20"/>
      <c r="D99" s="32"/>
      <c r="E99" s="97"/>
      <c r="F99" s="97"/>
      <c r="G99" s="97"/>
      <c r="H99" s="175"/>
      <c r="I99" s="102"/>
      <c r="J99" s="30"/>
      <c r="K99" s="31"/>
      <c r="M99" s="97"/>
      <c r="N99" s="97"/>
      <c r="O99" s="53"/>
    </row>
    <row r="100" spans="1:15" x14ac:dyDescent="0.25">
      <c r="A100" s="18"/>
      <c r="B100" s="19"/>
      <c r="C100" s="20"/>
      <c r="D100" s="32"/>
      <c r="E100" s="97"/>
      <c r="F100" s="97"/>
      <c r="H100" s="175"/>
      <c r="I100" s="102"/>
      <c r="J100" s="30"/>
      <c r="K100" s="31"/>
      <c r="M100" s="97"/>
      <c r="N100" s="97"/>
      <c r="O100" s="53"/>
    </row>
    <row r="101" spans="1:15" x14ac:dyDescent="0.25">
      <c r="A101" s="18"/>
      <c r="B101" s="19"/>
      <c r="C101" s="20"/>
      <c r="D101" s="32"/>
      <c r="E101" s="97"/>
      <c r="F101" s="97"/>
      <c r="H101" s="175"/>
      <c r="I101" s="102"/>
      <c r="J101" s="30"/>
      <c r="K101" s="31"/>
      <c r="M101" s="97"/>
      <c r="N101" s="97"/>
      <c r="O101" s="53"/>
    </row>
    <row r="102" spans="1:15" x14ac:dyDescent="0.25">
      <c r="A102" s="110"/>
      <c r="B102" s="30"/>
      <c r="C102" s="31"/>
      <c r="D102" s="32"/>
      <c r="E102" s="97"/>
      <c r="F102" s="97"/>
      <c r="H102" s="175"/>
      <c r="I102" s="102"/>
      <c r="J102" s="30"/>
      <c r="K102" s="31"/>
      <c r="M102" s="97"/>
      <c r="N102" s="97"/>
      <c r="O102" s="53"/>
    </row>
    <row r="103" spans="1:15" x14ac:dyDescent="0.25">
      <c r="A103" s="18"/>
      <c r="B103" s="30"/>
      <c r="C103" s="31"/>
      <c r="D103" s="32"/>
      <c r="E103" s="97"/>
      <c r="F103" s="97"/>
      <c r="H103" s="175"/>
      <c r="I103" s="102"/>
      <c r="J103" s="30"/>
      <c r="K103" s="31"/>
      <c r="M103" s="97"/>
      <c r="N103" s="97"/>
      <c r="O103" s="53"/>
    </row>
    <row r="104" spans="1:15" x14ac:dyDescent="0.25">
      <c r="A104" s="18"/>
      <c r="B104" s="19"/>
      <c r="C104" s="20"/>
      <c r="D104" s="32"/>
      <c r="E104" s="97"/>
      <c r="F104" s="97"/>
      <c r="H104" s="175"/>
      <c r="I104" s="102"/>
      <c r="J104" s="30"/>
      <c r="K104" s="31"/>
      <c r="M104" s="97"/>
      <c r="N104" s="97"/>
      <c r="O104" s="53"/>
    </row>
    <row r="105" spans="1:15" x14ac:dyDescent="0.25">
      <c r="A105" s="18"/>
      <c r="B105" s="19"/>
      <c r="C105" s="20"/>
      <c r="D105" s="32"/>
      <c r="E105" s="97"/>
      <c r="F105" s="97"/>
      <c r="H105" s="175"/>
      <c r="I105" s="102"/>
      <c r="J105" s="30"/>
      <c r="K105" s="31"/>
      <c r="M105" s="97"/>
      <c r="N105" s="97"/>
      <c r="O105" s="53"/>
    </row>
    <row r="106" spans="1:15" x14ac:dyDescent="0.25">
      <c r="A106" s="110"/>
      <c r="B106" s="30"/>
      <c r="C106" s="31"/>
      <c r="D106" s="32"/>
      <c r="E106" s="97"/>
      <c r="F106" s="97"/>
      <c r="H106" s="175"/>
      <c r="I106" s="102"/>
      <c r="J106" s="30"/>
      <c r="K106" s="31"/>
      <c r="M106" s="97"/>
      <c r="N106" s="97"/>
      <c r="O106" s="53"/>
    </row>
    <row r="107" spans="1:15" x14ac:dyDescent="0.25">
      <c r="A107" s="102"/>
      <c r="B107" s="30"/>
      <c r="C107" s="31"/>
      <c r="D107" s="32"/>
      <c r="E107" s="97"/>
      <c r="F107" s="97"/>
      <c r="H107" s="175"/>
      <c r="I107" s="102"/>
      <c r="J107" s="30"/>
      <c r="K107" s="31"/>
      <c r="O107" s="53"/>
    </row>
    <row r="108" spans="1:15" x14ac:dyDescent="0.25">
      <c r="A108" s="18"/>
      <c r="B108" s="19"/>
      <c r="C108" s="20"/>
      <c r="D108" s="32"/>
      <c r="E108" s="97"/>
      <c r="F108" s="97"/>
      <c r="H108" s="175"/>
      <c r="I108" s="102"/>
      <c r="J108" s="30"/>
      <c r="K108" s="31"/>
      <c r="O108" s="53"/>
    </row>
    <row r="109" spans="1:15" x14ac:dyDescent="0.25">
      <c r="A109" s="18"/>
      <c r="B109" s="19"/>
      <c r="C109" s="20"/>
      <c r="D109" s="32"/>
      <c r="E109" s="97"/>
      <c r="F109" s="97"/>
      <c r="H109" s="175"/>
      <c r="I109" s="102"/>
      <c r="J109" s="30"/>
      <c r="K109" s="31"/>
      <c r="O109" s="53"/>
    </row>
    <row r="110" spans="1:15" x14ac:dyDescent="0.25">
      <c r="A110" s="102"/>
      <c r="B110" s="30"/>
      <c r="C110" s="31"/>
      <c r="D110" s="32"/>
      <c r="E110" s="97"/>
      <c r="F110" s="97"/>
      <c r="H110" s="175"/>
      <c r="I110" s="102"/>
      <c r="J110" s="30"/>
      <c r="K110" s="31"/>
      <c r="O110" s="53"/>
    </row>
    <row r="111" spans="1:15" x14ac:dyDescent="0.25">
      <c r="A111" s="102"/>
      <c r="B111" s="30"/>
      <c r="C111" s="31"/>
      <c r="D111" s="32"/>
      <c r="E111" s="97"/>
      <c r="F111" s="97"/>
      <c r="H111" s="175"/>
      <c r="I111" s="102"/>
      <c r="J111" s="30"/>
      <c r="K111" s="31"/>
      <c r="O111" s="53"/>
    </row>
    <row r="112" spans="1:15" x14ac:dyDescent="0.25">
      <c r="A112" s="102"/>
      <c r="B112" s="30"/>
      <c r="C112" s="31"/>
      <c r="D112" s="32"/>
      <c r="E112" s="97"/>
      <c r="F112" s="97"/>
      <c r="H112" s="175"/>
      <c r="I112" s="102"/>
      <c r="J112" s="30"/>
      <c r="K112" s="31"/>
      <c r="O112" s="53"/>
    </row>
    <row r="113" spans="1:15" x14ac:dyDescent="0.25">
      <c r="A113" s="102"/>
      <c r="B113" s="30"/>
      <c r="C113" s="31"/>
      <c r="D113" s="32"/>
      <c r="E113" s="97"/>
      <c r="F113" s="97"/>
      <c r="H113" s="175"/>
      <c r="I113" s="102"/>
      <c r="J113" s="30"/>
      <c r="K113" s="31"/>
      <c r="O113" s="53"/>
    </row>
    <row r="114" spans="1:15" x14ac:dyDescent="0.25">
      <c r="A114" s="102"/>
      <c r="B114" s="30"/>
      <c r="C114" s="31"/>
      <c r="D114" s="32"/>
      <c r="E114" s="97"/>
      <c r="F114" s="97"/>
      <c r="H114" s="175"/>
      <c r="I114" s="102"/>
      <c r="J114" s="30"/>
      <c r="K114" s="31"/>
      <c r="O114" s="53"/>
    </row>
    <row r="115" spans="1:15" x14ac:dyDescent="0.25">
      <c r="A115" s="25"/>
      <c r="B115" s="93"/>
      <c r="C115" s="52"/>
      <c r="D115" s="32"/>
      <c r="E115" s="97"/>
      <c r="F115" s="97"/>
      <c r="H115" s="175"/>
      <c r="I115" s="102"/>
      <c r="J115" s="30"/>
      <c r="K115" s="31"/>
      <c r="O115" s="53"/>
    </row>
    <row r="116" spans="1:15" x14ac:dyDescent="0.25">
      <c r="A116" s="40"/>
      <c r="B116" s="55">
        <f>SUM(B79:B114)</f>
        <v>0</v>
      </c>
      <c r="C116" s="28"/>
      <c r="D116" s="32"/>
      <c r="E116" s="97"/>
      <c r="F116" s="97"/>
      <c r="H116" s="175"/>
      <c r="I116" s="102"/>
      <c r="J116" s="30"/>
      <c r="K116" s="31"/>
      <c r="O116" s="53"/>
    </row>
    <row r="117" spans="1:15" ht="18.75" x14ac:dyDescent="0.25">
      <c r="A117" s="40"/>
      <c r="B117" s="51"/>
      <c r="C117" s="28"/>
      <c r="D117" s="32"/>
      <c r="E117" s="160" t="s">
        <v>84</v>
      </c>
      <c r="F117" s="160"/>
      <c r="G117" s="160"/>
      <c r="H117" s="175"/>
      <c r="I117" s="102"/>
      <c r="J117" s="30"/>
      <c r="K117" s="31"/>
      <c r="O117" s="53"/>
    </row>
    <row r="118" spans="1:15" x14ac:dyDescent="0.25">
      <c r="A118" s="152" t="s">
        <v>64</v>
      </c>
      <c r="B118" s="152"/>
      <c r="C118" s="61">
        <f>G8</f>
        <v>39141</v>
      </c>
      <c r="D118" s="32"/>
      <c r="E118" s="152" t="s">
        <v>82</v>
      </c>
      <c r="F118" s="152"/>
      <c r="G118" s="98">
        <f>G26</f>
        <v>3302</v>
      </c>
      <c r="H118" s="175"/>
      <c r="I118" s="102"/>
      <c r="J118" s="30"/>
      <c r="K118" s="31"/>
      <c r="O118" s="53"/>
    </row>
    <row r="119" spans="1:15" x14ac:dyDescent="0.25">
      <c r="A119" s="152" t="s">
        <v>66</v>
      </c>
      <c r="B119" s="152"/>
      <c r="C119" s="61">
        <f>G4</f>
        <v>0</v>
      </c>
      <c r="D119" s="32"/>
      <c r="E119" s="152" t="s">
        <v>80</v>
      </c>
      <c r="F119" s="152"/>
      <c r="G119" s="98">
        <f>C126</f>
        <v>39141</v>
      </c>
      <c r="H119" s="175"/>
      <c r="I119" s="102"/>
      <c r="J119" s="30"/>
      <c r="K119" s="31"/>
      <c r="O119" s="53"/>
    </row>
    <row r="120" spans="1:15" x14ac:dyDescent="0.25">
      <c r="A120" s="104" t="s">
        <v>65</v>
      </c>
      <c r="B120" s="104"/>
      <c r="C120" s="61">
        <f>G5</f>
        <v>0</v>
      </c>
      <c r="D120" s="32"/>
      <c r="E120" s="86" t="s">
        <v>81</v>
      </c>
      <c r="F120" s="86"/>
      <c r="G120" s="99">
        <f>C122</f>
        <v>0</v>
      </c>
      <c r="H120" s="175"/>
      <c r="I120" s="102"/>
      <c r="J120" s="30"/>
      <c r="K120" s="31"/>
      <c r="O120" s="53"/>
    </row>
    <row r="121" spans="1:15" x14ac:dyDescent="0.25">
      <c r="A121" s="94" t="s">
        <v>67</v>
      </c>
      <c r="B121" s="94"/>
      <c r="C121" s="95">
        <f>F73</f>
        <v>0</v>
      </c>
      <c r="D121" s="32"/>
      <c r="E121" s="97"/>
      <c r="F121" s="97"/>
      <c r="G121" s="100"/>
      <c r="H121" s="175"/>
      <c r="I121" s="102"/>
      <c r="J121" s="30"/>
      <c r="K121" s="31"/>
      <c r="O121" s="53"/>
    </row>
    <row r="122" spans="1:15" x14ac:dyDescent="0.25">
      <c r="A122" s="86" t="s">
        <v>68</v>
      </c>
      <c r="B122" s="86"/>
      <c r="C122" s="85">
        <f>C120-C121</f>
        <v>0</v>
      </c>
      <c r="D122" s="32"/>
      <c r="E122" s="145" t="s">
        <v>83</v>
      </c>
      <c r="F122" s="145"/>
      <c r="G122" s="101">
        <f>O20</f>
        <v>11323</v>
      </c>
      <c r="H122" s="175"/>
      <c r="I122" s="102"/>
      <c r="J122" s="30"/>
      <c r="K122" s="31"/>
      <c r="O122" s="53"/>
    </row>
    <row r="123" spans="1:15" x14ac:dyDescent="0.25">
      <c r="A123" s="152" t="s">
        <v>48</v>
      </c>
      <c r="B123" s="152"/>
      <c r="C123" s="61">
        <f>G9-F38</f>
        <v>2855</v>
      </c>
      <c r="D123" s="32"/>
      <c r="E123" s="145" t="s">
        <v>79</v>
      </c>
      <c r="F123" s="145"/>
      <c r="G123" s="101">
        <f>C136</f>
        <v>15374</v>
      </c>
      <c r="H123" s="175"/>
      <c r="I123" s="102"/>
      <c r="J123" s="30"/>
      <c r="K123" s="31"/>
      <c r="O123" s="53"/>
    </row>
    <row r="124" spans="1:15" x14ac:dyDescent="0.25">
      <c r="A124" s="152" t="s">
        <v>69</v>
      </c>
      <c r="B124" s="152"/>
      <c r="C124" s="61">
        <f>C118-C119-C120</f>
        <v>39141</v>
      </c>
      <c r="D124" s="32"/>
      <c r="E124" s="145" t="s">
        <v>78</v>
      </c>
      <c r="F124" s="145"/>
      <c r="G124" s="101">
        <f>C133</f>
        <v>0</v>
      </c>
      <c r="H124" s="175"/>
      <c r="I124" s="102"/>
      <c r="J124" s="30"/>
      <c r="K124" s="31"/>
    </row>
    <row r="125" spans="1:15" x14ac:dyDescent="0.25">
      <c r="A125" s="94" t="s">
        <v>70</v>
      </c>
      <c r="B125" s="94"/>
      <c r="C125" s="95">
        <f>B76</f>
        <v>0</v>
      </c>
      <c r="D125" s="32"/>
      <c r="E125" s="97"/>
      <c r="F125" s="97"/>
      <c r="H125" s="175"/>
      <c r="I125" s="102"/>
      <c r="J125" s="30"/>
      <c r="K125" s="31"/>
    </row>
    <row r="126" spans="1:15" x14ac:dyDescent="0.25">
      <c r="A126" s="86" t="s">
        <v>71</v>
      </c>
      <c r="B126" s="86"/>
      <c r="C126" s="79">
        <f>C124-C125</f>
        <v>39141</v>
      </c>
      <c r="D126" s="32"/>
      <c r="E126" s="97"/>
      <c r="F126" s="97"/>
      <c r="H126" s="175"/>
      <c r="I126" s="102"/>
      <c r="J126" s="30"/>
      <c r="K126" s="31"/>
    </row>
    <row r="127" spans="1:15" x14ac:dyDescent="0.25">
      <c r="A127" s="104" t="s">
        <v>47</v>
      </c>
      <c r="B127" s="104"/>
      <c r="C127" s="61">
        <v>0</v>
      </c>
      <c r="D127" s="32"/>
      <c r="E127" s="97"/>
      <c r="F127" s="97"/>
      <c r="H127" s="175"/>
      <c r="I127" s="102"/>
      <c r="J127" s="30"/>
      <c r="K127" s="31"/>
    </row>
    <row r="128" spans="1:15" x14ac:dyDescent="0.25">
      <c r="A128" s="86" t="s">
        <v>63</v>
      </c>
      <c r="B128" s="86"/>
      <c r="C128" s="85">
        <f>G25-F84-B116</f>
        <v>3302</v>
      </c>
      <c r="D128" s="32"/>
      <c r="E128" s="97"/>
      <c r="F128" s="97"/>
      <c r="H128" s="175"/>
      <c r="I128" s="1"/>
      <c r="J128" s="30">
        <f>SUM(J9:J127)</f>
        <v>0</v>
      </c>
      <c r="K128" s="1"/>
    </row>
    <row r="129" spans="1:15" x14ac:dyDescent="0.25">
      <c r="A129" s="59"/>
      <c r="B129" s="60"/>
      <c r="C129" s="62"/>
      <c r="D129" s="32"/>
      <c r="E129" s="97"/>
      <c r="F129" s="97"/>
      <c r="H129" s="175"/>
      <c r="I129" s="1"/>
      <c r="J129" s="1"/>
      <c r="K129" s="1"/>
      <c r="O129" s="53"/>
    </row>
    <row r="130" spans="1:15" x14ac:dyDescent="0.25">
      <c r="A130" s="145" t="s">
        <v>72</v>
      </c>
      <c r="B130" s="145"/>
      <c r="C130" s="63">
        <f>O10</f>
        <v>15374</v>
      </c>
      <c r="D130" s="32"/>
      <c r="E130" s="97"/>
      <c r="F130" s="97"/>
      <c r="H130" s="175"/>
      <c r="I130" s="1"/>
      <c r="J130" s="1"/>
      <c r="K130" s="1"/>
      <c r="O130" s="53"/>
    </row>
    <row r="131" spans="1:15" x14ac:dyDescent="0.25">
      <c r="A131" s="145" t="s">
        <v>73</v>
      </c>
      <c r="B131" s="145"/>
      <c r="C131" s="63">
        <f>O5</f>
        <v>0</v>
      </c>
      <c r="D131" s="32"/>
      <c r="E131" s="97"/>
      <c r="F131" s="97"/>
      <c r="H131" s="175"/>
      <c r="I131" s="1"/>
      <c r="J131" s="1"/>
      <c r="K131" s="1"/>
      <c r="O131" s="53"/>
    </row>
    <row r="132" spans="1:15" x14ac:dyDescent="0.25">
      <c r="A132" s="153" t="s">
        <v>67</v>
      </c>
      <c r="B132" s="153"/>
      <c r="C132" s="96">
        <f>N66</f>
        <v>0</v>
      </c>
      <c r="D132" s="32"/>
      <c r="E132" s="97"/>
      <c r="F132" s="97"/>
      <c r="H132" s="175"/>
      <c r="I132" s="1"/>
      <c r="J132" s="1"/>
      <c r="K132" s="1"/>
      <c r="O132" s="53"/>
    </row>
    <row r="133" spans="1:15" x14ac:dyDescent="0.25">
      <c r="A133" s="145" t="s">
        <v>74</v>
      </c>
      <c r="B133" s="145"/>
      <c r="C133" s="63">
        <f>C131-C132</f>
        <v>0</v>
      </c>
      <c r="D133" s="32"/>
      <c r="E133" s="97"/>
      <c r="F133" s="97"/>
      <c r="H133" s="175"/>
      <c r="I133" s="1"/>
      <c r="J133" s="1"/>
      <c r="K133" s="1"/>
      <c r="O133" s="53"/>
    </row>
    <row r="134" spans="1:15" x14ac:dyDescent="0.25">
      <c r="A134" s="145" t="s">
        <v>75</v>
      </c>
      <c r="B134" s="145"/>
      <c r="C134" s="63">
        <f>O11</f>
        <v>15374</v>
      </c>
      <c r="D134" s="32"/>
      <c r="E134" s="97"/>
      <c r="F134" s="97"/>
      <c r="H134" s="175"/>
      <c r="I134" s="1"/>
      <c r="J134" s="1"/>
      <c r="K134" s="1"/>
      <c r="O134" s="53"/>
    </row>
    <row r="135" spans="1:15" x14ac:dyDescent="0.25">
      <c r="A135" s="153" t="s">
        <v>76</v>
      </c>
      <c r="B135" s="153"/>
      <c r="C135" s="96">
        <f>J128</f>
        <v>0</v>
      </c>
      <c r="D135" s="32"/>
      <c r="E135" s="97"/>
      <c r="F135" s="97"/>
      <c r="H135" s="175"/>
      <c r="I135" s="149" t="s">
        <v>23</v>
      </c>
      <c r="J135" s="150"/>
      <c r="K135" s="151"/>
      <c r="O135" s="53"/>
    </row>
    <row r="136" spans="1:15" x14ac:dyDescent="0.25">
      <c r="A136" s="145" t="s">
        <v>77</v>
      </c>
      <c r="B136" s="145"/>
      <c r="C136" s="63">
        <f>C134-C135</f>
        <v>15374</v>
      </c>
      <c r="D136" s="32"/>
      <c r="E136" s="97"/>
      <c r="F136" s="97"/>
      <c r="H136" s="175"/>
      <c r="I136" s="109"/>
      <c r="J136" s="30"/>
      <c r="K136" s="75"/>
      <c r="O136" s="53"/>
    </row>
    <row r="137" spans="1:15" x14ac:dyDescent="0.25">
      <c r="A137" s="145" t="s">
        <v>62</v>
      </c>
      <c r="B137" s="145"/>
      <c r="C137" s="63">
        <f>O17-N77-J157</f>
        <v>11323</v>
      </c>
      <c r="D137" s="32"/>
      <c r="E137" s="97"/>
      <c r="F137" s="97"/>
      <c r="H137" s="175"/>
      <c r="I137" s="110"/>
      <c r="J137" s="30"/>
      <c r="K137" s="31"/>
      <c r="O137" s="53"/>
    </row>
    <row r="138" spans="1:15" x14ac:dyDescent="0.25">
      <c r="A138" s="40"/>
      <c r="B138" s="10"/>
      <c r="C138" s="10"/>
      <c r="D138" s="32"/>
      <c r="E138" s="97"/>
      <c r="F138" s="97"/>
      <c r="H138" s="175"/>
      <c r="I138" s="110"/>
      <c r="J138" s="30"/>
      <c r="K138" s="31"/>
      <c r="O138" s="53"/>
    </row>
    <row r="139" spans="1:15" x14ac:dyDescent="0.25">
      <c r="A139" s="137" t="s">
        <v>36</v>
      </c>
      <c r="B139" s="137"/>
      <c r="C139" s="103" t="s">
        <v>34</v>
      </c>
      <c r="D139" s="146" t="s">
        <v>32</v>
      </c>
      <c r="E139" s="147"/>
      <c r="F139" s="64" t="s">
        <v>7</v>
      </c>
      <c r="H139" s="175"/>
      <c r="I139" s="110"/>
      <c r="J139" s="30"/>
      <c r="K139" s="31"/>
      <c r="O139" s="53"/>
    </row>
    <row r="140" spans="1:15" x14ac:dyDescent="0.25">
      <c r="A140" s="148" t="s">
        <v>37</v>
      </c>
      <c r="B140" s="148"/>
      <c r="C140" s="65">
        <v>800</v>
      </c>
      <c r="D140" s="116">
        <f>(G11/60)+((SUM(F15:F24)/60))+(O12/40)+(O18/40)</f>
        <v>0</v>
      </c>
      <c r="E140" s="117"/>
      <c r="F140" s="69">
        <f>C140-D140</f>
        <v>800</v>
      </c>
      <c r="H140" s="175"/>
      <c r="I140" s="110"/>
      <c r="J140" s="30"/>
      <c r="K140" s="31"/>
      <c r="O140" s="53"/>
    </row>
    <row r="141" spans="1:15" x14ac:dyDescent="0.25">
      <c r="A141" s="142" t="s">
        <v>43</v>
      </c>
      <c r="B141" s="142"/>
      <c r="C141" s="88">
        <v>200</v>
      </c>
      <c r="D141" s="116">
        <v>0</v>
      </c>
      <c r="E141" s="117"/>
      <c r="F141" s="69">
        <f>C141-D141</f>
        <v>200</v>
      </c>
      <c r="H141" s="175"/>
      <c r="I141" s="110"/>
      <c r="J141" s="30"/>
      <c r="K141" s="31"/>
      <c r="O141" s="53"/>
    </row>
    <row r="142" spans="1:15" x14ac:dyDescent="0.25">
      <c r="A142" s="115" t="s">
        <v>38</v>
      </c>
      <c r="B142" s="115"/>
      <c r="C142" s="87">
        <v>45</v>
      </c>
      <c r="D142" s="116">
        <f>6+40</f>
        <v>46</v>
      </c>
      <c r="E142" s="117"/>
      <c r="F142" s="69">
        <f>C142-D142</f>
        <v>-1</v>
      </c>
      <c r="H142" s="175"/>
      <c r="I142" s="110"/>
      <c r="J142" s="30"/>
      <c r="K142" s="31"/>
      <c r="O142" s="53"/>
    </row>
    <row r="143" spans="1:15" x14ac:dyDescent="0.25">
      <c r="A143" s="134" t="s">
        <v>39</v>
      </c>
      <c r="B143" s="134"/>
      <c r="C143" s="89">
        <v>15</v>
      </c>
      <c r="D143" s="143">
        <v>0</v>
      </c>
      <c r="E143" s="144"/>
      <c r="F143" s="69">
        <f>C143-D143</f>
        <v>15</v>
      </c>
      <c r="H143" s="175"/>
      <c r="I143" s="110"/>
      <c r="J143" s="30"/>
      <c r="K143" s="31"/>
      <c r="O143" s="53"/>
    </row>
    <row r="144" spans="1:15" x14ac:dyDescent="0.25">
      <c r="A144" s="134" t="s">
        <v>49</v>
      </c>
      <c r="B144" s="134"/>
      <c r="C144" s="89">
        <v>180</v>
      </c>
      <c r="D144" s="135">
        <f>(G11/60)/4+((SUM(F15:F24)/60))/4+(O12/40)/4+(O18/40)/4+(D142/2)</f>
        <v>23</v>
      </c>
      <c r="E144" s="136"/>
      <c r="F144" s="70">
        <f>C144-D144</f>
        <v>157</v>
      </c>
      <c r="H144" s="175"/>
      <c r="I144" s="110"/>
      <c r="J144" s="30"/>
      <c r="K144" s="31"/>
      <c r="O144" s="53"/>
    </row>
    <row r="145" spans="1:15" x14ac:dyDescent="0.25">
      <c r="A145" s="137" t="s">
        <v>33</v>
      </c>
      <c r="B145" s="137"/>
      <c r="C145" s="66" t="s">
        <v>34</v>
      </c>
      <c r="D145" s="138" t="s">
        <v>32</v>
      </c>
      <c r="E145" s="139"/>
      <c r="F145" s="66" t="s">
        <v>7</v>
      </c>
      <c r="H145" s="175"/>
      <c r="I145" s="110"/>
      <c r="J145" s="30"/>
      <c r="K145" s="31"/>
      <c r="O145" s="53"/>
    </row>
    <row r="146" spans="1:15" x14ac:dyDescent="0.25">
      <c r="A146" s="126" t="s">
        <v>35</v>
      </c>
      <c r="B146" s="126"/>
      <c r="C146" s="67">
        <v>4000</v>
      </c>
      <c r="D146" s="140">
        <f>30+78+18+53+53+33+40+27+17+27+17+40+25+84+34+134+10+28+2+3+3+10+5+38+44+8+8+9+10+4+2+38+70+21+38+70+21+22+22+22+22+21+94+94+14+310</f>
        <v>1773</v>
      </c>
      <c r="E146" s="141"/>
      <c r="F146" s="71">
        <f t="shared" ref="F146:F154" si="0">C146-D146</f>
        <v>2227</v>
      </c>
      <c r="H146" s="175"/>
      <c r="I146" s="102"/>
      <c r="J146" s="30"/>
      <c r="K146" s="31"/>
      <c r="O146" s="53"/>
    </row>
    <row r="147" spans="1:15" x14ac:dyDescent="0.25">
      <c r="A147" s="126" t="s">
        <v>11</v>
      </c>
      <c r="B147" s="126"/>
      <c r="C147" s="67">
        <v>2240</v>
      </c>
      <c r="D147" s="127">
        <f>2+7+10+10+9+7+4+2+3+4+4+5+3+3+4+4+3+3+3+8+8+8+37+6+79+44+51+14+29+24+7+4+4+81+4+5+8+202+13+10+13+12+37+12+188+15+5+14+14+29+2+12+17+20+79+39+3+67+39+15+11+26+20+40+94+64+5+17+5+46+75+100+25+55+25</f>
        <v>1976</v>
      </c>
      <c r="E147" s="128"/>
      <c r="F147" s="71">
        <f t="shared" si="0"/>
        <v>264</v>
      </c>
      <c r="H147" s="175"/>
      <c r="I147" s="102"/>
      <c r="J147" s="30"/>
      <c r="K147" s="31"/>
      <c r="O147" s="53"/>
    </row>
    <row r="148" spans="1:15" x14ac:dyDescent="0.25">
      <c r="A148" s="129" t="s">
        <v>12</v>
      </c>
      <c r="B148" s="129"/>
      <c r="C148" s="90">
        <v>41</v>
      </c>
      <c r="D148" s="130">
        <v>0</v>
      </c>
      <c r="E148" s="131"/>
      <c r="F148" s="72">
        <f t="shared" si="0"/>
        <v>41</v>
      </c>
      <c r="H148" s="175"/>
      <c r="I148" s="102"/>
      <c r="J148" s="30"/>
      <c r="K148" s="31"/>
      <c r="O148" s="53"/>
    </row>
    <row r="149" spans="1:15" x14ac:dyDescent="0.25">
      <c r="A149" s="132" t="s">
        <v>45</v>
      </c>
      <c r="B149" s="133"/>
      <c r="C149" s="90">
        <v>38</v>
      </c>
      <c r="D149" s="130">
        <v>0</v>
      </c>
      <c r="E149" s="131"/>
      <c r="F149" s="72">
        <f t="shared" si="0"/>
        <v>38</v>
      </c>
      <c r="H149" s="175"/>
      <c r="I149" s="102"/>
      <c r="J149" s="30"/>
      <c r="K149" s="31"/>
      <c r="O149" s="53"/>
    </row>
    <row r="150" spans="1:15" x14ac:dyDescent="0.25">
      <c r="A150" s="118" t="s">
        <v>44</v>
      </c>
      <c r="B150" s="119"/>
      <c r="C150" s="92">
        <v>2100</v>
      </c>
      <c r="D150" s="120">
        <f>122+12+8+11+9+6+6+82+52+2+5+2+2+5+2+11+12+10+22+88+37+17</f>
        <v>523</v>
      </c>
      <c r="E150" s="121"/>
      <c r="F150" s="73">
        <f t="shared" si="0"/>
        <v>1577</v>
      </c>
      <c r="H150" s="175"/>
      <c r="I150" s="102"/>
      <c r="J150" s="30"/>
      <c r="K150" s="31"/>
      <c r="O150" s="53"/>
    </row>
    <row r="151" spans="1:15" x14ac:dyDescent="0.25">
      <c r="A151" s="122" t="s">
        <v>40</v>
      </c>
      <c r="B151" s="122"/>
      <c r="C151" s="68">
        <v>140</v>
      </c>
      <c r="D151" s="123">
        <f>4+7+2+3+4+7+5+2+4+8+4+2+2+3+4+4+4+2+4+2+4+4+3+2+4+4+3+2</f>
        <v>103</v>
      </c>
      <c r="E151" s="124"/>
      <c r="F151" s="73">
        <f t="shared" si="0"/>
        <v>37</v>
      </c>
      <c r="H151" s="175"/>
      <c r="I151" s="102"/>
      <c r="J151" s="30"/>
      <c r="K151" s="31"/>
      <c r="O151" s="53"/>
    </row>
    <row r="152" spans="1:15" x14ac:dyDescent="0.25">
      <c r="A152" s="125" t="s">
        <v>13</v>
      </c>
      <c r="B152" s="125"/>
      <c r="C152" s="91">
        <v>120</v>
      </c>
      <c r="D152" s="113">
        <v>0</v>
      </c>
      <c r="E152" s="114"/>
      <c r="F152" s="74">
        <f t="shared" si="0"/>
        <v>120</v>
      </c>
      <c r="H152" s="175"/>
      <c r="I152" s="102"/>
      <c r="J152" s="30"/>
      <c r="K152" s="31"/>
      <c r="O152" s="53"/>
    </row>
    <row r="153" spans="1:15" x14ac:dyDescent="0.25">
      <c r="A153" s="111" t="s">
        <v>52</v>
      </c>
      <c r="B153" s="112"/>
      <c r="C153" s="91">
        <v>0</v>
      </c>
      <c r="D153" s="113">
        <v>0</v>
      </c>
      <c r="E153" s="114"/>
      <c r="F153" s="74">
        <f t="shared" si="0"/>
        <v>0</v>
      </c>
      <c r="H153" s="175"/>
      <c r="I153" s="14"/>
      <c r="J153" s="56"/>
      <c r="K153" s="15"/>
      <c r="O153" s="53"/>
    </row>
    <row r="154" spans="1:15" x14ac:dyDescent="0.25">
      <c r="A154" s="115" t="s">
        <v>31</v>
      </c>
      <c r="B154" s="115"/>
      <c r="C154" s="87">
        <v>100</v>
      </c>
      <c r="D154" s="116">
        <v>0</v>
      </c>
      <c r="E154" s="117"/>
      <c r="F154" s="74">
        <f t="shared" si="0"/>
        <v>100</v>
      </c>
      <c r="H154" s="175"/>
      <c r="I154" s="102"/>
      <c r="J154" s="30"/>
      <c r="K154" s="31"/>
      <c r="O154" s="53"/>
    </row>
    <row r="155" spans="1:15" x14ac:dyDescent="0.25">
      <c r="H155" s="175"/>
      <c r="I155" s="102"/>
      <c r="J155" s="30"/>
      <c r="K155" s="31"/>
      <c r="O155" s="53"/>
    </row>
    <row r="156" spans="1:15" x14ac:dyDescent="0.25">
      <c r="H156" s="175"/>
      <c r="I156" s="102"/>
      <c r="J156" s="30"/>
      <c r="K156" s="31"/>
      <c r="O156" s="53"/>
    </row>
    <row r="157" spans="1:15" x14ac:dyDescent="0.25">
      <c r="H157" s="175"/>
      <c r="I157" s="28"/>
      <c r="J157" s="57">
        <f>SUM(J136:J156)</f>
        <v>0</v>
      </c>
      <c r="K157" s="58"/>
      <c r="O157" s="53"/>
    </row>
    <row r="158" spans="1:15" x14ac:dyDescent="0.25">
      <c r="H158" s="175"/>
      <c r="I158" s="28"/>
      <c r="J158" s="41"/>
      <c r="K158" s="58"/>
      <c r="O158" s="53"/>
    </row>
    <row r="159" spans="1:15" x14ac:dyDescent="0.25">
      <c r="H159" s="175"/>
      <c r="I159" s="28"/>
      <c r="J159" s="41"/>
      <c r="K159" s="58"/>
      <c r="O159" s="53"/>
    </row>
    <row r="160" spans="1:15" x14ac:dyDescent="0.25">
      <c r="O160" s="53"/>
    </row>
    <row r="161" spans="15:15" x14ac:dyDescent="0.25">
      <c r="O161" s="53"/>
    </row>
    <row r="162" spans="15:15" x14ac:dyDescent="0.25">
      <c r="O162" s="53"/>
    </row>
    <row r="163" spans="15:15" x14ac:dyDescent="0.25">
      <c r="O163" s="53"/>
    </row>
    <row r="164" spans="15:15" x14ac:dyDescent="0.25">
      <c r="O164" s="53"/>
    </row>
    <row r="165" spans="15:15" x14ac:dyDescent="0.25">
      <c r="O165" s="53"/>
    </row>
    <row r="166" spans="15:15" x14ac:dyDescent="0.25">
      <c r="O166" s="53"/>
    </row>
    <row r="167" spans="15:15" x14ac:dyDescent="0.25">
      <c r="O167" s="53"/>
    </row>
  </sheetData>
  <protectedRanges>
    <protectedRange algorithmName="SHA-512" hashValue="4ci7xQBET8SPDl4BL1B/SzlQgM+I5BoimPdFf6sYdv5P1qlHROim+vsco6T9SAccwDOLyTTFGBBYQH6l+nzPzw==" saltValue="8GZJ2lyeOdIZudTC5vEAcQ==" spinCount="100000" sqref="G125:G155 L98:L124 M98:O158 H1:H123 A125:F175 A25:F25 L1:O97 A26:G124 A1:G24 I1:K185" name="Intervalo1"/>
    <protectedRange algorithmName="SHA-512" hashValue="4ci7xQBET8SPDl4BL1B/SzlQgM+I5BoimPdFf6sYdv5P1qlHROim+vsco6T9SAccwDOLyTTFGBBYQH6l+nzPzw==" saltValue="8GZJ2lyeOdIZudTC5vEAcQ==" spinCount="100000" sqref="G25" name="Intervalo1_1"/>
  </protectedRanges>
  <mergeCells count="81">
    <mergeCell ref="L13:N13"/>
    <mergeCell ref="A1:O1"/>
    <mergeCell ref="A2:G2"/>
    <mergeCell ref="H2:H159"/>
    <mergeCell ref="I2:O2"/>
    <mergeCell ref="A7:C7"/>
    <mergeCell ref="E7:F7"/>
    <mergeCell ref="E8:F8"/>
    <mergeCell ref="I8:K8"/>
    <mergeCell ref="L8:N8"/>
    <mergeCell ref="E10:F10"/>
    <mergeCell ref="L10:N10"/>
    <mergeCell ref="E11:F11"/>
    <mergeCell ref="L11:N11"/>
    <mergeCell ref="E12:F12"/>
    <mergeCell ref="L12:N12"/>
    <mergeCell ref="M68:O68"/>
    <mergeCell ref="E14:G14"/>
    <mergeCell ref="L17:N17"/>
    <mergeCell ref="L18:N18"/>
    <mergeCell ref="L20:N20"/>
    <mergeCell ref="M23:O23"/>
    <mergeCell ref="D25:F25"/>
    <mergeCell ref="A119:B119"/>
    <mergeCell ref="E119:F119"/>
    <mergeCell ref="D26:F26"/>
    <mergeCell ref="D27:F27"/>
    <mergeCell ref="D28:F28"/>
    <mergeCell ref="E30:G30"/>
    <mergeCell ref="E41:G41"/>
    <mergeCell ref="E75:G75"/>
    <mergeCell ref="A78:C78"/>
    <mergeCell ref="E117:G117"/>
    <mergeCell ref="A118:B118"/>
    <mergeCell ref="E118:F118"/>
    <mergeCell ref="I135:K135"/>
    <mergeCell ref="E122:F122"/>
    <mergeCell ref="A123:B123"/>
    <mergeCell ref="E123:F123"/>
    <mergeCell ref="A124:B124"/>
    <mergeCell ref="E124:F124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9:B139"/>
    <mergeCell ref="D139:E139"/>
    <mergeCell ref="A140:B140"/>
    <mergeCell ref="D140:E140"/>
    <mergeCell ref="A141:B141"/>
    <mergeCell ref="D141:E141"/>
    <mergeCell ref="A142:B142"/>
    <mergeCell ref="D142:E142"/>
    <mergeCell ref="A143:B143"/>
    <mergeCell ref="D143:E143"/>
    <mergeCell ref="A144:B144"/>
    <mergeCell ref="D144:E144"/>
    <mergeCell ref="A145:B145"/>
    <mergeCell ref="D145:E145"/>
    <mergeCell ref="A146:B146"/>
    <mergeCell ref="D146:E146"/>
    <mergeCell ref="A147:B147"/>
    <mergeCell ref="D147:E147"/>
    <mergeCell ref="A148:B148"/>
    <mergeCell ref="D148:E148"/>
    <mergeCell ref="A149:B149"/>
    <mergeCell ref="D149:E149"/>
    <mergeCell ref="A153:B153"/>
    <mergeCell ref="D153:E153"/>
    <mergeCell ref="A154:B154"/>
    <mergeCell ref="D154:E154"/>
    <mergeCell ref="A150:B150"/>
    <mergeCell ref="D150:E150"/>
    <mergeCell ref="A151:B151"/>
    <mergeCell ref="D151:E151"/>
    <mergeCell ref="A152:B152"/>
    <mergeCell ref="D152:E15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06062025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Tremax</dc:creator>
  <cp:lastModifiedBy>User</cp:lastModifiedBy>
  <cp:lastPrinted>2025-05-27T19:02:22Z</cp:lastPrinted>
  <dcterms:created xsi:type="dcterms:W3CDTF">2015-09-16T16:52:29Z</dcterms:created>
  <dcterms:modified xsi:type="dcterms:W3CDTF">2025-06-06T17:06:28Z</dcterms:modified>
</cp:coreProperties>
</file>