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marcussantos/Downloads/"/>
    </mc:Choice>
  </mc:AlternateContent>
  <xr:revisionPtr revIDLastSave="0" documentId="13_ncr:1_{6A8C7F17-52D0-9747-9FE3-4A7859251DF8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de profit" sheetId="12" r:id="rId1"/>
    <sheet name="base_b3" sheetId="4" r:id="rId2"/>
  </sheets>
  <externalReferences>
    <externalReference r:id="rId3"/>
  </externalReferences>
  <definedNames>
    <definedName name="superficie_de_volatilidade_de_dolar" localSheetId="1">base_b3!$A$1:$L$68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2" l="1"/>
  <c r="M2" i="12"/>
  <c r="N2" i="12"/>
  <c r="O2" i="12"/>
  <c r="P2" i="12"/>
  <c r="Q2" i="12"/>
  <c r="R2" i="12"/>
  <c r="S2" i="12"/>
  <c r="L3" i="12"/>
  <c r="M3" i="12"/>
  <c r="N3" i="12"/>
  <c r="O3" i="12"/>
  <c r="P3" i="12"/>
  <c r="Q3" i="12"/>
  <c r="R3" i="12"/>
  <c r="S3" i="12"/>
  <c r="L4" i="12"/>
  <c r="M4" i="12"/>
  <c r="N4" i="12"/>
  <c r="P4" i="12"/>
  <c r="Q4" i="12"/>
  <c r="R4" i="12"/>
  <c r="S4" i="12"/>
  <c r="K5" i="12"/>
  <c r="L5" i="12"/>
  <c r="M5" i="12"/>
  <c r="N5" i="12"/>
  <c r="P5" i="12"/>
  <c r="Q5" i="12"/>
  <c r="R5" i="12"/>
  <c r="S5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exão" type="4" refreshedVersion="8" background="1" refreshOnLoad="1" saveData="1">
    <webPr sourceData="1" parsePre="1" consecutive="1" xl2000="1" url="http://www.b3.com.br/pt_br/market-data-e-indices/servicos-de-dados/market-data/consultas/mercado-de-derivativos/precos-referenciais/superficie-de-volatilidade-de-dolar"/>
  </connection>
</connections>
</file>

<file path=xl/sharedStrings.xml><?xml version="1.0" encoding="utf-8"?>
<sst xmlns="http://schemas.openxmlformats.org/spreadsheetml/2006/main" count="38" uniqueCount="37">
  <si>
    <t>Ir conteúdo Ir menu Ir rodapé</t>
  </si>
  <si>
    <t>Campo de busca</t>
  </si>
  <si>
    <t>pt_BR</t>
  </si>
  <si>
    <t>en_US</t>
  </si>
  <si>
    <t>es</t>
  </si>
  <si>
    <t xml:space="preserve">Voltar </t>
  </si>
  <si>
    <t>Superfície de volatilidade de dólar</t>
  </si>
  <si>
    <t>Home</t>
  </si>
  <si>
    <t>Market Data e Índices</t>
  </si>
  <si>
    <t>Serviços de dados</t>
  </si>
  <si>
    <t>Market Data</t>
  </si>
  <si>
    <t>Consultas</t>
  </si>
  <si>
    <t>Mercado de Derivativos</t>
  </si>
  <si>
    <t>Preços referenciais</t>
  </si>
  <si>
    <t>Asset</t>
  </si>
  <si>
    <t>Último</t>
  </si>
  <si>
    <t>Abertura</t>
  </si>
  <si>
    <t>Máximo</t>
  </si>
  <si>
    <t>Mínimo</t>
  </si>
  <si>
    <t>Fechamento Anterior</t>
  </si>
  <si>
    <t>Variação</t>
  </si>
  <si>
    <t>Negócios</t>
  </si>
  <si>
    <t>Volume</t>
  </si>
  <si>
    <t>Vencimento</t>
  </si>
  <si>
    <t>DI1FUT</t>
  </si>
  <si>
    <t>USD/BRL</t>
  </si>
  <si>
    <t>WDOFUT</t>
  </si>
  <si>
    <t>Canal exclusivo para pessoa com deficiência auditiva.</t>
  </si>
  <si>
    <t>Você será redirecionado para atendimento com uma pessoa especializada.</t>
  </si>
  <si>
    <t>voltarclique para continuar</t>
  </si>
  <si>
    <t>FRP0</t>
  </si>
  <si>
    <t xml:space="preserve">Ícone     </t>
  </si>
  <si>
    <t xml:space="preserve">                                                                                                                                                                                                       Download do arquivo </t>
  </si>
  <si>
    <t>11.80</t>
  </si>
  <si>
    <t xml:space="preserve">    Atualizado em: 19/09/2025 </t>
  </si>
  <si>
    <t>Delta %</t>
  </si>
  <si>
    <t xml:space="preserve">  * A superfície de volatilidade de dólar é construída com base nas informações coletadas por um pool de Informantes às 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</si>
</sst>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0" xfId="0" applyFont="1" applyFill="1" applyAlignment="1">
      <alignment horizontal="left"/>
    </xf>
    <xf numFmtId="17" fontId="2" fillId="3" borderId="0" xfId="0" applyNumberFormat="1" applyFont="1" applyFill="1" applyAlignment="1">
      <alignment horizontal="left"/>
    </xf>
    <xf numFmtId="17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17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4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profitchart" ddeTopic="cot">
    <ddeItems>
      <ddeItem name="DI1FUT.ABE" advise="1"/>
      <ddeItem name="DI1FUT.FEC" advise="1"/>
      <ddeItem name="DI1FUT.MAX" advise="1"/>
      <ddeItem name="DI1FUT.MIN" advise="1"/>
      <ddeItem name="DI1FUT.NEG" advise="1"/>
      <ddeItem name="DI1FUT.VAR" advise="1"/>
      <ddeItem name="DI1FUT.VEN" advise="1"/>
      <ddeItem name="DI1FUT.VOL" advise="1"/>
      <ddeItem name="FRP0.ABE" advise="1"/>
      <ddeItem name="FRP0.FEC" advise="1"/>
      <ddeItem name="FRP0.MAX" advise="1"/>
      <ddeItem name="FRP0.MIN" advise="1"/>
      <ddeItem name="FRP0.NEG" advise="1"/>
      <ddeItem name="FRP0.VAR" advise="1"/>
      <ddeItem name="FRP0.VEN" advise="1"/>
      <ddeItem name="FRP0.VOL" advise="1"/>
      <ddeItem name="StdDocumentName" ole="1" advise="1"/>
      <ddeItem name="USD/BRL.ABE" advise="1"/>
      <ddeItem name="USD/BRL.MAX" advise="1"/>
      <ddeItem name="USD/BRL.MIN" advise="1"/>
      <ddeItem name="USD/BRL.NEG" advise="1"/>
      <ddeItem name="USD/BRL.VAR" advise="1"/>
      <ddeItem name="USD/BRL.VEN" advise="1"/>
      <ddeItem name="USD/BRL.VOL" advise="1"/>
      <ddeItem name="WDOFUT.ABE" advise="1"/>
      <ddeItem name="WDOFUT.MAX" advise="1"/>
      <ddeItem name="WDOFUT.MIN" advise="1"/>
      <ddeItem name="WDOFUT.NEG" advise="1"/>
      <ddeItem name="WDOFUT.ULT" advise="1"/>
      <ddeItem name="WDOFUT.VAR" advise="1"/>
      <ddeItem name="WDOFUT.VEN" advise="1"/>
      <ddeItem name="WDOFUT.VOL" advise="1"/>
    </ddeItems>
  </ddeLin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erficie-de-volatilidade-de-dolar" refreshOnLoad="1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J1:S5"/>
  <sheetViews>
    <sheetView topLeftCell="J1" workbookViewId="0">
      <selection activeCell="R15" sqref="R15"/>
    </sheetView>
  </sheetViews>
  <sheetFormatPr baseColWidth="10" defaultColWidth="8.83203125" defaultRowHeight="15" x14ac:dyDescent="0.2"/>
  <cols>
    <col min="8" max="8" width="20.1640625" bestFit="1" customWidth="1"/>
    <col min="10" max="10" width="12.6640625" bestFit="1" customWidth="1"/>
  </cols>
  <sheetData>
    <row r="1" spans="10:19" x14ac:dyDescent="0.2"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0:19" x14ac:dyDescent="0.2">
      <c r="J2" t="s">
        <v>24</v>
      </c>
      <c r="K2">
        <v>14</v>
      </c>
      <c r="L2" t="e">
        <f>[1]!DI1FUT.ABE</f>
        <v>#REF!</v>
      </c>
      <c r="M2" t="e">
        <f>[1]!DI1FUT.MAX</f>
        <v>#REF!</v>
      </c>
      <c r="N2" t="e">
        <f>[1]!DI1FUT.MIN</f>
        <v>#REF!</v>
      </c>
      <c r="O2" t="e">
        <f>[1]!DI1FUT.FEC</f>
        <v>#REF!</v>
      </c>
      <c r="P2" t="e">
        <f>[1]!DI1FUT.VAR</f>
        <v>#REF!</v>
      </c>
      <c r="Q2" t="e">
        <f>[1]!DI1FUT.NEG</f>
        <v>#REF!</v>
      </c>
      <c r="R2" t="e">
        <f>[1]!DI1FUT.VOL</f>
        <v>#REF!</v>
      </c>
      <c r="S2" t="e">
        <f>[1]!DI1FUT.VEN</f>
        <v>#REF!</v>
      </c>
    </row>
    <row r="3" spans="10:19" x14ac:dyDescent="0.2">
      <c r="J3" t="s">
        <v>30</v>
      </c>
      <c r="K3" t="s">
        <v>33</v>
      </c>
      <c r="L3" t="e">
        <f>[1]!FRP0.ABE</f>
        <v>#REF!</v>
      </c>
      <c r="M3" t="e">
        <f>[1]!FRP0.MAX</f>
        <v>#REF!</v>
      </c>
      <c r="N3" t="e">
        <f>[1]!FRP0.MIN</f>
        <v>#REF!</v>
      </c>
      <c r="O3" t="e">
        <f>[1]!FRP0.FEC</f>
        <v>#REF!</v>
      </c>
      <c r="P3" t="e">
        <f>[1]!FRP0.VAR</f>
        <v>#REF!</v>
      </c>
      <c r="Q3" t="e">
        <f>[1]!FRP0.NEG</f>
        <v>#REF!</v>
      </c>
      <c r="R3" t="e">
        <f>[1]!FRP0.VOL</f>
        <v>#REF!</v>
      </c>
      <c r="S3" t="e">
        <f>[1]!FRP0.VEN</f>
        <v>#REF!</v>
      </c>
    </row>
    <row r="4" spans="10:19" x14ac:dyDescent="0.2">
      <c r="J4" t="s">
        <v>25</v>
      </c>
      <c r="K4" s="12">
        <v>5.3120000000000003</v>
      </c>
      <c r="L4" t="e">
        <f>[1]!'USD/BRL.ABE'</f>
        <v>#REF!</v>
      </c>
      <c r="M4" t="e">
        <f>[1]!'USD/BRL.MAX'</f>
        <v>#REF!</v>
      </c>
      <c r="N4" t="e">
        <f>[1]!'USD/BRL.MIN'</f>
        <v>#REF!</v>
      </c>
      <c r="O4" s="12">
        <v>53132</v>
      </c>
      <c r="P4" t="e">
        <f>[1]!'USD/BRL.VAR'</f>
        <v>#REF!</v>
      </c>
      <c r="Q4" t="e">
        <f>[1]!'USD/BRL.NEG'</f>
        <v>#REF!</v>
      </c>
      <c r="R4" t="e">
        <f>[1]!'USD/BRL.VOL'</f>
        <v>#REF!</v>
      </c>
      <c r="S4" t="e">
        <f>[1]!'USD/BRL.VEN'</f>
        <v>#REF!</v>
      </c>
    </row>
    <row r="5" spans="10:19" x14ac:dyDescent="0.2">
      <c r="J5" t="s">
        <v>26</v>
      </c>
      <c r="K5" t="e">
        <f>[1]!WDOFUT.ULT</f>
        <v>#REF!</v>
      </c>
      <c r="L5" t="e">
        <f>[1]!WDOFUT.ABE</f>
        <v>#REF!</v>
      </c>
      <c r="M5" t="e">
        <f>[1]!WDOFUT.MAX</f>
        <v>#REF!</v>
      </c>
      <c r="N5" t="e">
        <f>[1]!WDOFUT.MIN</f>
        <v>#REF!</v>
      </c>
      <c r="O5">
        <v>5346</v>
      </c>
      <c r="P5" t="e">
        <f>[1]!WDOFUT.VAR</f>
        <v>#REF!</v>
      </c>
      <c r="Q5" t="e">
        <f>[1]!WDOFUT.NEG</f>
        <v>#REF!</v>
      </c>
      <c r="R5" t="e">
        <f>[1]!WDOFUT.VOL</f>
        <v>#REF!</v>
      </c>
      <c r="S5" t="e">
        <f>[1]!WDOFUT.VEN</f>
        <v>#REF!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10"/>
  <dimension ref="A1:L68"/>
  <sheetViews>
    <sheetView tabSelected="1" topLeftCell="A6" zoomScale="85" zoomScaleNormal="85" workbookViewId="0">
      <selection activeCell="G24" sqref="G24"/>
    </sheetView>
  </sheetViews>
  <sheetFormatPr baseColWidth="10" defaultColWidth="10.33203125" defaultRowHeight="12" x14ac:dyDescent="0.15"/>
  <cols>
    <col min="1" max="1" width="13" style="9" customWidth="1"/>
    <col min="2" max="12" width="10.6640625" style="9" customWidth="1"/>
    <col min="13" max="16384" width="10.33203125" style="9"/>
  </cols>
  <sheetData>
    <row r="1" spans="1:1" s="1" customFormat="1" ht="18" customHeight="1" x14ac:dyDescent="0.15">
      <c r="A1" s="1" t="s">
        <v>0</v>
      </c>
    </row>
    <row r="2" spans="1:1" s="1" customFormat="1" ht="18" customHeight="1" x14ac:dyDescent="0.15">
      <c r="A2" s="1" t="s">
        <v>1</v>
      </c>
    </row>
    <row r="3" spans="1:1" s="1" customFormat="1" ht="18" customHeight="1" x14ac:dyDescent="0.15">
      <c r="A3" s="1" t="s">
        <v>2</v>
      </c>
    </row>
    <row r="4" spans="1:1" s="1" customFormat="1" ht="18" customHeight="1" x14ac:dyDescent="0.15"/>
    <row r="5" spans="1:1" s="1" customFormat="1" ht="18" customHeight="1" x14ac:dyDescent="0.15">
      <c r="A5" s="1" t="s">
        <v>3</v>
      </c>
    </row>
    <row r="6" spans="1:1" s="1" customFormat="1" ht="18" customHeight="1" x14ac:dyDescent="0.15">
      <c r="A6" s="1" t="s">
        <v>4</v>
      </c>
    </row>
    <row r="7" spans="1:1" s="1" customFormat="1" ht="18" customHeight="1" x14ac:dyDescent="0.15"/>
    <row r="8" spans="1:1" s="1" customFormat="1" ht="18" customHeight="1" x14ac:dyDescent="0.15">
      <c r="A8" s="1" t="s">
        <v>5</v>
      </c>
    </row>
    <row r="9" spans="1:1" s="1" customFormat="1" ht="18" customHeight="1" x14ac:dyDescent="0.15"/>
    <row r="10" spans="1:1" s="1" customFormat="1" ht="18" customHeight="1" x14ac:dyDescent="0.15">
      <c r="A10" s="1" t="s">
        <v>6</v>
      </c>
    </row>
    <row r="11" spans="1:1" s="1" customFormat="1" ht="18" customHeight="1" x14ac:dyDescent="0.15"/>
    <row r="12" spans="1:1" s="1" customFormat="1" ht="18" customHeight="1" x14ac:dyDescent="0.15">
      <c r="A12" s="2" t="s">
        <v>7</v>
      </c>
    </row>
    <row r="13" spans="1:1" s="1" customFormat="1" ht="18" customHeight="1" x14ac:dyDescent="0.15">
      <c r="A13" s="2" t="s">
        <v>8</v>
      </c>
    </row>
    <row r="14" spans="1:1" s="1" customFormat="1" ht="18" customHeight="1" x14ac:dyDescent="0.15">
      <c r="A14" s="2" t="s">
        <v>9</v>
      </c>
    </row>
    <row r="15" spans="1:1" s="1" customFormat="1" ht="18" customHeight="1" x14ac:dyDescent="0.15">
      <c r="A15" s="2" t="s">
        <v>10</v>
      </c>
    </row>
    <row r="16" spans="1:1" s="1" customFormat="1" ht="18" customHeight="1" x14ac:dyDescent="0.15">
      <c r="A16" s="2" t="s">
        <v>11</v>
      </c>
    </row>
    <row r="17" spans="1:12" s="1" customFormat="1" ht="18" customHeight="1" x14ac:dyDescent="0.15">
      <c r="A17" s="2" t="s">
        <v>12</v>
      </c>
    </row>
    <row r="18" spans="1:12" s="1" customFormat="1" ht="18" customHeight="1" x14ac:dyDescent="0.15">
      <c r="A18" s="3" t="s">
        <v>13</v>
      </c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</row>
    <row r="19" spans="1:12" ht="18" customHeight="1" x14ac:dyDescent="0.25">
      <c r="A19" s="6" t="s">
        <v>6</v>
      </c>
      <c r="B19" s="7"/>
      <c r="C19" s="7"/>
      <c r="D19" s="7"/>
      <c r="E19" s="7"/>
      <c r="F19" s="7"/>
      <c r="G19" s="8"/>
      <c r="H19" s="7"/>
      <c r="I19" s="7"/>
      <c r="J19" s="7"/>
      <c r="K19" s="7"/>
      <c r="L19" s="7"/>
    </row>
    <row r="20" spans="1:12" ht="18" customHeight="1" x14ac:dyDescent="0.2">
      <c r="A20" s="6"/>
      <c r="B20" s="7"/>
      <c r="C20" s="7"/>
      <c r="D20" s="7"/>
      <c r="E20" s="7"/>
      <c r="F20" s="7"/>
      <c r="G20" s="10"/>
      <c r="H20" s="7"/>
      <c r="I20" s="7"/>
      <c r="J20" s="7"/>
      <c r="K20" s="7"/>
      <c r="L20" s="11"/>
    </row>
    <row r="21" spans="1:12" ht="18" customHeight="1" x14ac:dyDescent="0.15">
      <c r="A21" s="6" t="s">
        <v>34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ht="18" customHeight="1" x14ac:dyDescent="0.1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18" customHeight="1" x14ac:dyDescent="0.15">
      <c r="A23" s="6" t="s">
        <v>35</v>
      </c>
      <c r="B23" s="7">
        <v>1</v>
      </c>
      <c r="C23" s="7">
        <v>5</v>
      </c>
      <c r="D23" s="7">
        <v>10</v>
      </c>
      <c r="E23" s="7">
        <v>25</v>
      </c>
      <c r="F23" s="7">
        <v>37</v>
      </c>
      <c r="G23" s="7">
        <v>50</v>
      </c>
      <c r="H23" s="7">
        <v>63</v>
      </c>
      <c r="I23" s="7">
        <v>75</v>
      </c>
      <c r="J23" s="7">
        <v>90</v>
      </c>
      <c r="K23" s="7">
        <v>95</v>
      </c>
      <c r="L23" s="7">
        <v>99</v>
      </c>
    </row>
    <row r="24" spans="1:12" ht="18" customHeight="1" x14ac:dyDescent="0.15">
      <c r="A24" s="6">
        <v>45931</v>
      </c>
      <c r="B24" s="7">
        <v>14.33</v>
      </c>
      <c r="C24" s="7">
        <v>13.78</v>
      </c>
      <c r="D24" s="7">
        <v>13.12</v>
      </c>
      <c r="E24" s="7">
        <v>11.4</v>
      </c>
      <c r="F24" s="7">
        <v>10.52</v>
      </c>
      <c r="G24" s="7">
        <v>9.9</v>
      </c>
      <c r="H24" s="7">
        <v>9.44</v>
      </c>
      <c r="I24" s="7">
        <v>8.98</v>
      </c>
      <c r="J24" s="7">
        <v>8.68</v>
      </c>
      <c r="K24" s="7">
        <v>8.9499999999999993</v>
      </c>
      <c r="L24" s="7">
        <v>9.3800000000000008</v>
      </c>
    </row>
    <row r="25" spans="1:12" ht="18" customHeight="1" x14ac:dyDescent="0.15">
      <c r="A25" s="6">
        <v>45962</v>
      </c>
      <c r="B25" s="7">
        <v>16.16</v>
      </c>
      <c r="C25" s="7">
        <v>15.58</v>
      </c>
      <c r="D25" s="7">
        <v>14.89</v>
      </c>
      <c r="E25" s="7">
        <v>13.07</v>
      </c>
      <c r="F25" s="7">
        <v>11.9</v>
      </c>
      <c r="G25" s="7">
        <v>10.98</v>
      </c>
      <c r="H25" s="7">
        <v>10.45</v>
      </c>
      <c r="I25" s="7">
        <v>9.92</v>
      </c>
      <c r="J25" s="7">
        <v>9.64</v>
      </c>
      <c r="K25" s="7">
        <v>9.67</v>
      </c>
      <c r="L25" s="7">
        <v>9.73</v>
      </c>
    </row>
    <row r="26" spans="1:12" ht="18" customHeight="1" x14ac:dyDescent="0.15">
      <c r="A26" s="6">
        <v>45992</v>
      </c>
      <c r="B26" s="7">
        <v>16.64</v>
      </c>
      <c r="C26" s="7">
        <v>16.04</v>
      </c>
      <c r="D26" s="7">
        <v>15.31</v>
      </c>
      <c r="E26" s="7">
        <v>13.19</v>
      </c>
      <c r="F26" s="7">
        <v>12.3</v>
      </c>
      <c r="G26" s="7">
        <v>11.37</v>
      </c>
      <c r="H26" s="7">
        <v>10.84</v>
      </c>
      <c r="I26" s="7">
        <v>10.3</v>
      </c>
      <c r="J26" s="7">
        <v>10.02</v>
      </c>
      <c r="K26" s="7">
        <v>10.050000000000001</v>
      </c>
      <c r="L26" s="7">
        <v>10.11</v>
      </c>
    </row>
    <row r="27" spans="1:12" ht="18" customHeight="1" x14ac:dyDescent="0.15">
      <c r="A27" s="6">
        <v>46023</v>
      </c>
      <c r="B27" s="7">
        <v>17.46</v>
      </c>
      <c r="C27" s="7">
        <v>16.760000000000002</v>
      </c>
      <c r="D27" s="7">
        <v>15.96</v>
      </c>
      <c r="E27" s="7">
        <v>14.06</v>
      </c>
      <c r="F27" s="7">
        <v>12.63</v>
      </c>
      <c r="G27" s="7">
        <v>11.87</v>
      </c>
      <c r="H27" s="7">
        <v>11.35</v>
      </c>
      <c r="I27" s="7">
        <v>10.85</v>
      </c>
      <c r="J27" s="7">
        <v>10.7</v>
      </c>
      <c r="K27" s="7">
        <v>10.79</v>
      </c>
      <c r="L27" s="7">
        <v>10.94</v>
      </c>
    </row>
    <row r="28" spans="1:12" ht="18" customHeight="1" x14ac:dyDescent="0.15">
      <c r="A28" s="6">
        <v>46054</v>
      </c>
      <c r="B28" s="7">
        <v>17.920000000000002</v>
      </c>
      <c r="C28" s="7">
        <v>17.260000000000002</v>
      </c>
      <c r="D28" s="7">
        <v>16.48</v>
      </c>
      <c r="E28" s="7">
        <v>14.47</v>
      </c>
      <c r="F28" s="7">
        <v>13.19</v>
      </c>
      <c r="G28" s="7">
        <v>12.15</v>
      </c>
      <c r="H28" s="7">
        <v>11.46</v>
      </c>
      <c r="I28" s="7">
        <v>11.14</v>
      </c>
      <c r="J28" s="7">
        <v>11.14</v>
      </c>
      <c r="K28" s="7">
        <v>11.24</v>
      </c>
      <c r="L28" s="7">
        <v>11.39</v>
      </c>
    </row>
    <row r="29" spans="1:12" ht="18" customHeight="1" x14ac:dyDescent="0.15">
      <c r="A29" s="6">
        <v>46082</v>
      </c>
      <c r="B29" s="7">
        <v>18.28</v>
      </c>
      <c r="C29" s="7">
        <v>17.55</v>
      </c>
      <c r="D29" s="7">
        <v>16.73</v>
      </c>
      <c r="E29" s="7">
        <v>14.82</v>
      </c>
      <c r="F29" s="7">
        <v>13.38</v>
      </c>
      <c r="G29" s="7">
        <v>12.62</v>
      </c>
      <c r="H29" s="7">
        <v>12.1</v>
      </c>
      <c r="I29" s="7">
        <v>11.61</v>
      </c>
      <c r="J29" s="7">
        <v>11.53</v>
      </c>
      <c r="K29" s="7">
        <v>11.63</v>
      </c>
      <c r="L29" s="7">
        <v>11.78</v>
      </c>
    </row>
    <row r="30" spans="1:12" ht="18" customHeight="1" x14ac:dyDescent="0.15">
      <c r="A30" s="6">
        <v>46113</v>
      </c>
      <c r="B30" s="7">
        <v>18.66</v>
      </c>
      <c r="C30" s="7">
        <v>17.95</v>
      </c>
      <c r="D30" s="7">
        <v>17.12</v>
      </c>
      <c r="E30" s="7">
        <v>14.92</v>
      </c>
      <c r="F30" s="7">
        <v>13.97</v>
      </c>
      <c r="G30" s="7">
        <v>12.94</v>
      </c>
      <c r="H30" s="7">
        <v>12.53</v>
      </c>
      <c r="I30" s="7">
        <v>12.04</v>
      </c>
      <c r="J30" s="7">
        <v>12</v>
      </c>
      <c r="K30" s="7">
        <v>12.09</v>
      </c>
      <c r="L30" s="7">
        <v>12.23</v>
      </c>
    </row>
    <row r="31" spans="1:12" ht="18" customHeight="1" x14ac:dyDescent="0.15">
      <c r="A31" s="6">
        <v>46143</v>
      </c>
      <c r="B31" s="7">
        <v>18.850000000000001</v>
      </c>
      <c r="C31" s="7">
        <v>18.21</v>
      </c>
      <c r="D31" s="7">
        <v>17.45</v>
      </c>
      <c r="E31" s="7">
        <v>15.5</v>
      </c>
      <c r="F31" s="7">
        <v>14.26</v>
      </c>
      <c r="G31" s="7">
        <v>13.35</v>
      </c>
      <c r="H31" s="7">
        <v>12.58</v>
      </c>
      <c r="I31" s="7">
        <v>12.27</v>
      </c>
      <c r="J31" s="7">
        <v>12.31</v>
      </c>
      <c r="K31" s="7">
        <v>12.4</v>
      </c>
      <c r="L31" s="7">
        <v>12.52</v>
      </c>
    </row>
    <row r="32" spans="1:12" ht="18" customHeight="1" x14ac:dyDescent="0.15">
      <c r="A32" s="6">
        <v>46174</v>
      </c>
      <c r="B32" s="7">
        <v>19.16</v>
      </c>
      <c r="C32" s="7">
        <v>18.54</v>
      </c>
      <c r="D32" s="7">
        <v>17.809999999999999</v>
      </c>
      <c r="E32" s="7">
        <v>15.91</v>
      </c>
      <c r="F32" s="7">
        <v>14.54</v>
      </c>
      <c r="G32" s="7">
        <v>13.7</v>
      </c>
      <c r="H32" s="7">
        <v>13.02</v>
      </c>
      <c r="I32" s="7">
        <v>12.68</v>
      </c>
      <c r="J32" s="7">
        <v>12.68</v>
      </c>
      <c r="K32" s="7">
        <v>12.74</v>
      </c>
      <c r="L32" s="7">
        <v>12.84</v>
      </c>
    </row>
    <row r="33" spans="1:12" ht="18" customHeight="1" x14ac:dyDescent="0.15">
      <c r="A33" s="6">
        <v>46204</v>
      </c>
      <c r="B33" s="7">
        <v>19.32</v>
      </c>
      <c r="C33" s="7">
        <v>18.62</v>
      </c>
      <c r="D33" s="7">
        <v>17.79</v>
      </c>
      <c r="E33" s="7">
        <v>15.59</v>
      </c>
      <c r="F33" s="7">
        <v>14.65</v>
      </c>
      <c r="G33" s="7">
        <v>13.76</v>
      </c>
      <c r="H33" s="7">
        <v>13.28</v>
      </c>
      <c r="I33" s="7">
        <v>12.83</v>
      </c>
      <c r="J33" s="7">
        <v>12.9</v>
      </c>
      <c r="K33" s="7">
        <v>13.01</v>
      </c>
      <c r="L33" s="7">
        <v>13.16</v>
      </c>
    </row>
    <row r="34" spans="1:12" ht="18" customHeight="1" x14ac:dyDescent="0.15">
      <c r="A34" s="6">
        <v>46235</v>
      </c>
      <c r="B34" s="7">
        <v>19.5</v>
      </c>
      <c r="C34" s="7">
        <v>18.78</v>
      </c>
      <c r="D34" s="7">
        <v>17.97</v>
      </c>
      <c r="E34" s="7">
        <v>16.079999999999998</v>
      </c>
      <c r="F34" s="7">
        <v>14.7</v>
      </c>
      <c r="G34" s="7">
        <v>13.95</v>
      </c>
      <c r="H34" s="7">
        <v>13.47</v>
      </c>
      <c r="I34" s="7">
        <v>13.02</v>
      </c>
      <c r="J34" s="7">
        <v>13.09</v>
      </c>
      <c r="K34" s="7">
        <v>13.2</v>
      </c>
      <c r="L34" s="7">
        <v>13.35</v>
      </c>
    </row>
    <row r="35" spans="1:12" ht="18" customHeight="1" x14ac:dyDescent="0.15">
      <c r="A35" s="6">
        <v>46266</v>
      </c>
      <c r="B35" s="7">
        <v>19.61</v>
      </c>
      <c r="C35" s="7">
        <v>18.95</v>
      </c>
      <c r="D35" s="7">
        <v>18.190000000000001</v>
      </c>
      <c r="E35" s="7">
        <v>16.27</v>
      </c>
      <c r="F35" s="7">
        <v>15.04</v>
      </c>
      <c r="G35" s="7">
        <v>14.15</v>
      </c>
      <c r="H35" s="7">
        <v>13.66</v>
      </c>
      <c r="I35" s="7">
        <v>13.14</v>
      </c>
      <c r="J35" s="7">
        <v>13.17</v>
      </c>
      <c r="K35" s="7">
        <v>13.26</v>
      </c>
      <c r="L35" s="7">
        <v>13.38</v>
      </c>
    </row>
    <row r="36" spans="1:12" ht="18" customHeight="1" x14ac:dyDescent="0.15">
      <c r="A36" s="6">
        <v>46296</v>
      </c>
      <c r="B36" s="7">
        <v>19.7</v>
      </c>
      <c r="C36" s="7">
        <v>19.04</v>
      </c>
      <c r="D36" s="7">
        <v>18.27</v>
      </c>
      <c r="E36" s="7">
        <v>16.36</v>
      </c>
      <c r="F36" s="7">
        <v>14.99</v>
      </c>
      <c r="G36" s="7">
        <v>14.24</v>
      </c>
      <c r="H36" s="7">
        <v>13.76</v>
      </c>
      <c r="I36" s="7">
        <v>13.23</v>
      </c>
      <c r="J36" s="7">
        <v>13.28</v>
      </c>
      <c r="K36" s="7">
        <v>13.36</v>
      </c>
      <c r="L36" s="7">
        <v>13.48</v>
      </c>
    </row>
    <row r="37" spans="1:12" ht="18" customHeight="1" x14ac:dyDescent="0.15">
      <c r="A37" s="6">
        <v>46357</v>
      </c>
      <c r="B37" s="7">
        <v>20.100000000000001</v>
      </c>
      <c r="C37" s="7">
        <v>19.46</v>
      </c>
      <c r="D37" s="7">
        <v>18.71</v>
      </c>
      <c r="E37" s="7">
        <v>16.829999999999998</v>
      </c>
      <c r="F37" s="7">
        <v>15.62</v>
      </c>
      <c r="G37" s="7">
        <v>14.65</v>
      </c>
      <c r="H37" s="7">
        <v>14.01</v>
      </c>
      <c r="I37" s="7">
        <v>13.75</v>
      </c>
      <c r="J37" s="7">
        <v>13.77</v>
      </c>
      <c r="K37" s="7">
        <v>13.88</v>
      </c>
      <c r="L37" s="7">
        <v>14.04</v>
      </c>
    </row>
    <row r="38" spans="1:12" ht="18" customHeight="1" x14ac:dyDescent="0.15">
      <c r="A38" s="6">
        <v>46388</v>
      </c>
      <c r="B38" s="7">
        <v>20.239999999999998</v>
      </c>
      <c r="C38" s="7">
        <v>19.57</v>
      </c>
      <c r="D38" s="7">
        <v>18.75</v>
      </c>
      <c r="E38" s="7">
        <v>16.53</v>
      </c>
      <c r="F38" s="7">
        <v>15.45</v>
      </c>
      <c r="G38" s="7">
        <v>14.7</v>
      </c>
      <c r="H38" s="7">
        <v>14.24</v>
      </c>
      <c r="I38" s="7">
        <v>13.82</v>
      </c>
      <c r="J38" s="7">
        <v>13.99</v>
      </c>
      <c r="K38" s="7">
        <v>14.09</v>
      </c>
      <c r="L38" s="7">
        <v>14.19</v>
      </c>
    </row>
    <row r="39" spans="1:12" ht="18" customHeight="1" x14ac:dyDescent="0.15">
      <c r="A39" s="6">
        <v>46478</v>
      </c>
      <c r="B39" s="7">
        <v>20.92</v>
      </c>
      <c r="C39" s="7">
        <v>20.260000000000002</v>
      </c>
      <c r="D39" s="7">
        <v>19.48</v>
      </c>
      <c r="E39" s="7">
        <v>17.48</v>
      </c>
      <c r="F39" s="7">
        <v>16.23</v>
      </c>
      <c r="G39" s="7">
        <v>15.21</v>
      </c>
      <c r="H39" s="7">
        <v>14.56</v>
      </c>
      <c r="I39" s="7">
        <v>14.27</v>
      </c>
      <c r="J39" s="7">
        <v>14.35</v>
      </c>
      <c r="K39" s="7">
        <v>14.47</v>
      </c>
      <c r="L39" s="7">
        <v>14.63</v>
      </c>
    </row>
    <row r="40" spans="1:12" ht="18" customHeight="1" x14ac:dyDescent="0.15">
      <c r="A40" s="6">
        <v>46569</v>
      </c>
      <c r="B40" s="7">
        <v>21.07</v>
      </c>
      <c r="C40" s="7">
        <v>20.37</v>
      </c>
      <c r="D40" s="7">
        <v>19.57</v>
      </c>
      <c r="E40" s="7">
        <v>17.57</v>
      </c>
      <c r="F40" s="7">
        <v>16.16</v>
      </c>
      <c r="G40" s="7">
        <v>15.38</v>
      </c>
      <c r="H40" s="7">
        <v>14.91</v>
      </c>
      <c r="I40" s="7">
        <v>14.4</v>
      </c>
      <c r="J40" s="7">
        <v>14.55</v>
      </c>
      <c r="K40" s="7">
        <v>14.68</v>
      </c>
      <c r="L40" s="7">
        <v>14.83</v>
      </c>
    </row>
    <row r="41" spans="1:12" ht="18" customHeight="1" x14ac:dyDescent="0.15">
      <c r="A41" s="2">
        <v>46600</v>
      </c>
      <c r="B41" s="1">
        <v>21.45</v>
      </c>
      <c r="C41" s="1">
        <v>20.76</v>
      </c>
      <c r="D41" s="1">
        <v>19.95</v>
      </c>
      <c r="E41" s="1">
        <v>17.86</v>
      </c>
      <c r="F41" s="1">
        <v>16.55</v>
      </c>
      <c r="G41" s="1">
        <v>15.51</v>
      </c>
      <c r="H41" s="1">
        <v>14.86</v>
      </c>
      <c r="I41" s="1">
        <v>14.62</v>
      </c>
      <c r="J41" s="1">
        <v>14.73</v>
      </c>
      <c r="K41" s="1">
        <v>14.87</v>
      </c>
      <c r="L41" s="1">
        <v>15.06</v>
      </c>
    </row>
    <row r="42" spans="1:12" s="1" customFormat="1" ht="18" customHeight="1" x14ac:dyDescent="0.15">
      <c r="A42" s="2">
        <v>46661</v>
      </c>
      <c r="B42" s="1">
        <v>22.07</v>
      </c>
      <c r="C42" s="1">
        <v>21.35</v>
      </c>
      <c r="D42" s="1">
        <v>20.51</v>
      </c>
      <c r="E42" s="1">
        <v>18.34</v>
      </c>
      <c r="F42" s="1">
        <v>16.989999999999998</v>
      </c>
      <c r="G42" s="1">
        <v>15.91</v>
      </c>
      <c r="H42" s="1">
        <v>15.52</v>
      </c>
      <c r="I42" s="1">
        <v>14.96</v>
      </c>
      <c r="J42" s="1">
        <v>15.11</v>
      </c>
      <c r="K42" s="1">
        <v>15.26</v>
      </c>
      <c r="L42" s="1">
        <v>15.45</v>
      </c>
    </row>
    <row r="43" spans="1:12" s="1" customFormat="1" ht="18" customHeight="1" x14ac:dyDescent="0.15">
      <c r="A43" s="2">
        <v>46753</v>
      </c>
      <c r="B43" s="1">
        <v>21.56</v>
      </c>
      <c r="C43" s="1">
        <v>20.87</v>
      </c>
      <c r="D43" s="1">
        <v>20.059999999999999</v>
      </c>
      <c r="E43" s="1">
        <v>17.96</v>
      </c>
      <c r="F43" s="1">
        <v>16.649999999999999</v>
      </c>
      <c r="G43" s="1">
        <v>15.61</v>
      </c>
      <c r="H43" s="1">
        <v>15.23</v>
      </c>
      <c r="I43" s="1">
        <v>14.68</v>
      </c>
      <c r="J43" s="1">
        <v>14.86</v>
      </c>
      <c r="K43" s="1">
        <v>15</v>
      </c>
      <c r="L43" s="1">
        <v>15.14</v>
      </c>
    </row>
    <row r="44" spans="1:12" s="1" customFormat="1" ht="18" customHeight="1" x14ac:dyDescent="0.15">
      <c r="A44" s="2">
        <v>46935</v>
      </c>
      <c r="B44" s="1">
        <v>21.65</v>
      </c>
      <c r="C44" s="1">
        <v>20.92</v>
      </c>
      <c r="D44" s="1">
        <v>20.09</v>
      </c>
      <c r="E44" s="1">
        <v>18.04</v>
      </c>
      <c r="F44" s="1">
        <v>16.739999999999998</v>
      </c>
      <c r="G44" s="1">
        <v>15.69</v>
      </c>
      <c r="H44" s="1">
        <v>15.03</v>
      </c>
      <c r="I44" s="1">
        <v>14.77</v>
      </c>
      <c r="J44" s="1">
        <v>14.9</v>
      </c>
      <c r="K44" s="1">
        <v>15.04</v>
      </c>
      <c r="L44" s="1">
        <v>15.22</v>
      </c>
    </row>
    <row r="45" spans="1:12" s="1" customFormat="1" ht="18" customHeight="1" x14ac:dyDescent="0.15">
      <c r="A45" s="2">
        <v>47119</v>
      </c>
      <c r="B45" s="1">
        <v>21.71</v>
      </c>
      <c r="C45" s="1">
        <v>21.02</v>
      </c>
      <c r="D45" s="1">
        <v>20.2</v>
      </c>
      <c r="E45" s="1">
        <v>18.11</v>
      </c>
      <c r="F45" s="1">
        <v>16.8</v>
      </c>
      <c r="G45" s="1">
        <v>15.75</v>
      </c>
      <c r="H45" s="1">
        <v>15.36</v>
      </c>
      <c r="I45" s="1">
        <v>14.82</v>
      </c>
      <c r="J45" s="1">
        <v>14.95</v>
      </c>
      <c r="K45" s="1">
        <v>15.1</v>
      </c>
      <c r="L45" s="1">
        <v>15.28</v>
      </c>
    </row>
    <row r="46" spans="1:12" s="1" customFormat="1" ht="18" customHeight="1" x14ac:dyDescent="0.15">
      <c r="A46" s="2">
        <v>47300</v>
      </c>
      <c r="B46" s="1">
        <v>22.43</v>
      </c>
      <c r="C46" s="1">
        <v>21.71</v>
      </c>
      <c r="D46" s="1">
        <v>20.87</v>
      </c>
      <c r="E46" s="1">
        <v>18.7</v>
      </c>
      <c r="F46" s="1">
        <v>17.350000000000001</v>
      </c>
      <c r="G46" s="1">
        <v>16.27</v>
      </c>
      <c r="H46" s="1">
        <v>15.88</v>
      </c>
      <c r="I46" s="1">
        <v>15.32</v>
      </c>
      <c r="J46" s="1">
        <v>15.46</v>
      </c>
      <c r="K46" s="1">
        <v>15.62</v>
      </c>
      <c r="L46" s="1">
        <v>15.8</v>
      </c>
    </row>
    <row r="47" spans="1:12" s="1" customFormat="1" ht="18" customHeight="1" x14ac:dyDescent="0.15">
      <c r="A47" s="2">
        <v>10959</v>
      </c>
      <c r="B47" s="1">
        <v>22.05</v>
      </c>
      <c r="C47" s="1">
        <v>21.36</v>
      </c>
      <c r="D47" s="1">
        <v>20.54</v>
      </c>
      <c r="E47" s="1">
        <v>18.440000000000001</v>
      </c>
      <c r="F47" s="1">
        <v>17.13</v>
      </c>
      <c r="G47" s="1">
        <v>16.09</v>
      </c>
      <c r="H47" s="1">
        <v>15.42</v>
      </c>
      <c r="I47" s="1">
        <v>15.16</v>
      </c>
      <c r="J47" s="1">
        <v>15.28</v>
      </c>
      <c r="K47" s="1">
        <v>15.43</v>
      </c>
      <c r="L47" s="1">
        <v>15.61</v>
      </c>
    </row>
    <row r="48" spans="1:12" ht="18" customHeight="1" x14ac:dyDescent="0.1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8" customHeight="1" x14ac:dyDescent="0.1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8" customHeight="1" x14ac:dyDescent="0.1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8" customHeight="1" x14ac:dyDescent="0.1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2" t="s">
        <v>36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1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15">
      <c r="A54" s="2" t="s">
        <v>31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1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15">
      <c r="A56" s="2" t="s">
        <v>32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1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1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1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1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15">
      <c r="A64" s="2" t="s">
        <v>27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1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15">
      <c r="A66" s="2" t="s">
        <v>28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15">
      <c r="A68" s="2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dde profit</vt:lpstr>
      <vt:lpstr>base_b3</vt:lpstr>
      <vt:lpstr>base_b3!superficie_de_volatilidade_de_dolar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Luvizuto</dc:creator>
  <cp:lastModifiedBy>Maria Leticia Polloni dos Santos</cp:lastModifiedBy>
  <dcterms:created xsi:type="dcterms:W3CDTF">2022-04-11T17:53:54Z</dcterms:created>
  <dcterms:modified xsi:type="dcterms:W3CDTF">2025-09-20T18:56:45Z</dcterms:modified>
</cp:coreProperties>
</file>