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3WN\Downloads\sti-portal-automation-master\TestData\"/>
    </mc:Choice>
  </mc:AlternateContent>
  <xr:revisionPtr revIDLastSave="0" documentId="13_ncr:1_{9A91C9C3-826B-4A15-9F62-DD4B014F8D34}" xr6:coauthVersionLast="47" xr6:coauthVersionMax="47" xr10:uidLastSave="{00000000-0000-0000-0000-000000000000}"/>
  <bookViews>
    <workbookView xWindow="-120" yWindow="-120" windowWidth="23280" windowHeight="12600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ID_1" sheetId="17" r:id="rId6"/>
    <sheet name="Sheet1" sheetId="2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7" l="1"/>
  <c r="S27" i="17" s="1"/>
  <c r="S25" i="17"/>
  <c r="S26" i="17" s="1"/>
  <c r="S24" i="17"/>
  <c r="S19" i="17"/>
  <c r="T13" i="17"/>
  <c r="S15" i="17" s="1"/>
  <c r="H12" i="17"/>
  <c r="F12" i="17"/>
  <c r="M11" i="17"/>
  <c r="G11" i="17"/>
  <c r="E11" i="17"/>
  <c r="C11" i="17"/>
  <c r="S9" i="17"/>
  <c r="N9" i="17"/>
  <c r="N12" i="17" s="1"/>
  <c r="L9" i="17"/>
  <c r="L12" i="17" s="1"/>
  <c r="K9" i="17"/>
  <c r="K11" i="17" s="1"/>
  <c r="J9" i="17"/>
  <c r="J12" i="17" s="1"/>
  <c r="I9" i="17"/>
  <c r="I11" i="17" s="1"/>
  <c r="D9" i="17"/>
  <c r="S8" i="17"/>
  <c r="S13" i="17" l="1"/>
  <c r="D12" i="17"/>
  <c r="P12" i="17" s="1"/>
  <c r="S6" i="17"/>
  <c r="P11" i="17"/>
  <c r="S14" i="17"/>
  <c r="S7" i="17"/>
  <c r="S18" i="17"/>
  <c r="S21" i="17" s="1"/>
  <c r="S20" i="17" l="1"/>
  <c r="H14" i="17"/>
  <c r="D14" i="17"/>
  <c r="G14" i="17"/>
  <c r="C14" i="17"/>
  <c r="J14" i="17"/>
  <c r="F14" i="17"/>
  <c r="I14" i="17"/>
  <c r="E14" i="17"/>
  <c r="P14" i="17" l="1"/>
  <c r="P15" i="17" s="1"/>
  <c r="P16" i="17" s="1"/>
  <c r="O9" i="17" s="1"/>
  <c r="S11" i="17" s="1"/>
  <c r="X40" i="17" l="1"/>
</calcChain>
</file>

<file path=xl/sharedStrings.xml><?xml version="1.0" encoding="utf-8"?>
<sst xmlns="http://schemas.openxmlformats.org/spreadsheetml/2006/main" count="680" uniqueCount="246">
  <si>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</si>
  <si>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</si>
  <si>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</si>
  <si>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</si>
  <si>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</si>
  <si>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</si>
  <si>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</si>
  <si>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</si>
  <si>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</si>
  <si>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</si>
  <si>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</si>
  <si>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</si>
  <si>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</si>
  <si>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</si>
  <si>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</si>
  <si>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</si>
  <si>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</si>
  <si>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</si>
  <si>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</si>
  <si>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</si>
  <si>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</si>
  <si>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</si>
  <si>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</si>
  <si>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</si>
  <si>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</si>
  <si>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</si>
  <si>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</si>
  <si>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</si>
  <si>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</si>
  <si>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</si>
  <si>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</si>
  <si>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</si>
  <si>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</si>
  <si>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</si>
  <si>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</si>
  <si>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</si>
  <si>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</si>
  <si>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</si>
  <si>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</si>
  <si>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</si>
  <si>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</si>
  <si>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</si>
  <si>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</si>
  <si>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</si>
  <si>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</si>
  <si>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</si>
  <si>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`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</si>
  <si>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</si>
  <si>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</si>
  <si>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</si>
  <si>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</si>
  <si>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</si>
  <si>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</si>
  <si>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</si>
  <si>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End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</si>
  <si>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</si>
  <si>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</si>
  <si>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</si>
  <si>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</si>
  <si>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</si>
  <si>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</si>
  <si>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</si>
  <si>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</si>
  <si>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</si>
  <si>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</si>
  <si>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</si>
  <si>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</si>
  <si>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</si>
  <si>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</si>
  <si>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</si>
  <si>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</si>
  <si>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</si>
  <si>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Legal_Type</t>
  </si>
  <si>
    <t>Individual</t>
  </si>
  <si>
    <t>Preferred_Communication_Channel</t>
  </si>
  <si>
    <t>Preferred_Delivery_Address_Type</t>
  </si>
  <si>
    <t>EMail_Address</t>
  </si>
  <si>
    <t>E-MAIL</t>
  </si>
  <si>
    <t>Official</t>
  </si>
  <si>
    <t>flow_UserProfileCreation</t>
  </si>
  <si>
    <t>Sapiens_New User Profile Creation In SIT</t>
  </si>
  <si>
    <t>Sapiens_New User Profile Creation In UAT</t>
  </si>
  <si>
    <t>New User Profile Creation In UAT 1</t>
  </si>
  <si>
    <t>New User Profile Creation in SIT 1</t>
  </si>
  <si>
    <t>New User Profile Creation In UAT 2</t>
  </si>
  <si>
    <t>New User Profile Creation In UAT 3</t>
  </si>
  <si>
    <t>New User Profile Creation In UAT 4</t>
  </si>
  <si>
    <t>New User Profile Creation In UAT 5</t>
  </si>
  <si>
    <t>manish.chouhan@absa.africa</t>
  </si>
  <si>
    <t>User_Name</t>
  </si>
  <si>
    <t>Role</t>
  </si>
  <si>
    <t>New User Profile Creation In UAT 6</t>
  </si>
  <si>
    <t>New User Profile Creation In UAT 7</t>
  </si>
  <si>
    <t>New User Profile Creation In UAT 8</t>
  </si>
  <si>
    <t>New User Profile Creation In UAT 9</t>
  </si>
  <si>
    <t>New User Profile Creation In UAT 10</t>
  </si>
  <si>
    <t>New User Profile Creation In UAT 11</t>
  </si>
  <si>
    <t>New User Profile Creation In UAT 12</t>
  </si>
  <si>
    <t>New User Profile Creation In UAT 13</t>
  </si>
  <si>
    <t>New User Profile Creation In UAT 14</t>
  </si>
  <si>
    <t>New User Profile Creation In UAT 15</t>
  </si>
  <si>
    <t>FNOL Consultants</t>
  </si>
  <si>
    <t>Claims Case Consultants</t>
  </si>
  <si>
    <t>Claims Case Team Leader</t>
  </si>
  <si>
    <t>Claims Payment Consultants</t>
  </si>
  <si>
    <t>Claims Operations Manager</t>
  </si>
  <si>
    <t>Claims Support</t>
  </si>
  <si>
    <t>Claims Registration Manager</t>
  </si>
  <si>
    <t>Claims Customer Care Consultants</t>
  </si>
  <si>
    <t>Registration Manager iDirect Claims</t>
  </si>
  <si>
    <t>Registration Team Leader Claims</t>
  </si>
  <si>
    <t>Claims Case Manager</t>
  </si>
  <si>
    <t>Claims Case Consultants New Joiner</t>
  </si>
  <si>
    <t>Claims Case Consultants - Senior</t>
  </si>
  <si>
    <t>ClaimOperationsManager</t>
  </si>
  <si>
    <t>ClaimSupport</t>
  </si>
  <si>
    <t>ClaimCustomerCareCons</t>
  </si>
  <si>
    <t>RegManiDirectClaim</t>
  </si>
  <si>
    <t>ClaimRegManager</t>
  </si>
  <si>
    <t>RegTeamLeaderClaim</t>
  </si>
  <si>
    <t>ClaimCaseManager</t>
  </si>
  <si>
    <t>ClaimCaseConsNewJoiner</t>
  </si>
  <si>
    <t>ClaimCaseConsSenior</t>
  </si>
  <si>
    <t>UAT MIG</t>
  </si>
  <si>
    <t>https://absa-idit-uatmig.rbbaicsendev.aws.dsarena.com/idit-web/web-framework/login.do</t>
  </si>
  <si>
    <t>New User Profile Creation In UAT 16</t>
  </si>
  <si>
    <t>New User Profile Creation In UAT 17</t>
  </si>
  <si>
    <t>New User Profile Creation In UAT 18</t>
  </si>
  <si>
    <t>New User Profile Creation In UAT 19</t>
  </si>
  <si>
    <t>New User Profile Creation In UAT 20</t>
  </si>
  <si>
    <t>New User Profile Creation In UAT 21</t>
  </si>
  <si>
    <t>New User Profile Creation In UAT 22</t>
  </si>
  <si>
    <t>New User Profile Creation In UAT 23</t>
  </si>
  <si>
    <t>New User Profile Creation In UAT 24</t>
  </si>
  <si>
    <t>New User Profile Creation In UAT 25</t>
  </si>
  <si>
    <t>New User Profile Creation In UAT 26</t>
  </si>
  <si>
    <t>New User Profile Creation In UAT 27</t>
  </si>
  <si>
    <t>New User Profile Creation In UAT 28</t>
  </si>
  <si>
    <t>New User Profile Creation In UAT 29</t>
  </si>
  <si>
    <t>New User Profile Creation In UAT 30</t>
  </si>
  <si>
    <t>New User Profile Creation In UAT 31</t>
  </si>
  <si>
    <t>New User Profile Creation In UAT 32</t>
  </si>
  <si>
    <t>New User Profile Creation In UAT 33</t>
  </si>
  <si>
    <t>New User Profile Creation In UAT 34</t>
  </si>
  <si>
    <t>New User Profile Creation In UAT 35</t>
  </si>
  <si>
    <t>New User Profile Creation In UAT 36</t>
  </si>
  <si>
    <t>New User Profile Creation In UAT 37</t>
  </si>
  <si>
    <t>New User Profile Creation In UAT 38</t>
  </si>
  <si>
    <t>New User Profile Creation In UAT 39</t>
  </si>
  <si>
    <t>New User Profile Creation In UAT 40</t>
  </si>
  <si>
    <t>New User Profile Creation In UAT 41</t>
  </si>
  <si>
    <t>New User Profile Creation In UAT 42</t>
  </si>
  <si>
    <t>New User Profile Creation In UAT 43</t>
  </si>
  <si>
    <t>New User Profile Creation In UAT 44</t>
  </si>
  <si>
    <t>New User Profile Creation In UAT 45</t>
  </si>
  <si>
    <t>New User Profile Creation In UAT 46</t>
  </si>
  <si>
    <t>Georgia.VanDerLinde@absa.africa</t>
  </si>
  <si>
    <t>ADOLF.VANNIEKERK@absa.africa</t>
  </si>
  <si>
    <t>Belinda.Theron@absa.africa</t>
  </si>
  <si>
    <t>Johan.Scholtz@absa.africa</t>
  </si>
  <si>
    <t>Lamlile.Londa@absa.africa</t>
  </si>
  <si>
    <t>Emmanuel.Mthimunye@absa.africa</t>
  </si>
  <si>
    <t>Ramu.Maddipati@absa.africa</t>
  </si>
  <si>
    <t>Tawanda.Masvanhise@absa.africa</t>
  </si>
  <si>
    <t>Motlatsi.Mosenohi@absa.africa</t>
  </si>
  <si>
    <t>Pieter.VanHeerden@absa.africa</t>
  </si>
  <si>
    <t>sriramadevi.nanduru@absa.africa</t>
  </si>
  <si>
    <t>Gilmour.Fillis@absa.africa</t>
  </si>
  <si>
    <t>Gabie.Ngwenya@absa.africa</t>
  </si>
  <si>
    <t>New User Profile Creation In UAT 47</t>
  </si>
  <si>
    <t>New User Profile Creation In UAT 48</t>
  </si>
  <si>
    <t>New User Profile Creation In UAT 49</t>
  </si>
  <si>
    <t>New User Profile Creation In UAT 50</t>
  </si>
  <si>
    <t>New User Profile Creation In UAT 51</t>
  </si>
  <si>
    <t>New User Profile Creation In UAT 52</t>
  </si>
  <si>
    <t>New User Profile Creation In UAT 53</t>
  </si>
  <si>
    <t>New User Profile Creation In UAT 54</t>
  </si>
  <si>
    <t>New User Profile Creation In UAT 55</t>
  </si>
  <si>
    <t>New User Profile Creation In UAT 56</t>
  </si>
  <si>
    <t>New User Profile Creation In UAT 57</t>
  </si>
  <si>
    <t>New User Profile Creation In UAT 58</t>
  </si>
  <si>
    <t>New User Profile Creation In UAT 59</t>
  </si>
  <si>
    <t>New User Profile Creation In UAT 60</t>
  </si>
  <si>
    <t>New User Profile Creation In UAT 61</t>
  </si>
  <si>
    <t>New User Profile Creation In UAT 62</t>
  </si>
  <si>
    <t>New User Profile Creation In UAT 63</t>
  </si>
  <si>
    <t>New User Profile Creation In UAT 64</t>
  </si>
  <si>
    <t>New User Profile Creation In UAT 65</t>
  </si>
  <si>
    <t>New User Profile Creation In UAT 66</t>
  </si>
  <si>
    <t>New User Profile Creation In UAT 67</t>
  </si>
  <si>
    <t>New User Profile Creation In UAT 68</t>
  </si>
  <si>
    <t>New User Profile Creation In UAT 69</t>
  </si>
  <si>
    <t>New User Profile Creation In UAT 70</t>
  </si>
  <si>
    <t>Training</t>
  </si>
  <si>
    <t>https://absa-idit-training.rbbaicsendev.aws.dsarena.com/idit-web/web-framework/login.do</t>
  </si>
  <si>
    <t>Sydney.Stahmer@absa.africa</t>
  </si>
  <si>
    <t>Themba.Manganyi@absa.africa</t>
  </si>
  <si>
    <t>Zeenath.Sayeed@absa.africa</t>
  </si>
  <si>
    <t>Thessaloni.Martin@absa.africa</t>
  </si>
  <si>
    <t>Cynthia.Maloma@absa.africa</t>
  </si>
  <si>
    <t>Nicolene.Engelbrecht2@absa.africa</t>
  </si>
  <si>
    <t>Elsie.Tau@absa.africa</t>
  </si>
  <si>
    <t>Alida.Correia@absa.africa</t>
  </si>
  <si>
    <t>Salome.Shikwambane@absa.africa</t>
  </si>
  <si>
    <t>Tiyani.Sithole@absa.africa</t>
  </si>
  <si>
    <t>Sithee.Naidoo@absa.africa</t>
  </si>
  <si>
    <t>Dillon.Doorsamy@absa.africa</t>
  </si>
  <si>
    <t>Melanie.Wagner@absa.africa</t>
  </si>
  <si>
    <t>Angeline.Baoku@absa.africa</t>
  </si>
  <si>
    <t>Areff.Rugan@absa.africa</t>
  </si>
  <si>
    <t>Gloria.Mangwato@absa.africa</t>
  </si>
  <si>
    <t>Rufus.Pillay@absa.africa</t>
  </si>
  <si>
    <t>Sanelisiwe.Danisa@absa.africa</t>
  </si>
  <si>
    <t>Joy.Mehlomakulu@absa.africa</t>
  </si>
  <si>
    <t>Annalie.JansenVanVuuren@absa.africa</t>
  </si>
  <si>
    <t>Simphiwe.Msimango@absa.africa</t>
  </si>
  <si>
    <t>Crystal.Losper@absa.africa</t>
  </si>
  <si>
    <t>Nyiko.Hlongwane@absa.africa</t>
  </si>
  <si>
    <t>Cameron.Soobramoney@absa.africa</t>
  </si>
  <si>
    <t>William.Nteyi2@absa.africa</t>
  </si>
  <si>
    <t>Mpho.Mailula@absa.africa</t>
  </si>
  <si>
    <t>Marcia.Mahlaba@absa.africa</t>
  </si>
  <si>
    <t>Keneiloe.Moabelo@absa.africa</t>
  </si>
  <si>
    <t>Boitumelo.Moabi@absa.africa</t>
  </si>
  <si>
    <t>Ntombana.Hlatshwayo@absa.africa</t>
  </si>
  <si>
    <t>Mathapelo.Shogwa@absa.africa</t>
  </si>
  <si>
    <t>Kabelo.Litabe@absa.africa</t>
  </si>
  <si>
    <t>Thandi.Mtambo@absa.africa</t>
  </si>
  <si>
    <t>Fahmida.Omar@absa.africa</t>
  </si>
  <si>
    <t>Keshni.Athimoolam@absa.africa</t>
  </si>
  <si>
    <t>Ragesh.Pillai@absa.africa</t>
  </si>
  <si>
    <t>Sanjeev.Datadin@absa.africa</t>
  </si>
  <si>
    <t>Lianne.Africa@absa.africa</t>
  </si>
  <si>
    <t>Natasha.Osman@absa.africa</t>
  </si>
  <si>
    <t>Tinyiko.Nyamuswa@absa.africa</t>
  </si>
  <si>
    <t>Sabelo.Mngomezulu@absa.africa</t>
  </si>
  <si>
    <t>Nashoda.Badassy@absa.africa</t>
  </si>
  <si>
    <t>Millicent.Gaetsosiwe@absa.africa</t>
  </si>
  <si>
    <t>Seipati.Ramagaga@absa.africa</t>
  </si>
  <si>
    <t>Deendayal.Deepnarain@absa.africa</t>
  </si>
  <si>
    <t>Nesbert.Mangava@absa.africa</t>
  </si>
  <si>
    <t>Ramphela.Phahlamohlaka@absa.africa</t>
  </si>
  <si>
    <t>Liver.Tshunga@absa.africa</t>
  </si>
  <si>
    <t>Tashnee.Naick@absa.africa</t>
  </si>
  <si>
    <t>Dane.Poggenpoel@absa.africa</t>
  </si>
  <si>
    <t>Amaleah.Mbewe@absa.africa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</si>
</sst>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FFFF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wrapText="1"/>
    </xf>
    <xf numFmtId="49" fontId="1" fillId="0" borderId="3" xfId="0" quotePrefix="1" applyNumberFormat="1" applyFont="1" applyBorder="1" applyAlignment="1">
      <alignment vertical="center"/>
    </xf>
    <xf numFmtId="0" fontId="5" fillId="0" borderId="0" xfId="0" applyNumberFormat="1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wrapText="1"/>
    </xf>
    <xf numFmtId="0" fontId="5" fillId="0" borderId="3" xfId="0" quotePrefix="1" applyNumberFormat="1" applyFont="1" applyBorder="1"/>
    <xf numFmtId="0" fontId="23" fillId="36" borderId="0" xfId="43" applyFont="1" applyFill="1" applyAlignment="1">
      <alignment horizontal="center"/>
    </xf>
    <xf numFmtId="0" fontId="23" fillId="36" borderId="0" xfId="43" applyFont="1" applyFill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3" fillId="34" borderId="0" xfId="0" applyFont="1" applyFill="1" applyBorder="1" applyAlignment="1">
      <alignment horizontal="center"/>
    </xf>
    <xf numFmtId="0" fontId="23" fillId="34" borderId="0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/>
    </xf>
    <xf numFmtId="0" fontId="25" fillId="34" borderId="0" xfId="0" applyFont="1" applyFill="1" applyBorder="1"/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0" fillId="0" borderId="0" xfId="0" applyNumberFormat="1" applyAlignment="1">
      <alignment vertical="center"/>
    </xf>
    <xf numFmtId="49" fontId="2" fillId="0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1" fillId="0" borderId="3" xfId="0" applyFont="1" applyFill="1" applyBorder="1"/>
    <xf numFmtId="0" fontId="28" fillId="0" borderId="0" xfId="0" applyNumberFormat="1" applyFont="1" applyFill="1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NumberFormat="1" applyFont="1" applyFill="1" applyBorder="1"/>
    <xf numFmtId="49" fontId="2" fillId="37" borderId="3" xfId="0" applyNumberFormat="1" applyFont="1" applyFill="1" applyBorder="1" applyAlignment="1">
      <alignment horizontal="left" vertical="center" wrapText="1"/>
    </xf>
    <xf numFmtId="0" fontId="5" fillId="37" borderId="3" xfId="0" applyNumberFormat="1" applyFont="1" applyFill="1" applyBorder="1" applyAlignment="1">
      <alignment horizontal="center" vertical="center"/>
    </xf>
    <xf numFmtId="0" fontId="5" fillId="37" borderId="3" xfId="0" applyNumberFormat="1" applyFont="1" applyFill="1" applyBorder="1" applyAlignment="1">
      <alignment wrapText="1"/>
    </xf>
    <xf numFmtId="0" fontId="5" fillId="37" borderId="0" xfId="0" applyNumberFormat="1" applyFont="1" applyFill="1"/>
    <xf numFmtId="0" fontId="27" fillId="0" borderId="0" xfId="0" applyNumberFormat="1" applyFont="1" applyFill="1" applyBorder="1"/>
    <xf numFmtId="0" fontId="30" fillId="0" borderId="0" xfId="0" applyFont="1"/>
    <xf numFmtId="0" fontId="0" fillId="40" borderId="0" xfId="0" applyFill="1"/>
    <xf numFmtId="0" fontId="5" fillId="38" borderId="3" xfId="0" quotePrefix="1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3" fillId="0" borderId="3" xfId="1" applyBorder="1" applyAlignment="1">
      <alignment horizontal="left" vertical="center"/>
    </xf>
    <xf numFmtId="0" fontId="21" fillId="0" borderId="3" xfId="0" applyFont="1" applyBorder="1" applyAlignment="1">
      <alignment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2" borderId="20" xfId="0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49" fontId="21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2" fillId="39" borderId="28" xfId="0" applyNumberFormat="1" applyFont="1" applyFill="1" applyBorder="1" applyAlignment="1">
      <alignment vertical="center" wrapText="1"/>
    </xf>
    <xf numFmtId="49" fontId="1" fillId="0" borderId="20" xfId="0" applyNumberFormat="1" applyFont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0" borderId="3" xfId="0" quotePrefix="1" applyNumberFormat="1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49" fontId="21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 wrapText="1"/>
    </xf>
    <xf numFmtId="49" fontId="1" fillId="0" borderId="2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28" xfId="0" quotePrefix="1" applyNumberFormat="1" applyFont="1" applyFill="1" applyBorder="1" applyAlignment="1">
      <alignment vertical="center"/>
    </xf>
    <xf numFmtId="0" fontId="0" fillId="0" borderId="3" xfId="0" applyFill="1" applyBorder="1"/>
    <xf numFmtId="0" fontId="31" fillId="0" borderId="0" xfId="0" applyFont="1"/>
    <xf numFmtId="49" fontId="3" fillId="0" borderId="0" xfId="1" applyNumberFormat="1" applyAlignment="1">
      <alignment vertical="center"/>
    </xf>
    <xf numFmtId="0" fontId="28" fillId="0" borderId="0" xfId="0" applyNumberFormat="1" applyFont="1" applyFill="1" applyAlignment="1">
      <alignment horizont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15</xdr:row>
      <xdr:rowOff>85725</xdr:rowOff>
    </xdr:from>
    <xdr:to>
      <xdr:col>9</xdr:col>
      <xdr:colOff>9525</xdr:colOff>
      <xdr:row>28</xdr:row>
      <xdr:rowOff>85725</xdr:rowOff>
    </xdr:to>
    <xdr:pic>
      <xdr:nvPicPr>
        <xdr:cNvPr id="5" name="Picture 2" descr="DT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143125"/>
          <a:ext cx="166687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ll516/Documents/WIMI_DIGITAL_PROJECTS/ALL%20PROJECTS/Absa%20Online%20Quote(AOQ)/AOQ%20Identity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ID"/>
      <sheetName val="Data"/>
    </sheetNames>
    <sheetDataSet>
      <sheetData sheetId="0" refreshError="1"/>
      <sheetData sheetId="1" refreshError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bsa-idit-training.rbbaicsendev.aws.dsarena.com/idit-web/web-framework/login.do" TargetMode="External"/><Relationship Id="rId1" Type="http://schemas.openxmlformats.org/officeDocument/2006/relationships/hyperlink" Target="https://protect-za.mimecast.com/s/lgTTCWnv74TzZMmrZc6B216?domain=absa-idit-uatmig.rbbaicsendev.aws.dsarena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yiko.Hlongwane@absa.africa" TargetMode="External"/><Relationship Id="rId3" Type="http://schemas.openxmlformats.org/officeDocument/2006/relationships/hyperlink" Target="mailto:Themba.Manganyi@absa.africa" TargetMode="External"/><Relationship Id="rId7" Type="http://schemas.openxmlformats.org/officeDocument/2006/relationships/hyperlink" Target="mailto:Elsie.Tau@absa.africa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Sydney.Stahmer@absa.africa" TargetMode="External"/><Relationship Id="rId1" Type="http://schemas.openxmlformats.org/officeDocument/2006/relationships/hyperlink" Target="mailto:Ramu.Maddipati@absa.africa" TargetMode="External"/><Relationship Id="rId6" Type="http://schemas.openxmlformats.org/officeDocument/2006/relationships/hyperlink" Target="mailto:Gabie.Ngwenya@absa.africa" TargetMode="External"/><Relationship Id="rId11" Type="http://schemas.openxmlformats.org/officeDocument/2006/relationships/hyperlink" Target="mailto:Fahmida.Omar@absa.africa" TargetMode="External"/><Relationship Id="rId5" Type="http://schemas.openxmlformats.org/officeDocument/2006/relationships/hyperlink" Target="mailto:Simphiwe.Msimango@absa.africa" TargetMode="External"/><Relationship Id="rId10" Type="http://schemas.openxmlformats.org/officeDocument/2006/relationships/hyperlink" Target="mailto:Sabelo.Mngomezulu@absa.africa" TargetMode="External"/><Relationship Id="rId4" Type="http://schemas.openxmlformats.org/officeDocument/2006/relationships/hyperlink" Target="mailto:Zeenath.Sayeed@absa.africa" TargetMode="External"/><Relationship Id="rId9" Type="http://schemas.openxmlformats.org/officeDocument/2006/relationships/hyperlink" Target="mailto:Thandi.Mtambo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"/>
  <sheetViews>
    <sheetView zoomScale="110" zoomScaleNormal="110" workbookViewId="0">
      <selection activeCell="D2" sqref="D2"/>
    </sheetView>
  </sheetViews>
  <sheetFormatPr defaultColWidth="9.140625" defaultRowHeight="12" x14ac:dyDescent="0.2"/>
  <cols>
    <col min="1" max="1" width="8.42578125" style="59" bestFit="1" customWidth="1"/>
    <col min="2" max="2" width="44" style="15" bestFit="1" customWidth="1"/>
    <col min="3" max="3" width="30.7109375" style="15" customWidth="1"/>
    <col min="4" max="4" width="12.42578125" style="14" customWidth="1"/>
    <col min="5" max="5" width="13.5703125" style="14" customWidth="1"/>
    <col min="6" max="6" width="11.5703125" style="14" customWidth="1"/>
    <col min="7" max="7" width="7" style="14" bestFit="1" customWidth="1"/>
    <col min="8" max="8" width="12" style="14" customWidth="1"/>
    <col min="9" max="9" width="10.5703125" style="14" bestFit="1" customWidth="1"/>
    <col min="10" max="13" width="9.140625" style="14"/>
    <col min="14" max="14" width="9.140625" style="14" customWidth="1"/>
    <col min="15" max="16384" width="9.140625" style="14"/>
  </cols>
  <sheetData>
    <row r="1" spans="1:10" s="13" customFormat="1" ht="24" x14ac:dyDescent="0.25">
      <c r="A1" s="18" t="s">
        <v>9</v>
      </c>
      <c r="B1" s="18" t="s">
        <v>0</v>
      </c>
      <c r="C1" s="18" t="s">
        <v>7</v>
      </c>
      <c r="D1" s="18" t="s">
        <v>4</v>
      </c>
      <c r="E1" s="18" t="s">
        <v>13</v>
      </c>
      <c r="F1" s="18" t="s">
        <v>5</v>
      </c>
      <c r="G1" s="18" t="s">
        <v>3</v>
      </c>
      <c r="H1" s="18" t="s">
        <v>6</v>
      </c>
    </row>
    <row r="2" spans="1:10" s="54" customFormat="1" ht="18.75" x14ac:dyDescent="0.3">
      <c r="A2" s="58" t="s">
        <v>32</v>
      </c>
      <c r="B2" s="51" t="s">
        <v>80</v>
      </c>
      <c r="C2" s="44" t="s">
        <v>79</v>
      </c>
      <c r="D2" s="52" t="s">
        <v>11</v>
      </c>
      <c r="E2" s="53"/>
      <c r="F2" s="53"/>
      <c r="G2" s="53"/>
      <c r="H2" s="50"/>
      <c r="I2" s="82"/>
      <c r="J2" s="82"/>
    </row>
    <row r="3" spans="1:10" s="17" customFormat="1" ht="18.75" x14ac:dyDescent="0.3">
      <c r="A3" s="58" t="s">
        <v>30</v>
      </c>
      <c r="B3" s="51" t="s">
        <v>81</v>
      </c>
      <c r="C3" s="44" t="s">
        <v>79</v>
      </c>
      <c r="D3" s="52" t="s">
        <v>11</v>
      </c>
      <c r="E3" s="19"/>
      <c r="F3" s="19"/>
      <c r="G3" s="19"/>
      <c r="H3" s="20"/>
      <c r="I3" s="47"/>
      <c r="J3" s="55"/>
    </row>
  </sheetData>
  <mergeCells count="1">
    <mergeCell ref="I2:J2"/>
  </mergeCells>
  <phoneticPr fontId="29" type="noConversion"/>
  <dataValidations count="1"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15"/>
  <sheetViews>
    <sheetView zoomScaleNormal="100" workbookViewId="0">
      <selection activeCell="B7" sqref="B7"/>
    </sheetView>
  </sheetViews>
  <sheetFormatPr defaultColWidth="9.140625" defaultRowHeight="15" x14ac:dyDescent="0.3"/>
  <cols>
    <col min="1" max="1" width="23" style="2" bestFit="1" customWidth="1"/>
    <col min="2" max="2" width="111.28515625" style="2" bestFit="1" customWidth="1"/>
    <col min="3" max="16384" width="9.140625" style="2"/>
  </cols>
  <sheetData>
    <row r="1" spans="1:4" x14ac:dyDescent="0.3">
      <c r="A1" s="5" t="s">
        <v>1</v>
      </c>
      <c r="B1" s="5" t="s">
        <v>2</v>
      </c>
    </row>
    <row r="2" spans="1:4" x14ac:dyDescent="0.3">
      <c r="A2" s="11" t="s">
        <v>17</v>
      </c>
      <c r="B2" s="11" t="s">
        <v>29</v>
      </c>
    </row>
    <row r="3" spans="1:4" x14ac:dyDescent="0.3">
      <c r="A3" s="46" t="s">
        <v>12</v>
      </c>
      <c r="B3" s="46" t="s">
        <v>15</v>
      </c>
    </row>
    <row r="4" spans="1:4" x14ac:dyDescent="0.3">
      <c r="A4" s="11" t="s">
        <v>8</v>
      </c>
      <c r="B4" s="11" t="s">
        <v>70</v>
      </c>
    </row>
    <row r="5" spans="1:4" x14ac:dyDescent="0.3">
      <c r="A5" s="11" t="s">
        <v>10</v>
      </c>
      <c r="B5" s="11" t="s">
        <v>14</v>
      </c>
    </row>
    <row r="6" spans="1:4" ht="15.75" x14ac:dyDescent="0.3">
      <c r="A6" s="11" t="s">
        <v>16</v>
      </c>
      <c r="B6" s="49" t="s">
        <v>69</v>
      </c>
      <c r="D6" s="12"/>
    </row>
    <row r="7" spans="1:4" x14ac:dyDescent="0.3">
      <c r="A7" s="11" t="s">
        <v>25</v>
      </c>
      <c r="B7" s="60">
        <v>0</v>
      </c>
    </row>
    <row r="8" spans="1:4" x14ac:dyDescent="0.3">
      <c r="A8" s="11" t="s">
        <v>26</v>
      </c>
      <c r="B8" s="11" t="s">
        <v>11</v>
      </c>
    </row>
    <row r="12" spans="1:4" ht="15.75" x14ac:dyDescent="0.3">
      <c r="A12" s="2" t="s">
        <v>27</v>
      </c>
      <c r="B12" s="49" t="s">
        <v>71</v>
      </c>
    </row>
    <row r="13" spans="1:4" ht="15.75" x14ac:dyDescent="0.3">
      <c r="A13" s="2" t="s">
        <v>70</v>
      </c>
      <c r="B13" s="49" t="s">
        <v>69</v>
      </c>
    </row>
    <row r="14" spans="1:4" ht="15.75" x14ac:dyDescent="0.3">
      <c r="A14" s="2" t="s">
        <v>123</v>
      </c>
      <c r="B14" s="12" t="s">
        <v>124</v>
      </c>
    </row>
    <row r="15" spans="1:4" ht="15.75" x14ac:dyDescent="0.3">
      <c r="A15" s="2" t="s">
        <v>193</v>
      </c>
      <c r="B15" s="12" t="s">
        <v>194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 B6" xr:uid="{273E8AC2-6E00-4873-B68C-A293BFD2E957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display="https://protect-za.mimecast.com/s/lgTTCWnv74TzZMmrZc6B216?domain=absa-idit-uatmig.rbbaicsendev.aws.dsarena.com" xr:uid="{DA08E16B-01E8-40DD-B22B-6E41AAC57A8E}"/>
    <hyperlink ref="B15" r:id="rId2" xr:uid="{3602B721-32A7-4C01-8823-729B5E8CF7B5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8.85546875" defaultRowHeight="15.6" customHeight="1" x14ac:dyDescent="0.25"/>
  <cols>
    <col min="1" max="1" width="15.7109375" style="43" bestFit="1" customWidth="1"/>
    <col min="2" max="2" width="31.5703125" style="43" bestFit="1" customWidth="1"/>
    <col min="3" max="3" width="12.42578125" style="43" bestFit="1" customWidth="1"/>
    <col min="4" max="4" width="11.140625" style="43" bestFit="1" customWidth="1"/>
    <col min="5" max="5" width="36.28515625" style="43" bestFit="1" customWidth="1"/>
    <col min="6" max="6" width="31.28515625" style="43" bestFit="1" customWidth="1"/>
    <col min="7" max="7" width="30.28515625" style="43" bestFit="1" customWidth="1"/>
    <col min="8" max="8" width="25.42578125" style="43" bestFit="1" customWidth="1"/>
    <col min="9" max="9" width="34" style="43" bestFit="1" customWidth="1"/>
    <col min="10" max="16384" width="8.85546875" style="43"/>
  </cols>
  <sheetData>
    <row r="1" spans="1:9" s="64" customFormat="1" ht="15.6" customHeight="1" x14ac:dyDescent="0.25">
      <c r="A1" s="62" t="s">
        <v>9</v>
      </c>
      <c r="B1" s="62" t="s">
        <v>23</v>
      </c>
      <c r="C1" s="63" t="s">
        <v>68</v>
      </c>
    </row>
    <row r="2" spans="1:9" s="65" customFormat="1" ht="15.6" customHeight="1" x14ac:dyDescent="0.25">
      <c r="A2" s="62" t="s">
        <v>32</v>
      </c>
      <c r="B2" s="62" t="s">
        <v>53</v>
      </c>
      <c r="C2" s="62" t="s">
        <v>67</v>
      </c>
      <c r="D2" s="62" t="s">
        <v>72</v>
      </c>
      <c r="E2" s="71" t="s">
        <v>76</v>
      </c>
      <c r="F2" s="64" t="s">
        <v>74</v>
      </c>
      <c r="G2" s="64" t="s">
        <v>75</v>
      </c>
      <c r="H2" s="71" t="s">
        <v>89</v>
      </c>
      <c r="I2" s="71" t="s">
        <v>90</v>
      </c>
    </row>
    <row r="3" spans="1:9" s="68" customFormat="1" ht="15.6" customHeight="1" x14ac:dyDescent="0.25">
      <c r="A3" s="16"/>
      <c r="B3" s="61" t="s">
        <v>83</v>
      </c>
      <c r="C3" s="61" t="s">
        <v>18</v>
      </c>
      <c r="D3" s="66" t="s">
        <v>73</v>
      </c>
      <c r="E3" s="79" t="s">
        <v>88</v>
      </c>
      <c r="F3" s="67" t="s">
        <v>77</v>
      </c>
      <c r="G3" s="70" t="s">
        <v>78</v>
      </c>
      <c r="H3" s="67"/>
      <c r="I3" s="67"/>
    </row>
    <row r="4" spans="1:9" s="65" customFormat="1" ht="15.6" customHeight="1" x14ac:dyDescent="0.25">
      <c r="A4" s="62" t="s">
        <v>30</v>
      </c>
      <c r="B4" s="62" t="s">
        <v>53</v>
      </c>
      <c r="C4" s="62" t="s">
        <v>67</v>
      </c>
      <c r="D4" s="62" t="s">
        <v>72</v>
      </c>
      <c r="E4" s="71" t="s">
        <v>76</v>
      </c>
      <c r="F4" s="64" t="s">
        <v>74</v>
      </c>
      <c r="G4" s="64" t="s">
        <v>75</v>
      </c>
      <c r="H4" s="71" t="s">
        <v>89</v>
      </c>
      <c r="I4" s="71" t="s">
        <v>90</v>
      </c>
    </row>
    <row r="5" spans="1:9" s="77" customFormat="1" ht="15.6" customHeight="1" x14ac:dyDescent="0.25">
      <c r="A5" s="72"/>
      <c r="B5" s="73" t="s">
        <v>82</v>
      </c>
      <c r="C5" s="61" t="s">
        <v>11</v>
      </c>
      <c r="D5" s="74" t="s">
        <v>73</v>
      </c>
      <c r="E5" s="12" t="s">
        <v>228</v>
      </c>
      <c r="F5" s="75" t="s">
        <v>77</v>
      </c>
      <c r="G5" s="76" t="s">
        <v>78</v>
      </c>
      <c r="H5" s="75" t="s">
        <v>114</v>
      </c>
      <c r="I5" s="75" t="s">
        <v>105</v>
      </c>
    </row>
    <row r="6" spans="1:9" s="77" customFormat="1" ht="15.6" customHeight="1" x14ac:dyDescent="0.25">
      <c r="A6" s="78"/>
      <c r="B6" s="73" t="s">
        <v>84</v>
      </c>
      <c r="C6" s="61" t="s">
        <v>18</v>
      </c>
      <c r="D6" s="74" t="s">
        <v>73</v>
      </c>
      <c r="E6" t="s">
        <v>228</v>
      </c>
      <c r="F6" s="75" t="s">
        <v>77</v>
      </c>
      <c r="G6" s="76" t="s">
        <v>78</v>
      </c>
      <c r="H6" s="75" t="s">
        <v>115</v>
      </c>
      <c r="I6" s="75" t="s">
        <v>106</v>
      </c>
    </row>
    <row r="7" spans="1:9" s="77" customFormat="1" ht="15.6" customHeight="1" x14ac:dyDescent="0.25">
      <c r="A7" s="78"/>
      <c r="B7" s="73" t="s">
        <v>85</v>
      </c>
      <c r="C7" s="61" t="s">
        <v>18</v>
      </c>
      <c r="D7" s="74" t="s">
        <v>73</v>
      </c>
      <c r="E7" t="s">
        <v>229</v>
      </c>
      <c r="F7" s="75" t="s">
        <v>77</v>
      </c>
      <c r="G7" s="76" t="s">
        <v>78</v>
      </c>
      <c r="H7" s="75" t="s">
        <v>118</v>
      </c>
      <c r="I7" s="75" t="s">
        <v>107</v>
      </c>
    </row>
    <row r="8" spans="1:9" s="77" customFormat="1" ht="15.6" customHeight="1" x14ac:dyDescent="0.25">
      <c r="A8" s="78"/>
      <c r="B8" s="73" t="s">
        <v>86</v>
      </c>
      <c r="C8" s="61" t="s">
        <v>18</v>
      </c>
      <c r="D8" s="74" t="s">
        <v>73</v>
      </c>
      <c r="E8" t="s">
        <v>230</v>
      </c>
      <c r="F8" s="75" t="s">
        <v>77</v>
      </c>
      <c r="G8" s="76" t="s">
        <v>78</v>
      </c>
      <c r="H8" s="75" t="s">
        <v>116</v>
      </c>
      <c r="I8" s="75" t="s">
        <v>108</v>
      </c>
    </row>
    <row r="9" spans="1:9" s="77" customFormat="1" ht="15.6" customHeight="1" x14ac:dyDescent="0.25">
      <c r="A9" s="78"/>
      <c r="B9" s="73" t="s">
        <v>87</v>
      </c>
      <c r="C9" s="61" t="s">
        <v>18</v>
      </c>
      <c r="D9" s="74" t="s">
        <v>73</v>
      </c>
      <c r="E9" t="s">
        <v>231</v>
      </c>
      <c r="F9" s="75" t="s">
        <v>77</v>
      </c>
      <c r="G9" s="76" t="s">
        <v>78</v>
      </c>
      <c r="H9" s="75" t="s">
        <v>117</v>
      </c>
      <c r="I9" s="75" t="s">
        <v>109</v>
      </c>
    </row>
    <row r="10" spans="1:9" s="77" customFormat="1" ht="15.6" customHeight="1" x14ac:dyDescent="0.25">
      <c r="A10" s="78"/>
      <c r="B10" s="73" t="s">
        <v>91</v>
      </c>
      <c r="C10" s="61" t="s">
        <v>18</v>
      </c>
      <c r="D10" s="74" t="s">
        <v>73</v>
      </c>
      <c r="E10" t="s">
        <v>232</v>
      </c>
      <c r="F10" s="75" t="s">
        <v>77</v>
      </c>
      <c r="G10" s="76" t="s">
        <v>78</v>
      </c>
      <c r="H10" s="75" t="s">
        <v>119</v>
      </c>
      <c r="I10" s="75" t="s">
        <v>110</v>
      </c>
    </row>
    <row r="11" spans="1:9" s="77" customFormat="1" ht="15.6" customHeight="1" x14ac:dyDescent="0.25">
      <c r="A11" s="78"/>
      <c r="B11" s="73" t="s">
        <v>92</v>
      </c>
      <c r="C11" s="61" t="s">
        <v>18</v>
      </c>
      <c r="D11" s="74" t="s">
        <v>73</v>
      </c>
      <c r="E11" t="s">
        <v>233</v>
      </c>
      <c r="F11" s="75" t="s">
        <v>77</v>
      </c>
      <c r="G11" s="76" t="s">
        <v>78</v>
      </c>
      <c r="H11" s="75" t="s">
        <v>120</v>
      </c>
      <c r="I11" s="75" t="s">
        <v>111</v>
      </c>
    </row>
    <row r="12" spans="1:9" s="77" customFormat="1" ht="15.6" customHeight="1" x14ac:dyDescent="0.25">
      <c r="A12" s="78"/>
      <c r="B12" s="73" t="s">
        <v>93</v>
      </c>
      <c r="C12" s="61" t="s">
        <v>18</v>
      </c>
      <c r="D12" s="74" t="s">
        <v>73</v>
      </c>
      <c r="E12" t="s">
        <v>234</v>
      </c>
      <c r="F12" s="75" t="s">
        <v>77</v>
      </c>
      <c r="G12" s="76" t="s">
        <v>78</v>
      </c>
      <c r="H12" s="75" t="s">
        <v>121</v>
      </c>
      <c r="I12" s="75" t="s">
        <v>112</v>
      </c>
    </row>
    <row r="13" spans="1:9" s="77" customFormat="1" ht="15.6" customHeight="1" x14ac:dyDescent="0.25">
      <c r="A13" s="78"/>
      <c r="B13" s="73" t="s">
        <v>94</v>
      </c>
      <c r="C13" s="61" t="s">
        <v>18</v>
      </c>
      <c r="D13" s="74" t="s">
        <v>73</v>
      </c>
      <c r="E13" s="12" t="s">
        <v>235</v>
      </c>
      <c r="F13" s="75" t="s">
        <v>77</v>
      </c>
      <c r="G13" s="76" t="s">
        <v>78</v>
      </c>
      <c r="H13" s="75" t="s">
        <v>122</v>
      </c>
      <c r="I13" s="75" t="s">
        <v>113</v>
      </c>
    </row>
    <row r="14" spans="1:9" s="77" customFormat="1" ht="15.6" customHeight="1" x14ac:dyDescent="0.25">
      <c r="A14" s="78"/>
      <c r="B14" s="73" t="s">
        <v>95</v>
      </c>
      <c r="C14" s="61" t="s">
        <v>18</v>
      </c>
      <c r="D14" s="74" t="s">
        <v>73</v>
      </c>
      <c r="E14" t="s">
        <v>236</v>
      </c>
      <c r="F14" s="75" t="s">
        <v>77</v>
      </c>
      <c r="G14" s="76" t="s">
        <v>78</v>
      </c>
      <c r="H14" s="75" t="s">
        <v>122</v>
      </c>
      <c r="I14" s="75" t="s">
        <v>113</v>
      </c>
    </row>
    <row r="15" spans="1:9" s="77" customFormat="1" ht="15.6" customHeight="1" x14ac:dyDescent="0.25">
      <c r="A15" s="78"/>
      <c r="B15" s="73" t="s">
        <v>96</v>
      </c>
      <c r="C15" s="61" t="s">
        <v>18</v>
      </c>
      <c r="D15" s="74" t="s">
        <v>73</v>
      </c>
      <c r="E15" t="s">
        <v>237</v>
      </c>
      <c r="F15" s="75" t="s">
        <v>77</v>
      </c>
      <c r="G15" s="76" t="s">
        <v>78</v>
      </c>
      <c r="H15" s="75" t="s">
        <v>122</v>
      </c>
      <c r="I15" s="75" t="s">
        <v>113</v>
      </c>
    </row>
    <row r="16" spans="1:9" s="77" customFormat="1" ht="15.6" customHeight="1" x14ac:dyDescent="0.25">
      <c r="A16" s="78"/>
      <c r="B16" s="73" t="s">
        <v>97</v>
      </c>
      <c r="C16" s="61" t="s">
        <v>18</v>
      </c>
      <c r="D16" s="74" t="s">
        <v>73</v>
      </c>
      <c r="E16" t="s">
        <v>238</v>
      </c>
      <c r="F16" s="75" t="s">
        <v>77</v>
      </c>
      <c r="G16" s="76" t="s">
        <v>78</v>
      </c>
      <c r="H16" s="75" t="s">
        <v>122</v>
      </c>
      <c r="I16" s="75" t="s">
        <v>113</v>
      </c>
    </row>
    <row r="17" spans="1:9" s="77" customFormat="1" ht="15.6" customHeight="1" x14ac:dyDescent="0.25">
      <c r="A17" s="78"/>
      <c r="B17" s="73" t="s">
        <v>98</v>
      </c>
      <c r="C17" s="61" t="s">
        <v>18</v>
      </c>
      <c r="D17" s="74" t="s">
        <v>73</v>
      </c>
      <c r="E17" t="s">
        <v>239</v>
      </c>
      <c r="F17" s="75" t="s">
        <v>77</v>
      </c>
      <c r="G17" s="76" t="s">
        <v>78</v>
      </c>
      <c r="H17" s="75" t="s">
        <v>122</v>
      </c>
      <c r="I17" s="75" t="s">
        <v>113</v>
      </c>
    </row>
    <row r="18" spans="1:9" s="77" customFormat="1" ht="15.6" customHeight="1" x14ac:dyDescent="0.25">
      <c r="A18" s="78"/>
      <c r="B18" s="73" t="s">
        <v>99</v>
      </c>
      <c r="C18" s="61" t="s">
        <v>18</v>
      </c>
      <c r="D18" s="74" t="s">
        <v>73</v>
      </c>
      <c r="E18" t="s">
        <v>240</v>
      </c>
      <c r="F18" s="75" t="s">
        <v>77</v>
      </c>
      <c r="G18" s="76" t="s">
        <v>78</v>
      </c>
      <c r="H18" s="75" t="s">
        <v>122</v>
      </c>
      <c r="I18" s="75" t="s">
        <v>113</v>
      </c>
    </row>
    <row r="19" spans="1:9" s="77" customFormat="1" ht="15.6" customHeight="1" x14ac:dyDescent="0.25">
      <c r="A19" s="78"/>
      <c r="B19" s="73" t="s">
        <v>100</v>
      </c>
      <c r="C19" s="61" t="s">
        <v>18</v>
      </c>
      <c r="D19" s="74" t="s">
        <v>73</v>
      </c>
      <c r="E19" t="s">
        <v>241</v>
      </c>
      <c r="F19" s="75" t="s">
        <v>77</v>
      </c>
      <c r="G19" s="76" t="s">
        <v>78</v>
      </c>
      <c r="H19" s="75" t="s">
        <v>122</v>
      </c>
      <c r="I19" s="75" t="s">
        <v>113</v>
      </c>
    </row>
    <row r="20" spans="1:9" ht="15.6" customHeight="1" x14ac:dyDescent="0.25">
      <c r="B20" s="73" t="s">
        <v>125</v>
      </c>
      <c r="C20" s="61" t="s">
        <v>18</v>
      </c>
      <c r="D20" s="74" t="s">
        <v>73</v>
      </c>
      <c r="E20" t="s">
        <v>242</v>
      </c>
      <c r="F20" s="75" t="s">
        <v>77</v>
      </c>
      <c r="G20" s="76" t="s">
        <v>78</v>
      </c>
      <c r="H20" s="75" t="s">
        <v>122</v>
      </c>
      <c r="I20" s="75" t="s">
        <v>113</v>
      </c>
    </row>
    <row r="21" spans="1:9" ht="15.6" customHeight="1" x14ac:dyDescent="0.25">
      <c r="B21" s="73" t="s">
        <v>126</v>
      </c>
      <c r="C21" s="61" t="s">
        <v>18</v>
      </c>
      <c r="D21" s="74" t="s">
        <v>73</v>
      </c>
      <c r="E21" t="s">
        <v>243</v>
      </c>
      <c r="F21" s="75" t="s">
        <v>77</v>
      </c>
      <c r="G21" s="76" t="s">
        <v>78</v>
      </c>
      <c r="H21" s="75" t="s">
        <v>122</v>
      </c>
      <c r="I21" s="75" t="s">
        <v>113</v>
      </c>
    </row>
    <row r="22" spans="1:9" ht="15.6" customHeight="1" x14ac:dyDescent="0.25">
      <c r="B22" s="73" t="s">
        <v>127</v>
      </c>
      <c r="C22" s="61" t="s">
        <v>18</v>
      </c>
      <c r="D22" s="74" t="s">
        <v>73</v>
      </c>
      <c r="E22" t="s">
        <v>244</v>
      </c>
      <c r="F22" s="75" t="s">
        <v>77</v>
      </c>
      <c r="G22" s="76" t="s">
        <v>78</v>
      </c>
      <c r="H22" s="75" t="s">
        <v>122</v>
      </c>
      <c r="I22" s="75" t="s">
        <v>113</v>
      </c>
    </row>
    <row r="23" spans="1:9" ht="15.6" customHeight="1" x14ac:dyDescent="0.25">
      <c r="B23" s="73" t="s">
        <v>128</v>
      </c>
      <c r="C23" s="61" t="s">
        <v>18</v>
      </c>
      <c r="D23" s="74" t="s">
        <v>73</v>
      </c>
      <c r="E23" t="s">
        <v>245</v>
      </c>
      <c r="F23" s="75" t="s">
        <v>77</v>
      </c>
      <c r="G23" s="76" t="s">
        <v>78</v>
      </c>
      <c r="H23" s="75" t="s">
        <v>122</v>
      </c>
      <c r="I23" s="75" t="s">
        <v>113</v>
      </c>
    </row>
    <row r="24" spans="1:9" ht="15.6" customHeight="1" x14ac:dyDescent="0.25">
      <c r="B24" s="73" t="s">
        <v>129</v>
      </c>
      <c r="C24" s="61" t="s">
        <v>18</v>
      </c>
      <c r="D24" s="74" t="s">
        <v>73</v>
      </c>
      <c r="E24" s="49" t="s">
        <v>205</v>
      </c>
      <c r="F24" s="75" t="s">
        <v>77</v>
      </c>
      <c r="G24" s="76" t="s">
        <v>78</v>
      </c>
      <c r="H24" s="75" t="s">
        <v>122</v>
      </c>
      <c r="I24" s="75" t="s">
        <v>113</v>
      </c>
    </row>
    <row r="25" spans="1:9" ht="15.6" customHeight="1" x14ac:dyDescent="0.25">
      <c r="B25" s="73" t="s">
        <v>130</v>
      </c>
      <c r="C25" s="61" t="s">
        <v>18</v>
      </c>
      <c r="D25" s="74" t="s">
        <v>73</v>
      </c>
      <c r="E25" s="49" t="s">
        <v>206</v>
      </c>
      <c r="F25" s="75" t="s">
        <v>77</v>
      </c>
      <c r="G25" s="76" t="s">
        <v>78</v>
      </c>
      <c r="H25" s="75" t="s">
        <v>122</v>
      </c>
      <c r="I25" s="75" t="s">
        <v>113</v>
      </c>
    </row>
    <row r="26" spans="1:9" ht="15.6" customHeight="1" x14ac:dyDescent="0.25">
      <c r="B26" s="73" t="s">
        <v>131</v>
      </c>
      <c r="C26" s="61" t="s">
        <v>18</v>
      </c>
      <c r="D26" s="74" t="s">
        <v>73</v>
      </c>
      <c r="E26" s="49" t="s">
        <v>207</v>
      </c>
      <c r="F26" s="75" t="s">
        <v>77</v>
      </c>
      <c r="G26" s="76" t="s">
        <v>78</v>
      </c>
      <c r="H26" s="75" t="s">
        <v>122</v>
      </c>
      <c r="I26" s="75" t="s">
        <v>113</v>
      </c>
    </row>
    <row r="27" spans="1:9" ht="15.6" customHeight="1" x14ac:dyDescent="0.25">
      <c r="B27" s="73" t="s">
        <v>132</v>
      </c>
      <c r="C27" s="61" t="s">
        <v>18</v>
      </c>
      <c r="D27" s="74" t="s">
        <v>73</v>
      </c>
      <c r="E27" s="49" t="s">
        <v>208</v>
      </c>
      <c r="F27" s="75" t="s">
        <v>77</v>
      </c>
      <c r="G27" s="76" t="s">
        <v>78</v>
      </c>
      <c r="H27" s="75" t="s">
        <v>122</v>
      </c>
      <c r="I27" s="75" t="s">
        <v>113</v>
      </c>
    </row>
    <row r="28" spans="1:9" ht="15.6" customHeight="1" x14ac:dyDescent="0.25">
      <c r="B28" s="73" t="s">
        <v>133</v>
      </c>
      <c r="C28" s="61" t="s">
        <v>18</v>
      </c>
      <c r="D28" s="74" t="s">
        <v>73</v>
      </c>
      <c r="E28" s="49" t="s">
        <v>209</v>
      </c>
      <c r="F28" s="75" t="s">
        <v>77</v>
      </c>
      <c r="G28" s="76" t="s">
        <v>78</v>
      </c>
      <c r="H28" s="75" t="s">
        <v>122</v>
      </c>
      <c r="I28" s="75" t="s">
        <v>113</v>
      </c>
    </row>
    <row r="29" spans="1:9" ht="15.6" customHeight="1" x14ac:dyDescent="0.25">
      <c r="B29" s="73" t="s">
        <v>134</v>
      </c>
      <c r="C29" s="61" t="s">
        <v>18</v>
      </c>
      <c r="D29" s="74" t="s">
        <v>73</v>
      </c>
      <c r="E29" s="49" t="s">
        <v>210</v>
      </c>
      <c r="F29" s="75" t="s">
        <v>77</v>
      </c>
      <c r="G29" s="76" t="s">
        <v>78</v>
      </c>
      <c r="H29" s="75" t="s">
        <v>122</v>
      </c>
      <c r="I29" s="75" t="s">
        <v>113</v>
      </c>
    </row>
    <row r="30" spans="1:9" ht="15.6" customHeight="1" x14ac:dyDescent="0.25">
      <c r="B30" s="73" t="s">
        <v>135</v>
      </c>
      <c r="C30" s="61" t="s">
        <v>18</v>
      </c>
      <c r="D30" s="74" t="s">
        <v>73</v>
      </c>
      <c r="E30" s="49" t="s">
        <v>211</v>
      </c>
      <c r="F30" s="75" t="s">
        <v>77</v>
      </c>
      <c r="G30" s="76" t="s">
        <v>78</v>
      </c>
      <c r="H30" s="75" t="s">
        <v>122</v>
      </c>
      <c r="I30" s="75" t="s">
        <v>113</v>
      </c>
    </row>
    <row r="31" spans="1:9" ht="15.6" customHeight="1" x14ac:dyDescent="0.25">
      <c r="B31" s="73" t="s">
        <v>136</v>
      </c>
      <c r="C31" s="61" t="s">
        <v>18</v>
      </c>
      <c r="D31" s="74" t="s">
        <v>73</v>
      </c>
      <c r="E31" s="49" t="s">
        <v>212</v>
      </c>
      <c r="F31" s="75" t="s">
        <v>77</v>
      </c>
      <c r="G31" s="76" t="s">
        <v>78</v>
      </c>
      <c r="H31" s="75" t="s">
        <v>122</v>
      </c>
      <c r="I31" s="75" t="s">
        <v>113</v>
      </c>
    </row>
    <row r="32" spans="1:9" ht="15.6" customHeight="1" x14ac:dyDescent="0.25">
      <c r="B32" s="73" t="s">
        <v>137</v>
      </c>
      <c r="C32" s="61" t="s">
        <v>18</v>
      </c>
      <c r="D32" s="74" t="s">
        <v>73</v>
      </c>
      <c r="E32" s="49" t="s">
        <v>213</v>
      </c>
      <c r="F32" s="75" t="s">
        <v>77</v>
      </c>
      <c r="G32" s="76" t="s">
        <v>78</v>
      </c>
      <c r="H32" s="75" t="s">
        <v>122</v>
      </c>
      <c r="I32" s="75" t="s">
        <v>113</v>
      </c>
    </row>
    <row r="33" spans="2:9" ht="15.6" customHeight="1" x14ac:dyDescent="0.25">
      <c r="B33" s="73" t="s">
        <v>138</v>
      </c>
      <c r="C33" s="61" t="s">
        <v>18</v>
      </c>
      <c r="D33" s="74" t="s">
        <v>73</v>
      </c>
      <c r="E33" s="49" t="s">
        <v>214</v>
      </c>
      <c r="F33" s="75" t="s">
        <v>77</v>
      </c>
      <c r="G33" s="76" t="s">
        <v>78</v>
      </c>
      <c r="H33" s="75" t="s">
        <v>122</v>
      </c>
      <c r="I33" s="75" t="s">
        <v>113</v>
      </c>
    </row>
    <row r="34" spans="2:9" ht="15.6" customHeight="1" x14ac:dyDescent="0.25">
      <c r="B34" s="73" t="s">
        <v>139</v>
      </c>
      <c r="C34" s="61" t="s">
        <v>18</v>
      </c>
      <c r="D34" s="74" t="s">
        <v>73</v>
      </c>
      <c r="E34" s="49" t="s">
        <v>215</v>
      </c>
      <c r="F34" s="75" t="s">
        <v>77</v>
      </c>
      <c r="G34" s="76" t="s">
        <v>78</v>
      </c>
      <c r="H34" s="75" t="s">
        <v>122</v>
      </c>
      <c r="I34" s="75" t="s">
        <v>113</v>
      </c>
    </row>
    <row r="35" spans="2:9" ht="15.6" customHeight="1" x14ac:dyDescent="0.25">
      <c r="B35" s="73" t="s">
        <v>140</v>
      </c>
      <c r="C35" s="61" t="s">
        <v>18</v>
      </c>
      <c r="D35" s="74" t="s">
        <v>73</v>
      </c>
      <c r="E35" s="49" t="s">
        <v>198</v>
      </c>
      <c r="F35" s="75" t="s">
        <v>77</v>
      </c>
      <c r="G35" s="76" t="s">
        <v>78</v>
      </c>
      <c r="H35" s="75" t="s">
        <v>122</v>
      </c>
      <c r="I35" s="75" t="s">
        <v>113</v>
      </c>
    </row>
    <row r="36" spans="2:9" ht="15.6" customHeight="1" x14ac:dyDescent="0.25">
      <c r="B36" s="73" t="s">
        <v>141</v>
      </c>
      <c r="C36" s="61" t="s">
        <v>18</v>
      </c>
      <c r="D36" s="74" t="s">
        <v>73</v>
      </c>
      <c r="E36" s="49" t="s">
        <v>199</v>
      </c>
      <c r="F36" s="75" t="s">
        <v>77</v>
      </c>
      <c r="G36" s="76" t="s">
        <v>78</v>
      </c>
      <c r="H36" s="75" t="s">
        <v>122</v>
      </c>
      <c r="I36" s="75" t="s">
        <v>113</v>
      </c>
    </row>
    <row r="37" spans="2:9" ht="15.6" customHeight="1" x14ac:dyDescent="0.25">
      <c r="B37" s="73" t="s">
        <v>142</v>
      </c>
      <c r="C37" s="61" t="s">
        <v>18</v>
      </c>
      <c r="D37" s="74" t="s">
        <v>73</v>
      </c>
      <c r="E37" s="49" t="s">
        <v>200</v>
      </c>
      <c r="F37" s="75" t="s">
        <v>77</v>
      </c>
      <c r="G37" s="76" t="s">
        <v>78</v>
      </c>
      <c r="H37" s="75" t="s">
        <v>122</v>
      </c>
      <c r="I37" s="75" t="s">
        <v>113</v>
      </c>
    </row>
    <row r="38" spans="2:9" ht="15.6" customHeight="1" x14ac:dyDescent="0.25">
      <c r="B38" s="73" t="s">
        <v>143</v>
      </c>
      <c r="C38" s="61" t="s">
        <v>18</v>
      </c>
      <c r="D38" s="74" t="s">
        <v>73</v>
      </c>
      <c r="E38" s="49" t="s">
        <v>168</v>
      </c>
      <c r="F38" s="75" t="s">
        <v>77</v>
      </c>
      <c r="G38" s="76" t="s">
        <v>78</v>
      </c>
      <c r="H38" s="75" t="s">
        <v>122</v>
      </c>
      <c r="I38" s="75" t="s">
        <v>113</v>
      </c>
    </row>
    <row r="39" spans="2:9" ht="15.6" customHeight="1" x14ac:dyDescent="0.25">
      <c r="B39" s="73" t="s">
        <v>144</v>
      </c>
      <c r="C39" s="61" t="s">
        <v>18</v>
      </c>
      <c r="D39" s="74" t="s">
        <v>73</v>
      </c>
      <c r="E39" s="49" t="s">
        <v>201</v>
      </c>
      <c r="F39" s="75" t="s">
        <v>77</v>
      </c>
      <c r="G39" s="76" t="s">
        <v>78</v>
      </c>
      <c r="H39" s="75" t="s">
        <v>122</v>
      </c>
      <c r="I39" s="75" t="s">
        <v>113</v>
      </c>
    </row>
    <row r="40" spans="2:9" ht="15.6" customHeight="1" x14ac:dyDescent="0.25">
      <c r="B40" s="73" t="s">
        <v>145</v>
      </c>
      <c r="C40" s="61" t="s">
        <v>18</v>
      </c>
      <c r="D40" s="74" t="s">
        <v>73</v>
      </c>
      <c r="E40" s="49" t="s">
        <v>202</v>
      </c>
      <c r="F40" s="75" t="s">
        <v>77</v>
      </c>
      <c r="G40" s="76" t="s">
        <v>78</v>
      </c>
      <c r="H40" s="75" t="s">
        <v>122</v>
      </c>
      <c r="I40" s="75" t="s">
        <v>113</v>
      </c>
    </row>
    <row r="41" spans="2:9" ht="15.6" customHeight="1" x14ac:dyDescent="0.25">
      <c r="B41" s="73" t="s">
        <v>146</v>
      </c>
      <c r="C41" s="61" t="s">
        <v>18</v>
      </c>
      <c r="D41" s="74" t="s">
        <v>73</v>
      </c>
      <c r="E41" s="49" t="s">
        <v>203</v>
      </c>
      <c r="F41" s="75" t="s">
        <v>77</v>
      </c>
      <c r="G41" s="76" t="s">
        <v>78</v>
      </c>
      <c r="H41" s="75" t="s">
        <v>122</v>
      </c>
      <c r="I41" s="75" t="s">
        <v>113</v>
      </c>
    </row>
    <row r="42" spans="2:9" ht="15.6" customHeight="1" x14ac:dyDescent="0.25">
      <c r="B42" s="73" t="s">
        <v>147</v>
      </c>
      <c r="C42" s="61" t="s">
        <v>18</v>
      </c>
      <c r="D42" s="74" t="s">
        <v>73</v>
      </c>
      <c r="E42" s="49" t="s">
        <v>204</v>
      </c>
      <c r="F42" s="75" t="s">
        <v>77</v>
      </c>
      <c r="G42" s="76" t="s">
        <v>78</v>
      </c>
      <c r="H42" s="75" t="s">
        <v>122</v>
      </c>
      <c r="I42" s="75" t="s">
        <v>113</v>
      </c>
    </row>
    <row r="43" spans="2:9" ht="15.6" customHeight="1" x14ac:dyDescent="0.25">
      <c r="B43" s="73" t="s">
        <v>148</v>
      </c>
      <c r="C43" s="61" t="s">
        <v>18</v>
      </c>
      <c r="D43" s="74" t="s">
        <v>73</v>
      </c>
      <c r="E43" s="49" t="s">
        <v>216</v>
      </c>
      <c r="F43" s="75" t="s">
        <v>77</v>
      </c>
      <c r="G43" s="76" t="s">
        <v>78</v>
      </c>
      <c r="H43" s="75" t="s">
        <v>122</v>
      </c>
      <c r="I43" s="75" t="s">
        <v>113</v>
      </c>
    </row>
    <row r="44" spans="2:9" ht="15.6" customHeight="1" x14ac:dyDescent="0.25">
      <c r="B44" s="73" t="s">
        <v>149</v>
      </c>
      <c r="C44" s="61" t="s">
        <v>18</v>
      </c>
      <c r="D44" s="74" t="s">
        <v>73</v>
      </c>
      <c r="E44" s="49" t="s">
        <v>217</v>
      </c>
      <c r="F44" s="75" t="s">
        <v>77</v>
      </c>
      <c r="G44" s="76" t="s">
        <v>78</v>
      </c>
      <c r="H44" s="75" t="s">
        <v>122</v>
      </c>
      <c r="I44" s="75" t="s">
        <v>113</v>
      </c>
    </row>
    <row r="45" spans="2:9" ht="15.6" customHeight="1" x14ac:dyDescent="0.25">
      <c r="B45" s="73" t="s">
        <v>150</v>
      </c>
      <c r="C45" s="61" t="s">
        <v>18</v>
      </c>
      <c r="D45" s="74" t="s">
        <v>73</v>
      </c>
      <c r="E45" s="49" t="s">
        <v>218</v>
      </c>
      <c r="F45" s="75" t="s">
        <v>77</v>
      </c>
      <c r="G45" s="76" t="s">
        <v>78</v>
      </c>
      <c r="H45" s="75" t="s">
        <v>122</v>
      </c>
      <c r="I45" s="75" t="s">
        <v>113</v>
      </c>
    </row>
    <row r="46" spans="2:9" ht="15.6" customHeight="1" x14ac:dyDescent="0.25">
      <c r="B46" s="73" t="s">
        <v>151</v>
      </c>
      <c r="C46" s="61" t="s">
        <v>18</v>
      </c>
      <c r="D46" s="74" t="s">
        <v>73</v>
      </c>
      <c r="E46" s="49" t="s">
        <v>219</v>
      </c>
      <c r="F46" s="75" t="s">
        <v>77</v>
      </c>
      <c r="G46" s="76" t="s">
        <v>78</v>
      </c>
      <c r="H46" s="75" t="s">
        <v>122</v>
      </c>
      <c r="I46" s="75" t="s">
        <v>113</v>
      </c>
    </row>
    <row r="47" spans="2:9" ht="15.6" customHeight="1" x14ac:dyDescent="0.25">
      <c r="B47" s="73" t="s">
        <v>152</v>
      </c>
      <c r="C47" s="61" t="s">
        <v>18</v>
      </c>
      <c r="D47" s="74" t="s">
        <v>73</v>
      </c>
      <c r="E47" s="49" t="s">
        <v>220</v>
      </c>
      <c r="F47" s="75" t="s">
        <v>77</v>
      </c>
      <c r="G47" s="76" t="s">
        <v>78</v>
      </c>
      <c r="H47" s="75" t="s">
        <v>122</v>
      </c>
      <c r="I47" s="75" t="s">
        <v>113</v>
      </c>
    </row>
    <row r="48" spans="2:9" ht="15.6" customHeight="1" x14ac:dyDescent="0.25">
      <c r="B48" s="73" t="s">
        <v>153</v>
      </c>
      <c r="C48" s="61" t="s">
        <v>18</v>
      </c>
      <c r="D48" s="74" t="s">
        <v>73</v>
      </c>
      <c r="E48" s="49" t="s">
        <v>221</v>
      </c>
      <c r="F48" s="75" t="s">
        <v>77</v>
      </c>
      <c r="G48" s="76" t="s">
        <v>78</v>
      </c>
      <c r="H48" s="75" t="s">
        <v>122</v>
      </c>
      <c r="I48" s="75" t="s">
        <v>113</v>
      </c>
    </row>
    <row r="49" spans="2:9" ht="15.6" customHeight="1" x14ac:dyDescent="0.25">
      <c r="B49" s="73" t="s">
        <v>154</v>
      </c>
      <c r="C49" s="61" t="s">
        <v>18</v>
      </c>
      <c r="D49" s="74" t="s">
        <v>73</v>
      </c>
      <c r="E49" s="49" t="s">
        <v>222</v>
      </c>
      <c r="F49" s="75" t="s">
        <v>77</v>
      </c>
      <c r="G49" s="76" t="s">
        <v>78</v>
      </c>
      <c r="H49" s="75" t="s">
        <v>122</v>
      </c>
      <c r="I49" s="75" t="s">
        <v>113</v>
      </c>
    </row>
    <row r="50" spans="2:9" ht="15.6" customHeight="1" x14ac:dyDescent="0.25">
      <c r="B50" s="73" t="s">
        <v>155</v>
      </c>
      <c r="C50" s="61" t="s">
        <v>18</v>
      </c>
      <c r="D50" s="74" t="s">
        <v>73</v>
      </c>
      <c r="E50" s="43" t="s">
        <v>158</v>
      </c>
      <c r="F50" s="75" t="s">
        <v>77</v>
      </c>
      <c r="G50" s="76" t="s">
        <v>78</v>
      </c>
      <c r="H50" s="75" t="s">
        <v>122</v>
      </c>
      <c r="I50" s="75" t="s">
        <v>113</v>
      </c>
    </row>
    <row r="51" spans="2:9" ht="15.6" customHeight="1" x14ac:dyDescent="0.25">
      <c r="B51" s="73" t="s">
        <v>169</v>
      </c>
      <c r="C51" s="61" t="s">
        <v>18</v>
      </c>
      <c r="D51" s="74" t="s">
        <v>73</v>
      </c>
      <c r="E51" s="43" t="s">
        <v>158</v>
      </c>
      <c r="F51" s="75" t="s">
        <v>77</v>
      </c>
      <c r="G51" s="76" t="s">
        <v>78</v>
      </c>
      <c r="H51" s="75" t="s">
        <v>122</v>
      </c>
      <c r="I51" s="75" t="s">
        <v>113</v>
      </c>
    </row>
    <row r="52" spans="2:9" ht="15.6" customHeight="1" x14ac:dyDescent="0.25">
      <c r="B52" s="73" t="s">
        <v>170</v>
      </c>
      <c r="C52" s="61" t="s">
        <v>18</v>
      </c>
      <c r="D52" s="74" t="s">
        <v>73</v>
      </c>
      <c r="E52" s="43" t="s">
        <v>158</v>
      </c>
      <c r="F52" s="75" t="s">
        <v>77</v>
      </c>
      <c r="G52" s="76" t="s">
        <v>78</v>
      </c>
      <c r="H52" s="75" t="s">
        <v>122</v>
      </c>
      <c r="I52" s="75" t="s">
        <v>113</v>
      </c>
    </row>
    <row r="53" spans="2:9" ht="15.6" customHeight="1" x14ac:dyDescent="0.25">
      <c r="B53" s="73" t="s">
        <v>171</v>
      </c>
      <c r="C53" s="61" t="s">
        <v>18</v>
      </c>
      <c r="D53" s="74" t="s">
        <v>73</v>
      </c>
      <c r="E53" s="43" t="s">
        <v>158</v>
      </c>
      <c r="F53" s="75" t="s">
        <v>77</v>
      </c>
      <c r="G53" s="76" t="s">
        <v>78</v>
      </c>
      <c r="H53" s="75" t="s">
        <v>122</v>
      </c>
      <c r="I53" s="75" t="s">
        <v>113</v>
      </c>
    </row>
    <row r="54" spans="2:9" ht="15.6" customHeight="1" x14ac:dyDescent="0.25">
      <c r="B54" s="73" t="s">
        <v>172</v>
      </c>
      <c r="C54" s="61" t="s">
        <v>18</v>
      </c>
      <c r="D54" s="74" t="s">
        <v>73</v>
      </c>
      <c r="E54" s="49" t="s">
        <v>195</v>
      </c>
      <c r="F54" s="75" t="s">
        <v>77</v>
      </c>
      <c r="G54" s="76" t="s">
        <v>78</v>
      </c>
      <c r="H54" s="75" t="s">
        <v>122</v>
      </c>
      <c r="I54" s="75" t="s">
        <v>113</v>
      </c>
    </row>
    <row r="55" spans="2:9" ht="15.6" customHeight="1" x14ac:dyDescent="0.25">
      <c r="B55" s="73" t="s">
        <v>173</v>
      </c>
      <c r="C55" s="61" t="s">
        <v>18</v>
      </c>
      <c r="D55" s="74" t="s">
        <v>73</v>
      </c>
      <c r="E55" s="49" t="s">
        <v>196</v>
      </c>
      <c r="F55" s="75" t="s">
        <v>77</v>
      </c>
      <c r="G55" s="76" t="s">
        <v>78</v>
      </c>
      <c r="H55" s="75" t="s">
        <v>122</v>
      </c>
      <c r="I55" s="75" t="s">
        <v>113</v>
      </c>
    </row>
    <row r="56" spans="2:9" ht="15.6" customHeight="1" x14ac:dyDescent="0.25">
      <c r="B56" s="73" t="s">
        <v>174</v>
      </c>
      <c r="C56" s="61" t="s">
        <v>18</v>
      </c>
      <c r="D56" s="74" t="s">
        <v>73</v>
      </c>
      <c r="E56" s="49" t="s">
        <v>197</v>
      </c>
      <c r="F56" s="75" t="s">
        <v>77</v>
      </c>
      <c r="G56" s="76" t="s">
        <v>78</v>
      </c>
      <c r="H56" s="75" t="s">
        <v>122</v>
      </c>
      <c r="I56" s="75" t="s">
        <v>113</v>
      </c>
    </row>
    <row r="57" spans="2:9" ht="15.6" customHeight="1" x14ac:dyDescent="0.25">
      <c r="B57" s="73" t="s">
        <v>175</v>
      </c>
      <c r="C57" s="61" t="s">
        <v>18</v>
      </c>
      <c r="D57" s="74" t="s">
        <v>73</v>
      </c>
      <c r="E57" s="43" t="s">
        <v>156</v>
      </c>
      <c r="F57" s="75" t="s">
        <v>77</v>
      </c>
      <c r="G57" s="76" t="s">
        <v>78</v>
      </c>
      <c r="H57" s="75" t="s">
        <v>122</v>
      </c>
      <c r="I57" s="75" t="s">
        <v>113</v>
      </c>
    </row>
    <row r="58" spans="2:9" ht="15.6" customHeight="1" x14ac:dyDescent="0.25">
      <c r="B58" s="73" t="s">
        <v>176</v>
      </c>
      <c r="C58" s="61" t="s">
        <v>18</v>
      </c>
      <c r="D58" s="74" t="s">
        <v>73</v>
      </c>
      <c r="E58" s="43" t="s">
        <v>157</v>
      </c>
      <c r="F58" s="75" t="s">
        <v>77</v>
      </c>
      <c r="G58" s="76" t="s">
        <v>78</v>
      </c>
      <c r="H58" s="75" t="s">
        <v>122</v>
      </c>
      <c r="I58" s="75" t="s">
        <v>113</v>
      </c>
    </row>
    <row r="59" spans="2:9" ht="15.6" customHeight="1" x14ac:dyDescent="0.25">
      <c r="B59" s="73" t="s">
        <v>177</v>
      </c>
      <c r="C59" s="61" t="s">
        <v>18</v>
      </c>
      <c r="D59" s="74" t="s">
        <v>73</v>
      </c>
      <c r="E59" s="43" t="s">
        <v>158</v>
      </c>
      <c r="F59" s="75" t="s">
        <v>77</v>
      </c>
      <c r="G59" s="76" t="s">
        <v>78</v>
      </c>
      <c r="H59" s="75" t="s">
        <v>122</v>
      </c>
      <c r="I59" s="75" t="s">
        <v>113</v>
      </c>
    </row>
    <row r="60" spans="2:9" ht="15.6" customHeight="1" x14ac:dyDescent="0.25">
      <c r="B60" s="73" t="s">
        <v>178</v>
      </c>
      <c r="C60" s="61" t="s">
        <v>18</v>
      </c>
      <c r="D60" s="74" t="s">
        <v>73</v>
      </c>
      <c r="E60" s="43" t="s">
        <v>159</v>
      </c>
      <c r="F60" s="75" t="s">
        <v>77</v>
      </c>
      <c r="G60" s="76" t="s">
        <v>78</v>
      </c>
      <c r="H60" s="75" t="s">
        <v>122</v>
      </c>
      <c r="I60" s="75" t="s">
        <v>113</v>
      </c>
    </row>
    <row r="61" spans="2:9" ht="15.6" customHeight="1" x14ac:dyDescent="0.25">
      <c r="B61" s="73" t="s">
        <v>179</v>
      </c>
      <c r="C61" s="61" t="s">
        <v>18</v>
      </c>
      <c r="D61" s="74" t="s">
        <v>73</v>
      </c>
      <c r="E61" s="43" t="s">
        <v>160</v>
      </c>
      <c r="F61" s="75" t="s">
        <v>77</v>
      </c>
      <c r="G61" s="76" t="s">
        <v>78</v>
      </c>
      <c r="H61" s="75" t="s">
        <v>122</v>
      </c>
      <c r="I61" s="75" t="s">
        <v>113</v>
      </c>
    </row>
    <row r="62" spans="2:9" ht="15.6" customHeight="1" x14ac:dyDescent="0.25">
      <c r="B62" s="73" t="s">
        <v>180</v>
      </c>
      <c r="C62" s="61" t="s">
        <v>18</v>
      </c>
      <c r="D62" s="74" t="s">
        <v>73</v>
      </c>
      <c r="E62" s="43" t="s">
        <v>161</v>
      </c>
      <c r="F62" s="75" t="s">
        <v>77</v>
      </c>
      <c r="G62" s="76" t="s">
        <v>78</v>
      </c>
      <c r="H62" s="75" t="s">
        <v>122</v>
      </c>
      <c r="I62" s="75" t="s">
        <v>113</v>
      </c>
    </row>
    <row r="63" spans="2:9" ht="15.6" customHeight="1" x14ac:dyDescent="0.25">
      <c r="B63" s="73" t="s">
        <v>181</v>
      </c>
      <c r="C63" s="61" t="s">
        <v>18</v>
      </c>
      <c r="D63" s="74" t="s">
        <v>73</v>
      </c>
      <c r="E63" s="81" t="s">
        <v>162</v>
      </c>
      <c r="F63" s="75" t="s">
        <v>77</v>
      </c>
      <c r="G63" s="76" t="s">
        <v>78</v>
      </c>
      <c r="H63" s="75" t="s">
        <v>122</v>
      </c>
      <c r="I63" s="75" t="s">
        <v>113</v>
      </c>
    </row>
    <row r="64" spans="2:9" ht="15.6" customHeight="1" x14ac:dyDescent="0.25">
      <c r="B64" s="73" t="s">
        <v>182</v>
      </c>
      <c r="C64" s="61" t="s">
        <v>18</v>
      </c>
      <c r="D64" s="74" t="s">
        <v>73</v>
      </c>
      <c r="E64" s="43" t="s">
        <v>163</v>
      </c>
      <c r="F64" s="75" t="s">
        <v>77</v>
      </c>
      <c r="G64" s="76" t="s">
        <v>78</v>
      </c>
      <c r="H64" s="75" t="s">
        <v>122</v>
      </c>
      <c r="I64" s="75" t="s">
        <v>113</v>
      </c>
    </row>
    <row r="65" spans="1:9" ht="15.6" customHeight="1" x14ac:dyDescent="0.25">
      <c r="B65" s="73" t="s">
        <v>183</v>
      </c>
      <c r="C65" s="61" t="s">
        <v>18</v>
      </c>
      <c r="D65" s="74" t="s">
        <v>73</v>
      </c>
      <c r="E65" s="43" t="s">
        <v>164</v>
      </c>
      <c r="F65" s="75" t="s">
        <v>77</v>
      </c>
      <c r="G65" s="76" t="s">
        <v>78</v>
      </c>
      <c r="H65" s="75" t="s">
        <v>122</v>
      </c>
      <c r="I65" s="75" t="s">
        <v>113</v>
      </c>
    </row>
    <row r="66" spans="1:9" ht="15.6" customHeight="1" x14ac:dyDescent="0.25">
      <c r="B66" s="73" t="s">
        <v>184</v>
      </c>
      <c r="C66" s="61" t="s">
        <v>18</v>
      </c>
      <c r="D66" s="74" t="s">
        <v>73</v>
      </c>
      <c r="E66" s="43" t="s">
        <v>165</v>
      </c>
      <c r="F66" s="75" t="s">
        <v>77</v>
      </c>
      <c r="G66" s="76" t="s">
        <v>78</v>
      </c>
      <c r="H66" s="75" t="s">
        <v>122</v>
      </c>
      <c r="I66" s="75" t="s">
        <v>113</v>
      </c>
    </row>
    <row r="67" spans="1:9" ht="15.6" customHeight="1" x14ac:dyDescent="0.25">
      <c r="B67" s="73" t="s">
        <v>185</v>
      </c>
      <c r="C67" s="61" t="s">
        <v>18</v>
      </c>
      <c r="D67" s="74" t="s">
        <v>73</v>
      </c>
      <c r="E67" s="43" t="s">
        <v>166</v>
      </c>
      <c r="F67" s="75" t="s">
        <v>77</v>
      </c>
      <c r="G67" s="76" t="s">
        <v>78</v>
      </c>
      <c r="H67" s="75" t="s">
        <v>122</v>
      </c>
      <c r="I67" s="75" t="s">
        <v>113</v>
      </c>
    </row>
    <row r="68" spans="1:9" ht="15.6" customHeight="1" x14ac:dyDescent="0.25">
      <c r="B68" s="73" t="s">
        <v>186</v>
      </c>
      <c r="C68" s="61" t="s">
        <v>18</v>
      </c>
      <c r="D68" s="74" t="s">
        <v>73</v>
      </c>
      <c r="E68" s="43" t="s">
        <v>167</v>
      </c>
      <c r="F68" s="75" t="s">
        <v>77</v>
      </c>
      <c r="G68" s="76" t="s">
        <v>78</v>
      </c>
      <c r="H68" s="75" t="s">
        <v>122</v>
      </c>
      <c r="I68" s="75" t="s">
        <v>113</v>
      </c>
    </row>
    <row r="69" spans="1:9" ht="15.6" customHeight="1" x14ac:dyDescent="0.25">
      <c r="B69" s="73" t="s">
        <v>187</v>
      </c>
      <c r="C69" s="61" t="s">
        <v>18</v>
      </c>
      <c r="D69" s="74" t="s">
        <v>73</v>
      </c>
      <c r="E69" s="43" t="s">
        <v>168</v>
      </c>
      <c r="F69" s="75" t="s">
        <v>77</v>
      </c>
      <c r="G69" s="76" t="s">
        <v>78</v>
      </c>
      <c r="H69" s="75" t="s">
        <v>122</v>
      </c>
      <c r="I69" s="75" t="s">
        <v>113</v>
      </c>
    </row>
    <row r="70" spans="1:9" ht="15.6" customHeight="1" x14ac:dyDescent="0.25">
      <c r="B70" s="73" t="s">
        <v>188</v>
      </c>
      <c r="C70" s="61" t="s">
        <v>18</v>
      </c>
      <c r="D70" s="74" t="s">
        <v>73</v>
      </c>
      <c r="E70" s="43" t="s">
        <v>223</v>
      </c>
      <c r="F70" s="75" t="s">
        <v>77</v>
      </c>
      <c r="G70" s="76" t="s">
        <v>78</v>
      </c>
      <c r="H70" s="75" t="s">
        <v>122</v>
      </c>
      <c r="I70" s="75" t="s">
        <v>113</v>
      </c>
    </row>
    <row r="71" spans="1:9" ht="15.6" customHeight="1" x14ac:dyDescent="0.25">
      <c r="B71" s="73" t="s">
        <v>189</v>
      </c>
      <c r="C71" s="61" t="s">
        <v>18</v>
      </c>
      <c r="D71" s="74" t="s">
        <v>73</v>
      </c>
      <c r="E71" s="43" t="s">
        <v>224</v>
      </c>
      <c r="F71" s="75" t="s">
        <v>77</v>
      </c>
      <c r="G71" s="76" t="s">
        <v>78</v>
      </c>
      <c r="H71" s="75" t="s">
        <v>122</v>
      </c>
      <c r="I71" s="75" t="s">
        <v>113</v>
      </c>
    </row>
    <row r="72" spans="1:9" ht="15.6" customHeight="1" x14ac:dyDescent="0.25">
      <c r="B72" s="73" t="s">
        <v>190</v>
      </c>
      <c r="C72" s="61" t="s">
        <v>18</v>
      </c>
      <c r="D72" s="74" t="s">
        <v>73</v>
      </c>
      <c r="E72" s="43" t="s">
        <v>225</v>
      </c>
      <c r="F72" s="75" t="s">
        <v>77</v>
      </c>
      <c r="G72" s="76" t="s">
        <v>78</v>
      </c>
      <c r="H72" s="75" t="s">
        <v>122</v>
      </c>
      <c r="I72" s="75" t="s">
        <v>113</v>
      </c>
    </row>
    <row r="73" spans="1:9" ht="15.6" customHeight="1" x14ac:dyDescent="0.25">
      <c r="B73" s="73" t="s">
        <v>191</v>
      </c>
      <c r="C73" s="61" t="s">
        <v>18</v>
      </c>
      <c r="D73" s="74" t="s">
        <v>73</v>
      </c>
      <c r="E73" s="81" t="s">
        <v>226</v>
      </c>
      <c r="F73" s="75" t="s">
        <v>77</v>
      </c>
      <c r="G73" s="76" t="s">
        <v>78</v>
      </c>
      <c r="H73" s="75" t="s">
        <v>122</v>
      </c>
      <c r="I73" s="75" t="s">
        <v>113</v>
      </c>
    </row>
    <row r="74" spans="1:9" ht="15.6" customHeight="1" x14ac:dyDescent="0.25">
      <c r="B74" s="73" t="s">
        <v>192</v>
      </c>
      <c r="C74" s="61" t="s">
        <v>18</v>
      </c>
      <c r="D74" s="74" t="s">
        <v>73</v>
      </c>
      <c r="E74" s="81" t="s">
        <v>227</v>
      </c>
      <c r="F74" s="75" t="s">
        <v>77</v>
      </c>
      <c r="G74" s="76" t="s">
        <v>78</v>
      </c>
      <c r="H74" s="75" t="s">
        <v>122</v>
      </c>
      <c r="I74" s="75" t="s">
        <v>113</v>
      </c>
    </row>
    <row r="75" spans="1:9" ht="15.6" customHeight="1" x14ac:dyDescent="0.25">
      <c r="A75" s="69" t="s">
        <v>54</v>
      </c>
    </row>
  </sheetData>
  <dataConsolidate/>
  <phoneticPr fontId="29" type="noConversion"/>
  <dataValidations count="1">
    <dataValidation type="list" allowBlank="1" showInputMessage="1" showErrorMessage="1" sqref="C3 C5:C74" xr:uid="{00000000-0002-0000-0200-000005000000}">
      <formula1>"Yes,No"</formula1>
    </dataValidation>
  </dataValidations>
  <hyperlinks>
    <hyperlink ref="E63" r:id="rId1" xr:uid="{81447532-9766-44CC-B703-154435639CEC}"/>
    <hyperlink ref="E54" r:id="rId2" xr:uid="{2590157D-C720-43BE-B01A-89B8C1FC1C57}"/>
    <hyperlink ref="E55" r:id="rId3" xr:uid="{2FCB9A78-CF98-417D-866F-F6BA24484F9C}"/>
    <hyperlink ref="E56" r:id="rId4" xr:uid="{898070B7-5FC9-4DFB-B6A7-6A18896E0C40}"/>
    <hyperlink ref="E34" r:id="rId5" xr:uid="{87C6DD5C-9E45-4EBB-8FF8-0BA29C296352}"/>
    <hyperlink ref="E38" r:id="rId6" xr:uid="{35301886-4E95-47CF-BD2E-68D167F319C8}"/>
    <hyperlink ref="E39" r:id="rId7" xr:uid="{BBE5EC17-9324-478E-A735-08F1D8120CB5}"/>
    <hyperlink ref="E44" r:id="rId8" xr:uid="{5D7F03DA-8143-48DE-BE51-C195A54EA4AC}"/>
    <hyperlink ref="E74" r:id="rId9" xr:uid="{D8BD3242-9923-41E3-A756-05F5CB60AF38}"/>
    <hyperlink ref="E13" r:id="rId10" xr:uid="{17851C5E-6ED3-4E1F-B05F-2A8842727812}"/>
    <hyperlink ref="E5" r:id="rId11" xr:uid="{4496A76A-AE0C-4F8D-A6FD-FF034A7C92BC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E34" sqref="E34"/>
    </sheetView>
  </sheetViews>
  <sheetFormatPr defaultRowHeight="15" x14ac:dyDescent="0.25"/>
  <cols>
    <col min="1" max="1" width="14.140625" bestFit="1" customWidth="1"/>
    <col min="2" max="2" width="22.85546875" bestFit="1" customWidth="1"/>
  </cols>
  <sheetData>
    <row r="1" spans="1:3" x14ac:dyDescent="0.25">
      <c r="A1" s="48" t="s">
        <v>59</v>
      </c>
      <c r="B1" s="48" t="s">
        <v>60</v>
      </c>
      <c r="C1" s="48" t="s">
        <v>61</v>
      </c>
    </row>
    <row r="2" spans="1:3" x14ac:dyDescent="0.25">
      <c r="A2" s="83" t="s">
        <v>62</v>
      </c>
      <c r="B2" s="45" t="s">
        <v>55</v>
      </c>
      <c r="C2" s="45">
        <v>1221.95</v>
      </c>
    </row>
    <row r="3" spans="1:3" x14ac:dyDescent="0.25">
      <c r="A3" s="83"/>
      <c r="B3" s="45" t="s">
        <v>56</v>
      </c>
      <c r="C3" s="45">
        <v>85.34</v>
      </c>
    </row>
    <row r="4" spans="1:3" x14ac:dyDescent="0.25">
      <c r="A4" s="83"/>
      <c r="B4" s="45" t="s">
        <v>57</v>
      </c>
      <c r="C4" s="45">
        <v>67.650000000000006</v>
      </c>
    </row>
    <row r="5" spans="1:3" x14ac:dyDescent="0.25">
      <c r="A5" s="83"/>
      <c r="B5" s="45" t="s">
        <v>58</v>
      </c>
      <c r="C5" s="45">
        <v>177.73</v>
      </c>
    </row>
    <row r="6" spans="1:3" x14ac:dyDescent="0.25">
      <c r="A6" s="83" t="s">
        <v>63</v>
      </c>
      <c r="B6" s="45" t="s">
        <v>55</v>
      </c>
      <c r="C6" s="45">
        <v>1343.87</v>
      </c>
    </row>
    <row r="7" spans="1:3" x14ac:dyDescent="0.25">
      <c r="A7" s="83"/>
      <c r="B7" s="45" t="s">
        <v>56</v>
      </c>
      <c r="C7" s="45">
        <v>160.36000000000001</v>
      </c>
    </row>
    <row r="8" spans="1:3" x14ac:dyDescent="0.25">
      <c r="A8" s="83"/>
      <c r="B8" s="45" t="s">
        <v>57</v>
      </c>
      <c r="C8" s="45">
        <v>153.04</v>
      </c>
    </row>
    <row r="9" spans="1:3" x14ac:dyDescent="0.25">
      <c r="A9" s="83"/>
      <c r="B9" s="45" t="s">
        <v>58</v>
      </c>
      <c r="C9" s="45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5" x14ac:dyDescent="0.25"/>
  <cols>
    <col min="1" max="1" width="23.5703125" bestFit="1" customWidth="1"/>
    <col min="2" max="2" width="34.85546875" bestFit="1" customWidth="1"/>
  </cols>
  <sheetData>
    <row r="1" spans="1:2" ht="15.75" x14ac:dyDescent="0.3">
      <c r="A1" s="7" t="s">
        <v>1</v>
      </c>
      <c r="B1" s="8" t="s">
        <v>2</v>
      </c>
    </row>
    <row r="2" spans="1:2" ht="15.75" x14ac:dyDescent="0.3">
      <c r="A2" s="9" t="s">
        <v>21</v>
      </c>
      <c r="B2" s="3" t="s">
        <v>18</v>
      </c>
    </row>
    <row r="3" spans="1:2" ht="15.75" x14ac:dyDescent="0.3">
      <c r="A3" s="1" t="s">
        <v>20</v>
      </c>
      <c r="B3" s="6" t="s">
        <v>24</v>
      </c>
    </row>
    <row r="4" spans="1:2" ht="16.5" thickBot="1" x14ac:dyDescent="0.35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2:X40"/>
  <sheetViews>
    <sheetView workbookViewId="0">
      <selection activeCell="V39" sqref="V39"/>
    </sheetView>
  </sheetViews>
  <sheetFormatPr defaultRowHeight="11.25" x14ac:dyDescent="0.2"/>
  <cols>
    <col min="1" max="1" width="2.5703125" style="22" customWidth="1"/>
    <col min="2" max="2" width="1.28515625" style="22" customWidth="1"/>
    <col min="3" max="15" width="3.42578125" style="21" customWidth="1"/>
    <col min="16" max="17" width="1.85546875" style="22" customWidth="1"/>
    <col min="18" max="18" width="19.42578125" style="22" bestFit="1" customWidth="1"/>
    <col min="19" max="19" width="13.7109375" style="22" customWidth="1"/>
    <col min="20" max="20" width="1.28515625" style="22" customWidth="1"/>
    <col min="21" max="23" width="9.140625" style="21"/>
    <col min="24" max="24" width="12.140625" style="22" bestFit="1" customWidth="1"/>
    <col min="25" max="256" width="9.140625" style="22"/>
    <col min="257" max="257" width="2.5703125" style="22" customWidth="1"/>
    <col min="258" max="258" width="1.28515625" style="22" customWidth="1"/>
    <col min="259" max="271" width="3.42578125" style="22" customWidth="1"/>
    <col min="272" max="273" width="1.85546875" style="22" customWidth="1"/>
    <col min="274" max="274" width="19.42578125" style="22" bestFit="1" customWidth="1"/>
    <col min="275" max="275" width="13.7109375" style="22" customWidth="1"/>
    <col min="276" max="276" width="1.28515625" style="22" customWidth="1"/>
    <col min="277" max="512" width="9.140625" style="22"/>
    <col min="513" max="513" width="2.5703125" style="22" customWidth="1"/>
    <col min="514" max="514" width="1.28515625" style="22" customWidth="1"/>
    <col min="515" max="527" width="3.42578125" style="22" customWidth="1"/>
    <col min="528" max="529" width="1.85546875" style="22" customWidth="1"/>
    <col min="530" max="530" width="19.42578125" style="22" bestFit="1" customWidth="1"/>
    <col min="531" max="531" width="13.7109375" style="22" customWidth="1"/>
    <col min="532" max="532" width="1.28515625" style="22" customWidth="1"/>
    <col min="533" max="768" width="9.140625" style="22"/>
    <col min="769" max="769" width="2.5703125" style="22" customWidth="1"/>
    <col min="770" max="770" width="1.28515625" style="22" customWidth="1"/>
    <col min="771" max="783" width="3.42578125" style="22" customWidth="1"/>
    <col min="784" max="785" width="1.85546875" style="22" customWidth="1"/>
    <col min="786" max="786" width="19.42578125" style="22" bestFit="1" customWidth="1"/>
    <col min="787" max="787" width="13.7109375" style="22" customWidth="1"/>
    <col min="788" max="788" width="1.28515625" style="22" customWidth="1"/>
    <col min="789" max="1024" width="9.140625" style="22"/>
    <col min="1025" max="1025" width="2.5703125" style="22" customWidth="1"/>
    <col min="1026" max="1026" width="1.28515625" style="22" customWidth="1"/>
    <col min="1027" max="1039" width="3.42578125" style="22" customWidth="1"/>
    <col min="1040" max="1041" width="1.85546875" style="22" customWidth="1"/>
    <col min="1042" max="1042" width="19.42578125" style="22" bestFit="1" customWidth="1"/>
    <col min="1043" max="1043" width="13.7109375" style="22" customWidth="1"/>
    <col min="1044" max="1044" width="1.28515625" style="22" customWidth="1"/>
    <col min="1045" max="1280" width="9.140625" style="22"/>
    <col min="1281" max="1281" width="2.5703125" style="22" customWidth="1"/>
    <col min="1282" max="1282" width="1.28515625" style="22" customWidth="1"/>
    <col min="1283" max="1295" width="3.42578125" style="22" customWidth="1"/>
    <col min="1296" max="1297" width="1.85546875" style="22" customWidth="1"/>
    <col min="1298" max="1298" width="19.42578125" style="22" bestFit="1" customWidth="1"/>
    <col min="1299" max="1299" width="13.7109375" style="22" customWidth="1"/>
    <col min="1300" max="1300" width="1.28515625" style="22" customWidth="1"/>
    <col min="1301" max="1536" width="9.140625" style="22"/>
    <col min="1537" max="1537" width="2.5703125" style="22" customWidth="1"/>
    <col min="1538" max="1538" width="1.28515625" style="22" customWidth="1"/>
    <col min="1539" max="1551" width="3.42578125" style="22" customWidth="1"/>
    <col min="1552" max="1553" width="1.85546875" style="22" customWidth="1"/>
    <col min="1554" max="1554" width="19.42578125" style="22" bestFit="1" customWidth="1"/>
    <col min="1555" max="1555" width="13.7109375" style="22" customWidth="1"/>
    <col min="1556" max="1556" width="1.28515625" style="22" customWidth="1"/>
    <col min="1557" max="1792" width="9.140625" style="22"/>
    <col min="1793" max="1793" width="2.5703125" style="22" customWidth="1"/>
    <col min="1794" max="1794" width="1.28515625" style="22" customWidth="1"/>
    <col min="1795" max="1807" width="3.42578125" style="22" customWidth="1"/>
    <col min="1808" max="1809" width="1.85546875" style="22" customWidth="1"/>
    <col min="1810" max="1810" width="19.42578125" style="22" bestFit="1" customWidth="1"/>
    <col min="1811" max="1811" width="13.7109375" style="22" customWidth="1"/>
    <col min="1812" max="1812" width="1.28515625" style="22" customWidth="1"/>
    <col min="1813" max="2048" width="9.140625" style="22"/>
    <col min="2049" max="2049" width="2.5703125" style="22" customWidth="1"/>
    <col min="2050" max="2050" width="1.28515625" style="22" customWidth="1"/>
    <col min="2051" max="2063" width="3.42578125" style="22" customWidth="1"/>
    <col min="2064" max="2065" width="1.85546875" style="22" customWidth="1"/>
    <col min="2066" max="2066" width="19.42578125" style="22" bestFit="1" customWidth="1"/>
    <col min="2067" max="2067" width="13.7109375" style="22" customWidth="1"/>
    <col min="2068" max="2068" width="1.28515625" style="22" customWidth="1"/>
    <col min="2069" max="2304" width="9.140625" style="22"/>
    <col min="2305" max="2305" width="2.5703125" style="22" customWidth="1"/>
    <col min="2306" max="2306" width="1.28515625" style="22" customWidth="1"/>
    <col min="2307" max="2319" width="3.42578125" style="22" customWidth="1"/>
    <col min="2320" max="2321" width="1.85546875" style="22" customWidth="1"/>
    <col min="2322" max="2322" width="19.42578125" style="22" bestFit="1" customWidth="1"/>
    <col min="2323" max="2323" width="13.7109375" style="22" customWidth="1"/>
    <col min="2324" max="2324" width="1.28515625" style="22" customWidth="1"/>
    <col min="2325" max="2560" width="9.140625" style="22"/>
    <col min="2561" max="2561" width="2.5703125" style="22" customWidth="1"/>
    <col min="2562" max="2562" width="1.28515625" style="22" customWidth="1"/>
    <col min="2563" max="2575" width="3.42578125" style="22" customWidth="1"/>
    <col min="2576" max="2577" width="1.85546875" style="22" customWidth="1"/>
    <col min="2578" max="2578" width="19.42578125" style="22" bestFit="1" customWidth="1"/>
    <col min="2579" max="2579" width="13.7109375" style="22" customWidth="1"/>
    <col min="2580" max="2580" width="1.28515625" style="22" customWidth="1"/>
    <col min="2581" max="2816" width="9.140625" style="22"/>
    <col min="2817" max="2817" width="2.5703125" style="22" customWidth="1"/>
    <col min="2818" max="2818" width="1.28515625" style="22" customWidth="1"/>
    <col min="2819" max="2831" width="3.42578125" style="22" customWidth="1"/>
    <col min="2832" max="2833" width="1.85546875" style="22" customWidth="1"/>
    <col min="2834" max="2834" width="19.42578125" style="22" bestFit="1" customWidth="1"/>
    <col min="2835" max="2835" width="13.7109375" style="22" customWidth="1"/>
    <col min="2836" max="2836" width="1.28515625" style="22" customWidth="1"/>
    <col min="2837" max="3072" width="9.140625" style="22"/>
    <col min="3073" max="3073" width="2.5703125" style="22" customWidth="1"/>
    <col min="3074" max="3074" width="1.28515625" style="22" customWidth="1"/>
    <col min="3075" max="3087" width="3.42578125" style="22" customWidth="1"/>
    <col min="3088" max="3089" width="1.85546875" style="22" customWidth="1"/>
    <col min="3090" max="3090" width="19.42578125" style="22" bestFit="1" customWidth="1"/>
    <col min="3091" max="3091" width="13.7109375" style="22" customWidth="1"/>
    <col min="3092" max="3092" width="1.28515625" style="22" customWidth="1"/>
    <col min="3093" max="3328" width="9.140625" style="22"/>
    <col min="3329" max="3329" width="2.5703125" style="22" customWidth="1"/>
    <col min="3330" max="3330" width="1.28515625" style="22" customWidth="1"/>
    <col min="3331" max="3343" width="3.42578125" style="22" customWidth="1"/>
    <col min="3344" max="3345" width="1.85546875" style="22" customWidth="1"/>
    <col min="3346" max="3346" width="19.42578125" style="22" bestFit="1" customWidth="1"/>
    <col min="3347" max="3347" width="13.7109375" style="22" customWidth="1"/>
    <col min="3348" max="3348" width="1.28515625" style="22" customWidth="1"/>
    <col min="3349" max="3584" width="9.140625" style="22"/>
    <col min="3585" max="3585" width="2.5703125" style="22" customWidth="1"/>
    <col min="3586" max="3586" width="1.28515625" style="22" customWidth="1"/>
    <col min="3587" max="3599" width="3.42578125" style="22" customWidth="1"/>
    <col min="3600" max="3601" width="1.85546875" style="22" customWidth="1"/>
    <col min="3602" max="3602" width="19.42578125" style="22" bestFit="1" customWidth="1"/>
    <col min="3603" max="3603" width="13.7109375" style="22" customWidth="1"/>
    <col min="3604" max="3604" width="1.28515625" style="22" customWidth="1"/>
    <col min="3605" max="3840" width="9.140625" style="22"/>
    <col min="3841" max="3841" width="2.5703125" style="22" customWidth="1"/>
    <col min="3842" max="3842" width="1.28515625" style="22" customWidth="1"/>
    <col min="3843" max="3855" width="3.42578125" style="22" customWidth="1"/>
    <col min="3856" max="3857" width="1.85546875" style="22" customWidth="1"/>
    <col min="3858" max="3858" width="19.42578125" style="22" bestFit="1" customWidth="1"/>
    <col min="3859" max="3859" width="13.7109375" style="22" customWidth="1"/>
    <col min="3860" max="3860" width="1.28515625" style="22" customWidth="1"/>
    <col min="3861" max="4096" width="9.140625" style="22"/>
    <col min="4097" max="4097" width="2.5703125" style="22" customWidth="1"/>
    <col min="4098" max="4098" width="1.28515625" style="22" customWidth="1"/>
    <col min="4099" max="4111" width="3.42578125" style="22" customWidth="1"/>
    <col min="4112" max="4113" width="1.85546875" style="22" customWidth="1"/>
    <col min="4114" max="4114" width="19.42578125" style="22" bestFit="1" customWidth="1"/>
    <col min="4115" max="4115" width="13.7109375" style="22" customWidth="1"/>
    <col min="4116" max="4116" width="1.28515625" style="22" customWidth="1"/>
    <col min="4117" max="4352" width="9.140625" style="22"/>
    <col min="4353" max="4353" width="2.5703125" style="22" customWidth="1"/>
    <col min="4354" max="4354" width="1.28515625" style="22" customWidth="1"/>
    <col min="4355" max="4367" width="3.42578125" style="22" customWidth="1"/>
    <col min="4368" max="4369" width="1.85546875" style="22" customWidth="1"/>
    <col min="4370" max="4370" width="19.42578125" style="22" bestFit="1" customWidth="1"/>
    <col min="4371" max="4371" width="13.7109375" style="22" customWidth="1"/>
    <col min="4372" max="4372" width="1.28515625" style="22" customWidth="1"/>
    <col min="4373" max="4608" width="9.140625" style="22"/>
    <col min="4609" max="4609" width="2.5703125" style="22" customWidth="1"/>
    <col min="4610" max="4610" width="1.28515625" style="22" customWidth="1"/>
    <col min="4611" max="4623" width="3.42578125" style="22" customWidth="1"/>
    <col min="4624" max="4625" width="1.85546875" style="22" customWidth="1"/>
    <col min="4626" max="4626" width="19.42578125" style="22" bestFit="1" customWidth="1"/>
    <col min="4627" max="4627" width="13.7109375" style="22" customWidth="1"/>
    <col min="4628" max="4628" width="1.28515625" style="22" customWidth="1"/>
    <col min="4629" max="4864" width="9.140625" style="22"/>
    <col min="4865" max="4865" width="2.5703125" style="22" customWidth="1"/>
    <col min="4866" max="4866" width="1.28515625" style="22" customWidth="1"/>
    <col min="4867" max="4879" width="3.42578125" style="22" customWidth="1"/>
    <col min="4880" max="4881" width="1.85546875" style="22" customWidth="1"/>
    <col min="4882" max="4882" width="19.42578125" style="22" bestFit="1" customWidth="1"/>
    <col min="4883" max="4883" width="13.7109375" style="22" customWidth="1"/>
    <col min="4884" max="4884" width="1.28515625" style="22" customWidth="1"/>
    <col min="4885" max="5120" width="9.140625" style="22"/>
    <col min="5121" max="5121" width="2.5703125" style="22" customWidth="1"/>
    <col min="5122" max="5122" width="1.28515625" style="22" customWidth="1"/>
    <col min="5123" max="5135" width="3.42578125" style="22" customWidth="1"/>
    <col min="5136" max="5137" width="1.85546875" style="22" customWidth="1"/>
    <col min="5138" max="5138" width="19.42578125" style="22" bestFit="1" customWidth="1"/>
    <col min="5139" max="5139" width="13.7109375" style="22" customWidth="1"/>
    <col min="5140" max="5140" width="1.28515625" style="22" customWidth="1"/>
    <col min="5141" max="5376" width="9.140625" style="22"/>
    <col min="5377" max="5377" width="2.5703125" style="22" customWidth="1"/>
    <col min="5378" max="5378" width="1.28515625" style="22" customWidth="1"/>
    <col min="5379" max="5391" width="3.42578125" style="22" customWidth="1"/>
    <col min="5392" max="5393" width="1.85546875" style="22" customWidth="1"/>
    <col min="5394" max="5394" width="19.42578125" style="22" bestFit="1" customWidth="1"/>
    <col min="5395" max="5395" width="13.7109375" style="22" customWidth="1"/>
    <col min="5396" max="5396" width="1.28515625" style="22" customWidth="1"/>
    <col min="5397" max="5632" width="9.140625" style="22"/>
    <col min="5633" max="5633" width="2.5703125" style="22" customWidth="1"/>
    <col min="5634" max="5634" width="1.28515625" style="22" customWidth="1"/>
    <col min="5635" max="5647" width="3.42578125" style="22" customWidth="1"/>
    <col min="5648" max="5649" width="1.85546875" style="22" customWidth="1"/>
    <col min="5650" max="5650" width="19.42578125" style="22" bestFit="1" customWidth="1"/>
    <col min="5651" max="5651" width="13.7109375" style="22" customWidth="1"/>
    <col min="5652" max="5652" width="1.28515625" style="22" customWidth="1"/>
    <col min="5653" max="5888" width="9.140625" style="22"/>
    <col min="5889" max="5889" width="2.5703125" style="22" customWidth="1"/>
    <col min="5890" max="5890" width="1.28515625" style="22" customWidth="1"/>
    <col min="5891" max="5903" width="3.42578125" style="22" customWidth="1"/>
    <col min="5904" max="5905" width="1.85546875" style="22" customWidth="1"/>
    <col min="5906" max="5906" width="19.42578125" style="22" bestFit="1" customWidth="1"/>
    <col min="5907" max="5907" width="13.7109375" style="22" customWidth="1"/>
    <col min="5908" max="5908" width="1.28515625" style="22" customWidth="1"/>
    <col min="5909" max="6144" width="9.140625" style="22"/>
    <col min="6145" max="6145" width="2.5703125" style="22" customWidth="1"/>
    <col min="6146" max="6146" width="1.28515625" style="22" customWidth="1"/>
    <col min="6147" max="6159" width="3.42578125" style="22" customWidth="1"/>
    <col min="6160" max="6161" width="1.85546875" style="22" customWidth="1"/>
    <col min="6162" max="6162" width="19.42578125" style="22" bestFit="1" customWidth="1"/>
    <col min="6163" max="6163" width="13.7109375" style="22" customWidth="1"/>
    <col min="6164" max="6164" width="1.28515625" style="22" customWidth="1"/>
    <col min="6165" max="6400" width="9.140625" style="22"/>
    <col min="6401" max="6401" width="2.5703125" style="22" customWidth="1"/>
    <col min="6402" max="6402" width="1.28515625" style="22" customWidth="1"/>
    <col min="6403" max="6415" width="3.42578125" style="22" customWidth="1"/>
    <col min="6416" max="6417" width="1.85546875" style="22" customWidth="1"/>
    <col min="6418" max="6418" width="19.42578125" style="22" bestFit="1" customWidth="1"/>
    <col min="6419" max="6419" width="13.7109375" style="22" customWidth="1"/>
    <col min="6420" max="6420" width="1.28515625" style="22" customWidth="1"/>
    <col min="6421" max="6656" width="9.140625" style="22"/>
    <col min="6657" max="6657" width="2.5703125" style="22" customWidth="1"/>
    <col min="6658" max="6658" width="1.28515625" style="22" customWidth="1"/>
    <col min="6659" max="6671" width="3.42578125" style="22" customWidth="1"/>
    <col min="6672" max="6673" width="1.85546875" style="22" customWidth="1"/>
    <col min="6674" max="6674" width="19.42578125" style="22" bestFit="1" customWidth="1"/>
    <col min="6675" max="6675" width="13.7109375" style="22" customWidth="1"/>
    <col min="6676" max="6676" width="1.28515625" style="22" customWidth="1"/>
    <col min="6677" max="6912" width="9.140625" style="22"/>
    <col min="6913" max="6913" width="2.5703125" style="22" customWidth="1"/>
    <col min="6914" max="6914" width="1.28515625" style="22" customWidth="1"/>
    <col min="6915" max="6927" width="3.42578125" style="22" customWidth="1"/>
    <col min="6928" max="6929" width="1.85546875" style="22" customWidth="1"/>
    <col min="6930" max="6930" width="19.42578125" style="22" bestFit="1" customWidth="1"/>
    <col min="6931" max="6931" width="13.7109375" style="22" customWidth="1"/>
    <col min="6932" max="6932" width="1.28515625" style="22" customWidth="1"/>
    <col min="6933" max="7168" width="9.140625" style="22"/>
    <col min="7169" max="7169" width="2.5703125" style="22" customWidth="1"/>
    <col min="7170" max="7170" width="1.28515625" style="22" customWidth="1"/>
    <col min="7171" max="7183" width="3.42578125" style="22" customWidth="1"/>
    <col min="7184" max="7185" width="1.85546875" style="22" customWidth="1"/>
    <col min="7186" max="7186" width="19.42578125" style="22" bestFit="1" customWidth="1"/>
    <col min="7187" max="7187" width="13.7109375" style="22" customWidth="1"/>
    <col min="7188" max="7188" width="1.28515625" style="22" customWidth="1"/>
    <col min="7189" max="7424" width="9.140625" style="22"/>
    <col min="7425" max="7425" width="2.5703125" style="22" customWidth="1"/>
    <col min="7426" max="7426" width="1.28515625" style="22" customWidth="1"/>
    <col min="7427" max="7439" width="3.42578125" style="22" customWidth="1"/>
    <col min="7440" max="7441" width="1.85546875" style="22" customWidth="1"/>
    <col min="7442" max="7442" width="19.42578125" style="22" bestFit="1" customWidth="1"/>
    <col min="7443" max="7443" width="13.7109375" style="22" customWidth="1"/>
    <col min="7444" max="7444" width="1.28515625" style="22" customWidth="1"/>
    <col min="7445" max="7680" width="9.140625" style="22"/>
    <col min="7681" max="7681" width="2.5703125" style="22" customWidth="1"/>
    <col min="7682" max="7682" width="1.28515625" style="22" customWidth="1"/>
    <col min="7683" max="7695" width="3.42578125" style="22" customWidth="1"/>
    <col min="7696" max="7697" width="1.85546875" style="22" customWidth="1"/>
    <col min="7698" max="7698" width="19.42578125" style="22" bestFit="1" customWidth="1"/>
    <col min="7699" max="7699" width="13.7109375" style="22" customWidth="1"/>
    <col min="7700" max="7700" width="1.28515625" style="22" customWidth="1"/>
    <col min="7701" max="7936" width="9.140625" style="22"/>
    <col min="7937" max="7937" width="2.5703125" style="22" customWidth="1"/>
    <col min="7938" max="7938" width="1.28515625" style="22" customWidth="1"/>
    <col min="7939" max="7951" width="3.42578125" style="22" customWidth="1"/>
    <col min="7952" max="7953" width="1.85546875" style="22" customWidth="1"/>
    <col min="7954" max="7954" width="19.42578125" style="22" bestFit="1" customWidth="1"/>
    <col min="7955" max="7955" width="13.7109375" style="22" customWidth="1"/>
    <col min="7956" max="7956" width="1.28515625" style="22" customWidth="1"/>
    <col min="7957" max="8192" width="9.140625" style="22"/>
    <col min="8193" max="8193" width="2.5703125" style="22" customWidth="1"/>
    <col min="8194" max="8194" width="1.28515625" style="22" customWidth="1"/>
    <col min="8195" max="8207" width="3.42578125" style="22" customWidth="1"/>
    <col min="8208" max="8209" width="1.85546875" style="22" customWidth="1"/>
    <col min="8210" max="8210" width="19.42578125" style="22" bestFit="1" customWidth="1"/>
    <col min="8211" max="8211" width="13.7109375" style="22" customWidth="1"/>
    <col min="8212" max="8212" width="1.28515625" style="22" customWidth="1"/>
    <col min="8213" max="8448" width="9.140625" style="22"/>
    <col min="8449" max="8449" width="2.5703125" style="22" customWidth="1"/>
    <col min="8450" max="8450" width="1.28515625" style="22" customWidth="1"/>
    <col min="8451" max="8463" width="3.42578125" style="22" customWidth="1"/>
    <col min="8464" max="8465" width="1.85546875" style="22" customWidth="1"/>
    <col min="8466" max="8466" width="19.42578125" style="22" bestFit="1" customWidth="1"/>
    <col min="8467" max="8467" width="13.7109375" style="22" customWidth="1"/>
    <col min="8468" max="8468" width="1.28515625" style="22" customWidth="1"/>
    <col min="8469" max="8704" width="9.140625" style="22"/>
    <col min="8705" max="8705" width="2.5703125" style="22" customWidth="1"/>
    <col min="8706" max="8706" width="1.28515625" style="22" customWidth="1"/>
    <col min="8707" max="8719" width="3.42578125" style="22" customWidth="1"/>
    <col min="8720" max="8721" width="1.85546875" style="22" customWidth="1"/>
    <col min="8722" max="8722" width="19.42578125" style="22" bestFit="1" customWidth="1"/>
    <col min="8723" max="8723" width="13.7109375" style="22" customWidth="1"/>
    <col min="8724" max="8724" width="1.28515625" style="22" customWidth="1"/>
    <col min="8725" max="8960" width="9.140625" style="22"/>
    <col min="8961" max="8961" width="2.5703125" style="22" customWidth="1"/>
    <col min="8962" max="8962" width="1.28515625" style="22" customWidth="1"/>
    <col min="8963" max="8975" width="3.42578125" style="22" customWidth="1"/>
    <col min="8976" max="8977" width="1.85546875" style="22" customWidth="1"/>
    <col min="8978" max="8978" width="19.42578125" style="22" bestFit="1" customWidth="1"/>
    <col min="8979" max="8979" width="13.7109375" style="22" customWidth="1"/>
    <col min="8980" max="8980" width="1.28515625" style="22" customWidth="1"/>
    <col min="8981" max="9216" width="9.140625" style="22"/>
    <col min="9217" max="9217" width="2.5703125" style="22" customWidth="1"/>
    <col min="9218" max="9218" width="1.28515625" style="22" customWidth="1"/>
    <col min="9219" max="9231" width="3.42578125" style="22" customWidth="1"/>
    <col min="9232" max="9233" width="1.85546875" style="22" customWidth="1"/>
    <col min="9234" max="9234" width="19.42578125" style="22" bestFit="1" customWidth="1"/>
    <col min="9235" max="9235" width="13.7109375" style="22" customWidth="1"/>
    <col min="9236" max="9236" width="1.28515625" style="22" customWidth="1"/>
    <col min="9237" max="9472" width="9.140625" style="22"/>
    <col min="9473" max="9473" width="2.5703125" style="22" customWidth="1"/>
    <col min="9474" max="9474" width="1.28515625" style="22" customWidth="1"/>
    <col min="9475" max="9487" width="3.42578125" style="22" customWidth="1"/>
    <col min="9488" max="9489" width="1.85546875" style="22" customWidth="1"/>
    <col min="9490" max="9490" width="19.42578125" style="22" bestFit="1" customWidth="1"/>
    <col min="9491" max="9491" width="13.7109375" style="22" customWidth="1"/>
    <col min="9492" max="9492" width="1.28515625" style="22" customWidth="1"/>
    <col min="9493" max="9728" width="9.140625" style="22"/>
    <col min="9729" max="9729" width="2.5703125" style="22" customWidth="1"/>
    <col min="9730" max="9730" width="1.28515625" style="22" customWidth="1"/>
    <col min="9731" max="9743" width="3.42578125" style="22" customWidth="1"/>
    <col min="9744" max="9745" width="1.85546875" style="22" customWidth="1"/>
    <col min="9746" max="9746" width="19.42578125" style="22" bestFit="1" customWidth="1"/>
    <col min="9747" max="9747" width="13.7109375" style="22" customWidth="1"/>
    <col min="9748" max="9748" width="1.28515625" style="22" customWidth="1"/>
    <col min="9749" max="9984" width="9.140625" style="22"/>
    <col min="9985" max="9985" width="2.5703125" style="22" customWidth="1"/>
    <col min="9986" max="9986" width="1.28515625" style="22" customWidth="1"/>
    <col min="9987" max="9999" width="3.42578125" style="22" customWidth="1"/>
    <col min="10000" max="10001" width="1.85546875" style="22" customWidth="1"/>
    <col min="10002" max="10002" width="19.42578125" style="22" bestFit="1" customWidth="1"/>
    <col min="10003" max="10003" width="13.7109375" style="22" customWidth="1"/>
    <col min="10004" max="10004" width="1.28515625" style="22" customWidth="1"/>
    <col min="10005" max="10240" width="9.140625" style="22"/>
    <col min="10241" max="10241" width="2.5703125" style="22" customWidth="1"/>
    <col min="10242" max="10242" width="1.28515625" style="22" customWidth="1"/>
    <col min="10243" max="10255" width="3.42578125" style="22" customWidth="1"/>
    <col min="10256" max="10257" width="1.85546875" style="22" customWidth="1"/>
    <col min="10258" max="10258" width="19.42578125" style="22" bestFit="1" customWidth="1"/>
    <col min="10259" max="10259" width="13.7109375" style="22" customWidth="1"/>
    <col min="10260" max="10260" width="1.28515625" style="22" customWidth="1"/>
    <col min="10261" max="10496" width="9.140625" style="22"/>
    <col min="10497" max="10497" width="2.5703125" style="22" customWidth="1"/>
    <col min="10498" max="10498" width="1.28515625" style="22" customWidth="1"/>
    <col min="10499" max="10511" width="3.42578125" style="22" customWidth="1"/>
    <col min="10512" max="10513" width="1.85546875" style="22" customWidth="1"/>
    <col min="10514" max="10514" width="19.42578125" style="22" bestFit="1" customWidth="1"/>
    <col min="10515" max="10515" width="13.7109375" style="22" customWidth="1"/>
    <col min="10516" max="10516" width="1.28515625" style="22" customWidth="1"/>
    <col min="10517" max="10752" width="9.140625" style="22"/>
    <col min="10753" max="10753" width="2.5703125" style="22" customWidth="1"/>
    <col min="10754" max="10754" width="1.28515625" style="22" customWidth="1"/>
    <col min="10755" max="10767" width="3.42578125" style="22" customWidth="1"/>
    <col min="10768" max="10769" width="1.85546875" style="22" customWidth="1"/>
    <col min="10770" max="10770" width="19.42578125" style="22" bestFit="1" customWidth="1"/>
    <col min="10771" max="10771" width="13.7109375" style="22" customWidth="1"/>
    <col min="10772" max="10772" width="1.28515625" style="22" customWidth="1"/>
    <col min="10773" max="11008" width="9.140625" style="22"/>
    <col min="11009" max="11009" width="2.5703125" style="22" customWidth="1"/>
    <col min="11010" max="11010" width="1.28515625" style="22" customWidth="1"/>
    <col min="11011" max="11023" width="3.42578125" style="22" customWidth="1"/>
    <col min="11024" max="11025" width="1.85546875" style="22" customWidth="1"/>
    <col min="11026" max="11026" width="19.42578125" style="22" bestFit="1" customWidth="1"/>
    <col min="11027" max="11027" width="13.7109375" style="22" customWidth="1"/>
    <col min="11028" max="11028" width="1.28515625" style="22" customWidth="1"/>
    <col min="11029" max="11264" width="9.140625" style="22"/>
    <col min="11265" max="11265" width="2.5703125" style="22" customWidth="1"/>
    <col min="11266" max="11266" width="1.28515625" style="22" customWidth="1"/>
    <col min="11267" max="11279" width="3.42578125" style="22" customWidth="1"/>
    <col min="11280" max="11281" width="1.85546875" style="22" customWidth="1"/>
    <col min="11282" max="11282" width="19.42578125" style="22" bestFit="1" customWidth="1"/>
    <col min="11283" max="11283" width="13.7109375" style="22" customWidth="1"/>
    <col min="11284" max="11284" width="1.28515625" style="22" customWidth="1"/>
    <col min="11285" max="11520" width="9.140625" style="22"/>
    <col min="11521" max="11521" width="2.5703125" style="22" customWidth="1"/>
    <col min="11522" max="11522" width="1.28515625" style="22" customWidth="1"/>
    <col min="11523" max="11535" width="3.42578125" style="22" customWidth="1"/>
    <col min="11536" max="11537" width="1.85546875" style="22" customWidth="1"/>
    <col min="11538" max="11538" width="19.42578125" style="22" bestFit="1" customWidth="1"/>
    <col min="11539" max="11539" width="13.7109375" style="22" customWidth="1"/>
    <col min="11540" max="11540" width="1.28515625" style="22" customWidth="1"/>
    <col min="11541" max="11776" width="9.140625" style="22"/>
    <col min="11777" max="11777" width="2.5703125" style="22" customWidth="1"/>
    <col min="11778" max="11778" width="1.28515625" style="22" customWidth="1"/>
    <col min="11779" max="11791" width="3.42578125" style="22" customWidth="1"/>
    <col min="11792" max="11793" width="1.85546875" style="22" customWidth="1"/>
    <col min="11794" max="11794" width="19.42578125" style="22" bestFit="1" customWidth="1"/>
    <col min="11795" max="11795" width="13.7109375" style="22" customWidth="1"/>
    <col min="11796" max="11796" width="1.28515625" style="22" customWidth="1"/>
    <col min="11797" max="12032" width="9.140625" style="22"/>
    <col min="12033" max="12033" width="2.5703125" style="22" customWidth="1"/>
    <col min="12034" max="12034" width="1.28515625" style="22" customWidth="1"/>
    <col min="12035" max="12047" width="3.42578125" style="22" customWidth="1"/>
    <col min="12048" max="12049" width="1.85546875" style="22" customWidth="1"/>
    <col min="12050" max="12050" width="19.42578125" style="22" bestFit="1" customWidth="1"/>
    <col min="12051" max="12051" width="13.7109375" style="22" customWidth="1"/>
    <col min="12052" max="12052" width="1.28515625" style="22" customWidth="1"/>
    <col min="12053" max="12288" width="9.140625" style="22"/>
    <col min="12289" max="12289" width="2.5703125" style="22" customWidth="1"/>
    <col min="12290" max="12290" width="1.28515625" style="22" customWidth="1"/>
    <col min="12291" max="12303" width="3.42578125" style="22" customWidth="1"/>
    <col min="12304" max="12305" width="1.85546875" style="22" customWidth="1"/>
    <col min="12306" max="12306" width="19.42578125" style="22" bestFit="1" customWidth="1"/>
    <col min="12307" max="12307" width="13.7109375" style="22" customWidth="1"/>
    <col min="12308" max="12308" width="1.28515625" style="22" customWidth="1"/>
    <col min="12309" max="12544" width="9.140625" style="22"/>
    <col min="12545" max="12545" width="2.5703125" style="22" customWidth="1"/>
    <col min="12546" max="12546" width="1.28515625" style="22" customWidth="1"/>
    <col min="12547" max="12559" width="3.42578125" style="22" customWidth="1"/>
    <col min="12560" max="12561" width="1.85546875" style="22" customWidth="1"/>
    <col min="12562" max="12562" width="19.42578125" style="22" bestFit="1" customWidth="1"/>
    <col min="12563" max="12563" width="13.7109375" style="22" customWidth="1"/>
    <col min="12564" max="12564" width="1.28515625" style="22" customWidth="1"/>
    <col min="12565" max="12800" width="9.140625" style="22"/>
    <col min="12801" max="12801" width="2.5703125" style="22" customWidth="1"/>
    <col min="12802" max="12802" width="1.28515625" style="22" customWidth="1"/>
    <col min="12803" max="12815" width="3.42578125" style="22" customWidth="1"/>
    <col min="12816" max="12817" width="1.85546875" style="22" customWidth="1"/>
    <col min="12818" max="12818" width="19.42578125" style="22" bestFit="1" customWidth="1"/>
    <col min="12819" max="12819" width="13.7109375" style="22" customWidth="1"/>
    <col min="12820" max="12820" width="1.28515625" style="22" customWidth="1"/>
    <col min="12821" max="13056" width="9.140625" style="22"/>
    <col min="13057" max="13057" width="2.5703125" style="22" customWidth="1"/>
    <col min="13058" max="13058" width="1.28515625" style="22" customWidth="1"/>
    <col min="13059" max="13071" width="3.42578125" style="22" customWidth="1"/>
    <col min="13072" max="13073" width="1.85546875" style="22" customWidth="1"/>
    <col min="13074" max="13074" width="19.42578125" style="22" bestFit="1" customWidth="1"/>
    <col min="13075" max="13075" width="13.7109375" style="22" customWidth="1"/>
    <col min="13076" max="13076" width="1.28515625" style="22" customWidth="1"/>
    <col min="13077" max="13312" width="9.140625" style="22"/>
    <col min="13313" max="13313" width="2.5703125" style="22" customWidth="1"/>
    <col min="13314" max="13314" width="1.28515625" style="22" customWidth="1"/>
    <col min="13315" max="13327" width="3.42578125" style="22" customWidth="1"/>
    <col min="13328" max="13329" width="1.85546875" style="22" customWidth="1"/>
    <col min="13330" max="13330" width="19.42578125" style="22" bestFit="1" customWidth="1"/>
    <col min="13331" max="13331" width="13.7109375" style="22" customWidth="1"/>
    <col min="13332" max="13332" width="1.28515625" style="22" customWidth="1"/>
    <col min="13333" max="13568" width="9.140625" style="22"/>
    <col min="13569" max="13569" width="2.5703125" style="22" customWidth="1"/>
    <col min="13570" max="13570" width="1.28515625" style="22" customWidth="1"/>
    <col min="13571" max="13583" width="3.42578125" style="22" customWidth="1"/>
    <col min="13584" max="13585" width="1.85546875" style="22" customWidth="1"/>
    <col min="13586" max="13586" width="19.42578125" style="22" bestFit="1" customWidth="1"/>
    <col min="13587" max="13587" width="13.7109375" style="22" customWidth="1"/>
    <col min="13588" max="13588" width="1.28515625" style="22" customWidth="1"/>
    <col min="13589" max="13824" width="9.140625" style="22"/>
    <col min="13825" max="13825" width="2.5703125" style="22" customWidth="1"/>
    <col min="13826" max="13826" width="1.28515625" style="22" customWidth="1"/>
    <col min="13827" max="13839" width="3.42578125" style="22" customWidth="1"/>
    <col min="13840" max="13841" width="1.85546875" style="22" customWidth="1"/>
    <col min="13842" max="13842" width="19.42578125" style="22" bestFit="1" customWidth="1"/>
    <col min="13843" max="13843" width="13.7109375" style="22" customWidth="1"/>
    <col min="13844" max="13844" width="1.28515625" style="22" customWidth="1"/>
    <col min="13845" max="14080" width="9.140625" style="22"/>
    <col min="14081" max="14081" width="2.5703125" style="22" customWidth="1"/>
    <col min="14082" max="14082" width="1.28515625" style="22" customWidth="1"/>
    <col min="14083" max="14095" width="3.42578125" style="22" customWidth="1"/>
    <col min="14096" max="14097" width="1.85546875" style="22" customWidth="1"/>
    <col min="14098" max="14098" width="19.42578125" style="22" bestFit="1" customWidth="1"/>
    <col min="14099" max="14099" width="13.7109375" style="22" customWidth="1"/>
    <col min="14100" max="14100" width="1.28515625" style="22" customWidth="1"/>
    <col min="14101" max="14336" width="9.140625" style="22"/>
    <col min="14337" max="14337" width="2.5703125" style="22" customWidth="1"/>
    <col min="14338" max="14338" width="1.28515625" style="22" customWidth="1"/>
    <col min="14339" max="14351" width="3.42578125" style="22" customWidth="1"/>
    <col min="14352" max="14353" width="1.85546875" style="22" customWidth="1"/>
    <col min="14354" max="14354" width="19.42578125" style="22" bestFit="1" customWidth="1"/>
    <col min="14355" max="14355" width="13.7109375" style="22" customWidth="1"/>
    <col min="14356" max="14356" width="1.28515625" style="22" customWidth="1"/>
    <col min="14357" max="14592" width="9.140625" style="22"/>
    <col min="14593" max="14593" width="2.5703125" style="22" customWidth="1"/>
    <col min="14594" max="14594" width="1.28515625" style="22" customWidth="1"/>
    <col min="14595" max="14607" width="3.42578125" style="22" customWidth="1"/>
    <col min="14608" max="14609" width="1.85546875" style="22" customWidth="1"/>
    <col min="14610" max="14610" width="19.42578125" style="22" bestFit="1" customWidth="1"/>
    <col min="14611" max="14611" width="13.7109375" style="22" customWidth="1"/>
    <col min="14612" max="14612" width="1.28515625" style="22" customWidth="1"/>
    <col min="14613" max="14848" width="9.140625" style="22"/>
    <col min="14849" max="14849" width="2.5703125" style="22" customWidth="1"/>
    <col min="14850" max="14850" width="1.28515625" style="22" customWidth="1"/>
    <col min="14851" max="14863" width="3.42578125" style="22" customWidth="1"/>
    <col min="14864" max="14865" width="1.85546875" style="22" customWidth="1"/>
    <col min="14866" max="14866" width="19.42578125" style="22" bestFit="1" customWidth="1"/>
    <col min="14867" max="14867" width="13.7109375" style="22" customWidth="1"/>
    <col min="14868" max="14868" width="1.28515625" style="22" customWidth="1"/>
    <col min="14869" max="15104" width="9.140625" style="22"/>
    <col min="15105" max="15105" width="2.5703125" style="22" customWidth="1"/>
    <col min="15106" max="15106" width="1.28515625" style="22" customWidth="1"/>
    <col min="15107" max="15119" width="3.42578125" style="22" customWidth="1"/>
    <col min="15120" max="15121" width="1.85546875" style="22" customWidth="1"/>
    <col min="15122" max="15122" width="19.42578125" style="22" bestFit="1" customWidth="1"/>
    <col min="15123" max="15123" width="13.7109375" style="22" customWidth="1"/>
    <col min="15124" max="15124" width="1.28515625" style="22" customWidth="1"/>
    <col min="15125" max="15360" width="9.140625" style="22"/>
    <col min="15361" max="15361" width="2.5703125" style="22" customWidth="1"/>
    <col min="15362" max="15362" width="1.28515625" style="22" customWidth="1"/>
    <col min="15363" max="15375" width="3.42578125" style="22" customWidth="1"/>
    <col min="15376" max="15377" width="1.85546875" style="22" customWidth="1"/>
    <col min="15378" max="15378" width="19.42578125" style="22" bestFit="1" customWidth="1"/>
    <col min="15379" max="15379" width="13.7109375" style="22" customWidth="1"/>
    <col min="15380" max="15380" width="1.28515625" style="22" customWidth="1"/>
    <col min="15381" max="15616" width="9.140625" style="22"/>
    <col min="15617" max="15617" width="2.5703125" style="22" customWidth="1"/>
    <col min="15618" max="15618" width="1.28515625" style="22" customWidth="1"/>
    <col min="15619" max="15631" width="3.42578125" style="22" customWidth="1"/>
    <col min="15632" max="15633" width="1.85546875" style="22" customWidth="1"/>
    <col min="15634" max="15634" width="19.42578125" style="22" bestFit="1" customWidth="1"/>
    <col min="15635" max="15635" width="13.7109375" style="22" customWidth="1"/>
    <col min="15636" max="15636" width="1.28515625" style="22" customWidth="1"/>
    <col min="15637" max="15872" width="9.140625" style="22"/>
    <col min="15873" max="15873" width="2.5703125" style="22" customWidth="1"/>
    <col min="15874" max="15874" width="1.28515625" style="22" customWidth="1"/>
    <col min="15875" max="15887" width="3.42578125" style="22" customWidth="1"/>
    <col min="15888" max="15889" width="1.85546875" style="22" customWidth="1"/>
    <col min="15890" max="15890" width="19.42578125" style="22" bestFit="1" customWidth="1"/>
    <col min="15891" max="15891" width="13.7109375" style="22" customWidth="1"/>
    <col min="15892" max="15892" width="1.28515625" style="22" customWidth="1"/>
    <col min="15893" max="16128" width="9.140625" style="22"/>
    <col min="16129" max="16129" width="2.5703125" style="22" customWidth="1"/>
    <col min="16130" max="16130" width="1.28515625" style="22" customWidth="1"/>
    <col min="16131" max="16143" width="3.42578125" style="22" customWidth="1"/>
    <col min="16144" max="16145" width="1.85546875" style="22" customWidth="1"/>
    <col min="16146" max="16146" width="19.42578125" style="22" bestFit="1" customWidth="1"/>
    <col min="16147" max="16147" width="13.7109375" style="22" customWidth="1"/>
    <col min="16148" max="16148" width="1.28515625" style="22" customWidth="1"/>
    <col min="16149" max="16384" width="9.140625" style="22"/>
  </cols>
  <sheetData>
    <row r="2" spans="2:20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20" ht="11.25" customHeight="1" x14ac:dyDescent="0.2">
      <c r="B3" s="27"/>
      <c r="C3" s="84" t="s">
        <v>33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6"/>
      <c r="T3" s="28"/>
    </row>
    <row r="4" spans="2:20" ht="11.25" customHeight="1" x14ac:dyDescent="0.2">
      <c r="B4" s="27"/>
      <c r="C4" s="87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28"/>
    </row>
    <row r="5" spans="2:20" x14ac:dyDescent="0.2">
      <c r="B5" s="2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/>
      <c r="Q5" s="30"/>
      <c r="R5" s="30"/>
      <c r="S5" s="30"/>
      <c r="T5" s="28"/>
    </row>
    <row r="6" spans="2:20" x14ac:dyDescent="0.2">
      <c r="B6" s="27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  <c r="Q6" s="30"/>
      <c r="R6" s="31" t="s">
        <v>34</v>
      </c>
      <c r="S6" s="32" t="str">
        <f ca="1">CONCATENATE(G9,H9,"-",E9,F9,"-19",C9,D9)</f>
        <v>01-01-1992</v>
      </c>
      <c r="T6" s="28"/>
    </row>
    <row r="7" spans="2:20" x14ac:dyDescent="0.2"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0"/>
      <c r="R7" s="31" t="s">
        <v>35</v>
      </c>
      <c r="S7" s="32" t="str">
        <f ca="1">IF(I9&lt;=4,"Female","Male")</f>
        <v>Male</v>
      </c>
      <c r="T7" s="28"/>
    </row>
    <row r="8" spans="2:20" x14ac:dyDescent="0.2">
      <c r="B8" s="27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  <c r="Q8" s="30"/>
      <c r="R8" s="31" t="s">
        <v>36</v>
      </c>
      <c r="S8" s="32" t="str">
        <f ca="1">VLOOKUP(RAND()*10000,[1]Data!B$1:H$65536,6,TRUE)</f>
        <v>Anita</v>
      </c>
      <c r="T8" s="28"/>
    </row>
    <row r="9" spans="2:20" x14ac:dyDescent="0.2">
      <c r="B9" s="27"/>
      <c r="C9" s="33">
        <v>9</v>
      </c>
      <c r="D9" s="33">
        <f ca="1">ROUND(RAND() * 9,0)</f>
        <v>2</v>
      </c>
      <c r="E9" s="33">
        <v>0</v>
      </c>
      <c r="F9" s="33">
        <v>1</v>
      </c>
      <c r="G9" s="33">
        <v>0</v>
      </c>
      <c r="H9" s="33">
        <v>1</v>
      </c>
      <c r="I9" s="33">
        <f ca="1">ROUND(RAND() * 9,0)</f>
        <v>9</v>
      </c>
      <c r="J9" s="33">
        <f ca="1">ROUND(RAND() * 9,0)</f>
        <v>1</v>
      </c>
      <c r="K9" s="33">
        <f ca="1">ROUND(RAND() * 9,0)</f>
        <v>3</v>
      </c>
      <c r="L9" s="33">
        <f ca="1">ROUND(RAND() * 9,0)</f>
        <v>2</v>
      </c>
      <c r="M9" s="33">
        <v>0</v>
      </c>
      <c r="N9" s="33">
        <f ca="1">ROUND(RAND()*(9-8)+8,0)</f>
        <v>9</v>
      </c>
      <c r="O9" s="33">
        <f ca="1">P16</f>
        <v>6</v>
      </c>
      <c r="P9" s="30"/>
      <c r="Q9" s="30"/>
      <c r="R9" s="31" t="s">
        <v>37</v>
      </c>
      <c r="S9" s="32" t="str">
        <f ca="1">VLOOKUP(RAND()*10000,[1]Data!B$1:H$65536,7,TRUE)</f>
        <v>Wall</v>
      </c>
      <c r="T9" s="28"/>
    </row>
    <row r="10" spans="2:20" x14ac:dyDescent="0.2">
      <c r="B10" s="27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30"/>
      <c r="R10" s="30"/>
      <c r="S10" s="30"/>
      <c r="T10" s="28"/>
    </row>
    <row r="11" spans="2:20" x14ac:dyDescent="0.2">
      <c r="B11" s="27"/>
      <c r="C11" s="29">
        <f>C9</f>
        <v>9</v>
      </c>
      <c r="D11" s="34"/>
      <c r="E11" s="29">
        <f>E9</f>
        <v>0</v>
      </c>
      <c r="F11" s="34"/>
      <c r="G11" s="29">
        <f>G9</f>
        <v>0</v>
      </c>
      <c r="H11" s="34"/>
      <c r="I11" s="29">
        <f ca="1">I9</f>
        <v>9</v>
      </c>
      <c r="J11" s="34"/>
      <c r="K11" s="29">
        <f ca="1">K9</f>
        <v>3</v>
      </c>
      <c r="L11" s="34"/>
      <c r="M11" s="29">
        <f>M9</f>
        <v>0</v>
      </c>
      <c r="N11" s="34"/>
      <c r="O11" s="34"/>
      <c r="P11" s="35">
        <f ca="1">SUM(C11:O11)</f>
        <v>21</v>
      </c>
      <c r="Q11" s="30"/>
      <c r="R11" s="31" t="s">
        <v>31</v>
      </c>
      <c r="S11" s="32" t="str">
        <f ca="1">CONCATENATE(C9,D9,E9,F9,G9,H9,I9,J9,K9,L9,M9,N9,O9)</f>
        <v>9201019132096</v>
      </c>
      <c r="T11" s="36"/>
    </row>
    <row r="12" spans="2:20" x14ac:dyDescent="0.2">
      <c r="B12" s="27"/>
      <c r="C12" s="34"/>
      <c r="D12" s="34">
        <f ca="1">D9</f>
        <v>2</v>
      </c>
      <c r="E12" s="34"/>
      <c r="F12" s="34">
        <f>F9</f>
        <v>1</v>
      </c>
      <c r="G12" s="34"/>
      <c r="H12" s="34">
        <f>H9</f>
        <v>1</v>
      </c>
      <c r="I12" s="34"/>
      <c r="J12" s="34">
        <f ca="1">J9</f>
        <v>1</v>
      </c>
      <c r="K12" s="34"/>
      <c r="L12" s="34">
        <f ca="1">L9</f>
        <v>2</v>
      </c>
      <c r="M12" s="34"/>
      <c r="N12" s="34">
        <f ca="1">N9</f>
        <v>9</v>
      </c>
      <c r="O12" s="34"/>
      <c r="P12" s="35">
        <f ca="1">CONCATENATE(D12,F12,H12,J12,L12,N12)*2</f>
        <v>422258</v>
      </c>
      <c r="Q12" s="30"/>
      <c r="R12" s="30"/>
      <c r="S12" s="30"/>
      <c r="T12" s="28"/>
    </row>
    <row r="13" spans="2:20" x14ac:dyDescent="0.2">
      <c r="B13" s="27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5"/>
      <c r="Q13" s="30"/>
      <c r="R13" s="31" t="s">
        <v>38</v>
      </c>
      <c r="S13" s="37" t="str">
        <f ca="1">CONCATENATE("PO Box ",T13)</f>
        <v>PO Box 96</v>
      </c>
      <c r="T13" s="38">
        <f ca="1">ROUND(RAND()*3920,0)</f>
        <v>96</v>
      </c>
    </row>
    <row r="14" spans="2:20" x14ac:dyDescent="0.2">
      <c r="B14" s="27"/>
      <c r="C14" s="34">
        <f ca="1">IF(ISERROR(RIGHT(LEFT($P$12,LEN($P$12)),1)),0,INT(RIGHT(LEFT($P$12,LEN($P$12)),1)))</f>
        <v>8</v>
      </c>
      <c r="D14" s="34">
        <f ca="1">IF(ISERROR(RIGHT(LEFT($P$12,LEN($P$12)-1),1)),0,INT(RIGHT(LEFT($P$12,LEN($P$12)-1),1)))</f>
        <v>5</v>
      </c>
      <c r="E14" s="34">
        <f ca="1">IF(ISERROR(RIGHT(LEFT($P$12,LEN($P$12)-2),1)),0,INT(RIGHT(LEFT($P$12,LEN($P$12)-2),1)))</f>
        <v>2</v>
      </c>
      <c r="F14" s="34">
        <f ca="1">IF(ISERROR(INT(RIGHT(LEFT($P$12,LEN($P$12)-3),1))),0,INT(RIGHT(LEFT($P$12,LEN($P$12)-3),1)))</f>
        <v>2</v>
      </c>
      <c r="G14" s="34">
        <f ca="1">IF(ISERROR(INT(RIGHT(LEFT($P$12,LEN($P$12)-4),1))),0,INT(RIGHT(LEFT($P$12,LEN($P$12)-4),1)))</f>
        <v>2</v>
      </c>
      <c r="H14" s="34">
        <f ca="1">IF(ISERROR(INT(RIGHT(LEFT($P$12,LEN($P$12)-5),1))),0,INT(RIGHT(LEFT($P$12,LEN($P$12)-5),1)))</f>
        <v>4</v>
      </c>
      <c r="I14" s="34">
        <f ca="1">IF(ISERROR(INT(RIGHT(LEFT($P$12,LEN($P$12)-6),1))),0,INT(RIGHT(LEFT($P$12,LEN($P$12)-6),1)))</f>
        <v>0</v>
      </c>
      <c r="J14" s="34">
        <f ca="1">IF(ISERROR(INT(RIGHT(LEFT($P$12,LEN($P$12)-7),1))),0,INT(RIGHT(LEFT($P$12,LEN($P$12)-7),1)))</f>
        <v>0</v>
      </c>
      <c r="K14" s="34"/>
      <c r="L14" s="34"/>
      <c r="M14" s="34"/>
      <c r="N14" s="34"/>
      <c r="O14" s="34"/>
      <c r="P14" s="35">
        <f ca="1">SUM(C14:O14)</f>
        <v>23</v>
      </c>
      <c r="Q14" s="30"/>
      <c r="R14" s="31" t="s">
        <v>39</v>
      </c>
      <c r="S14" s="37" t="str">
        <f ca="1">VLOOKUP(T13,[1]Data!B$1:D$65536,2,TRUE)</f>
        <v xml:space="preserve">Pretoria </v>
      </c>
      <c r="T14" s="28"/>
    </row>
    <row r="15" spans="2:20" x14ac:dyDescent="0.2">
      <c r="B15" s="27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>
        <f ca="1">SUM(P11,P14)</f>
        <v>44</v>
      </c>
      <c r="Q15" s="30"/>
      <c r="R15" s="31" t="s">
        <v>40</v>
      </c>
      <c r="S15" s="37" t="str">
        <f ca="1">VLOOKUP(T13,[1]Data!B$1:D$65536,3,TRUE)</f>
        <v>0084</v>
      </c>
      <c r="T15" s="28"/>
    </row>
    <row r="16" spans="2:20" x14ac:dyDescent="0.2">
      <c r="B16" s="27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>
        <f ca="1">IF(10-INT(RIGHT(P15,1))=10,0,10-INT(RIGHT(P15,1)))</f>
        <v>6</v>
      </c>
      <c r="Q16" s="30"/>
      <c r="R16" s="31" t="s">
        <v>41</v>
      </c>
      <c r="S16" s="37" t="s">
        <v>28</v>
      </c>
      <c r="T16" s="28"/>
    </row>
    <row r="17" spans="2:20" x14ac:dyDescent="0.2">
      <c r="B17" s="27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30"/>
      <c r="R17" s="30"/>
      <c r="S17" s="30"/>
      <c r="T17" s="28"/>
    </row>
    <row r="18" spans="2:20" x14ac:dyDescent="0.2">
      <c r="B18" s="27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30"/>
      <c r="R18" s="31" t="s">
        <v>42</v>
      </c>
      <c r="S18" s="37">
        <f ca="1">T13+ROUND(RAND()*50,0)</f>
        <v>137</v>
      </c>
      <c r="T18" s="28"/>
    </row>
    <row r="19" spans="2:20" x14ac:dyDescent="0.2">
      <c r="B19" s="27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31" t="s">
        <v>43</v>
      </c>
      <c r="S19" s="37" t="str">
        <f ca="1">(VLOOKUP(RAND()*(1-267)+267,[1]Data!B$1:E$65536,4,TRUE))</f>
        <v>Rocket St</v>
      </c>
      <c r="T19" s="28"/>
    </row>
    <row r="20" spans="2:20" x14ac:dyDescent="0.2">
      <c r="B20" s="27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  <c r="Q20" s="30"/>
      <c r="R20" s="31" t="s">
        <v>44</v>
      </c>
      <c r="S20" s="37" t="str">
        <f ca="1">VLOOKUP(S18,[1]Data!B$1:D$65536,2,TRUE)</f>
        <v xml:space="preserve">Pretoria </v>
      </c>
      <c r="T20" s="28"/>
    </row>
    <row r="21" spans="2:20" x14ac:dyDescent="0.2">
      <c r="B21" s="27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31" t="s">
        <v>45</v>
      </c>
      <c r="S21" s="37" t="str">
        <f ca="1">VLOOKUP(S18,[1]Data!B$1:E$65536,3,TRUE)</f>
        <v>0153</v>
      </c>
      <c r="T21" s="28"/>
    </row>
    <row r="22" spans="2:20" x14ac:dyDescent="0.2">
      <c r="B22" s="27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 t="s">
        <v>46</v>
      </c>
      <c r="P22" s="30"/>
      <c r="Q22" s="30"/>
      <c r="R22" s="31" t="s">
        <v>47</v>
      </c>
      <c r="S22" s="32" t="s">
        <v>28</v>
      </c>
      <c r="T22" s="28"/>
    </row>
    <row r="23" spans="2:20" x14ac:dyDescent="0.2">
      <c r="B23" s="27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30"/>
      <c r="S23" s="30"/>
      <c r="T23" s="28"/>
    </row>
    <row r="24" spans="2:20" x14ac:dyDescent="0.2">
      <c r="B24" s="27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0"/>
      <c r="R24" s="31" t="s">
        <v>48</v>
      </c>
      <c r="S24" s="37" t="str">
        <f ca="1">VLOOKUP(RAND()*(1-5)+5,[1]Data!B$1:I$65536,8,TRUE)</f>
        <v>Married</v>
      </c>
      <c r="T24" s="28"/>
    </row>
    <row r="25" spans="2:20" x14ac:dyDescent="0.2">
      <c r="B25" s="27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31" t="s">
        <v>49</v>
      </c>
      <c r="S25" s="37" t="str">
        <f ca="1">VLOOKUP(ROUND(RAND()*(1-4)+4,0),[1]Data!B$1:J$65536,9,FALSE)</f>
        <v>Investec</v>
      </c>
      <c r="T25" s="28"/>
    </row>
    <row r="26" spans="2:20" x14ac:dyDescent="0.2">
      <c r="B26" s="27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30"/>
      <c r="R26" s="31" t="s">
        <v>50</v>
      </c>
      <c r="S26" s="37" t="str">
        <f ca="1">VLOOKUP(RAND()*(VLOOKUP(S25,[1]Data!J$1:L$65536,3,FALSE)-VLOOKUP(S25,[1]Data!J$1:L$65536,2,FALSE))+VLOOKUP(S25,[1]Data!J$1:L$65536,2,FALSE),[1]Data!B$1:N$65536,13,TRUE)</f>
        <v>024610 </v>
      </c>
      <c r="T26" s="28"/>
    </row>
    <row r="27" spans="2:20" x14ac:dyDescent="0.2">
      <c r="B27" s="27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31" t="s">
        <v>51</v>
      </c>
      <c r="S27" s="37" t="str">
        <f ca="1">VLOOKUP(T27,[1]Data!B$1:F$65536,5,FALSE)</f>
        <v>Current</v>
      </c>
      <c r="T27" s="38">
        <f ca="1">ROUND(RAND()*(2-1)+1,0)</f>
        <v>2</v>
      </c>
    </row>
    <row r="28" spans="2:20" x14ac:dyDescent="0.2">
      <c r="B28" s="27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30"/>
      <c r="R28" s="31" t="s">
        <v>52</v>
      </c>
      <c r="S28" s="37"/>
      <c r="T28" s="28"/>
    </row>
    <row r="29" spans="2:20" x14ac:dyDescent="0.2"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  <c r="Q29" s="41"/>
      <c r="R29" s="41"/>
      <c r="S29" s="41"/>
      <c r="T29" s="42"/>
    </row>
    <row r="40" spans="24:24" x14ac:dyDescent="0.2">
      <c r="X40" s="22" t="str">
        <f ca="1">CONCATENATE(C9,D9,E9,F9,G9,H9,I9,J9,K9,L9,M9,N9,O9)</f>
        <v>9201019132096</v>
      </c>
    </row>
  </sheetData>
  <mergeCells count="1">
    <mergeCell ref="C3:S4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K17"/>
  <sheetViews>
    <sheetView workbookViewId="0">
      <selection activeCell="M16" sqref="M16"/>
    </sheetView>
  </sheetViews>
  <sheetFormatPr defaultRowHeight="15" x14ac:dyDescent="0.25"/>
  <sheetData>
    <row r="2" spans="1:11" ht="15.75" x14ac:dyDescent="0.25">
      <c r="B2" s="56" t="s">
        <v>64</v>
      </c>
      <c r="C2" s="56" t="s">
        <v>65</v>
      </c>
    </row>
    <row r="3" spans="1:11" x14ac:dyDescent="0.25">
      <c r="B3">
        <v>16.8</v>
      </c>
      <c r="C3">
        <v>5.71</v>
      </c>
      <c r="F3" t="s">
        <v>27</v>
      </c>
    </row>
    <row r="4" spans="1:11" x14ac:dyDescent="0.25">
      <c r="B4">
        <v>17.100000000000001</v>
      </c>
      <c r="C4">
        <v>5.66</v>
      </c>
      <c r="F4" t="s">
        <v>70</v>
      </c>
    </row>
    <row r="5" spans="1:11" x14ac:dyDescent="0.25">
      <c r="B5">
        <v>14.52</v>
      </c>
      <c r="C5">
        <v>6.04</v>
      </c>
    </row>
    <row r="6" spans="1:11" x14ac:dyDescent="0.25">
      <c r="B6">
        <v>17.54</v>
      </c>
      <c r="C6">
        <v>5.77</v>
      </c>
    </row>
    <row r="7" spans="1:11" x14ac:dyDescent="0.25">
      <c r="B7">
        <v>17.61</v>
      </c>
      <c r="C7">
        <v>5.92</v>
      </c>
    </row>
    <row r="8" spans="1:11" x14ac:dyDescent="0.25">
      <c r="B8">
        <v>17.649999999999999</v>
      </c>
      <c r="C8">
        <v>5.44</v>
      </c>
    </row>
    <row r="9" spans="1:11" x14ac:dyDescent="0.25">
      <c r="B9">
        <v>18.37</v>
      </c>
      <c r="C9">
        <v>5.77</v>
      </c>
    </row>
    <row r="10" spans="1:11" x14ac:dyDescent="0.25">
      <c r="B10">
        <v>18.41</v>
      </c>
      <c r="C10">
        <v>5.53</v>
      </c>
    </row>
    <row r="11" spans="1:11" x14ac:dyDescent="0.25">
      <c r="B11">
        <v>17.39</v>
      </c>
      <c r="C11">
        <v>5.45</v>
      </c>
    </row>
    <row r="12" spans="1:11" x14ac:dyDescent="0.25">
      <c r="B12">
        <v>18.559999999999999</v>
      </c>
      <c r="C12">
        <v>5.56</v>
      </c>
    </row>
    <row r="14" spans="1:11" x14ac:dyDescent="0.25">
      <c r="A14" t="s">
        <v>66</v>
      </c>
      <c r="B14" s="57">
        <v>17.399999999999999</v>
      </c>
      <c r="C14" s="57">
        <v>5.7</v>
      </c>
      <c r="K14" s="80" t="s">
        <v>101</v>
      </c>
    </row>
    <row r="15" spans="1:11" x14ac:dyDescent="0.25">
      <c r="K15" s="80" t="s">
        <v>102</v>
      </c>
    </row>
    <row r="16" spans="1:11" x14ac:dyDescent="0.25">
      <c r="K16" s="80" t="s">
        <v>103</v>
      </c>
    </row>
    <row r="17" spans="11:11" x14ac:dyDescent="0.25">
      <c r="K17" s="80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ID_1</vt:lpstr>
      <vt:lpstr>Sheet1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Rajkumar Babu (ZA)</cp:lastModifiedBy>
  <cp:lastPrinted>2014-09-01T14:40:36Z</cp:lastPrinted>
  <dcterms:created xsi:type="dcterms:W3CDTF">2013-04-10T11:27:08Z</dcterms:created>
  <dcterms:modified xsi:type="dcterms:W3CDTF">2023-01-05T11:48:11Z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d37542b8-de78-4680-ad93-acbca1a79b99</vt:lpwstr>
  </property>
  <property fmtid="{D5CDD505-2E9C-101B-9397-08002B2CF9AE}" pid="4" name="TitusClassification">
    <vt:lpwstr>TitusRestricted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  <property fmtid="{D5CDD505-2E9C-101B-9397-08002B2CF9AE}" pid="10" name="TitusRescan">
    <vt:lpwstr>TitusRescanTrue</vt:lpwstr>
  </property>
</Properties>
</file>