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ESULTS\Mwaura\mwaura\WORK1\Covid19\Irene Work\"/>
    </mc:Choice>
  </mc:AlternateContent>
  <bookViews>
    <workbookView xWindow="0" yWindow="0" windowWidth="28770" windowHeight="12570" activeTab="7"/>
  </bookViews>
  <sheets>
    <sheet name="Raw data" sheetId="1" r:id="rId1"/>
    <sheet name="Raw data 1" sheetId="8" r:id="rId2"/>
    <sheet name="% E.coli recovered" sheetId="27" r:id="rId3"/>
    <sheet name="Sheet2" sheetId="2" r:id="rId4"/>
    <sheet name="Sheet15" sheetId="17" state="hidden" r:id="rId5"/>
    <sheet name="Sheet3" sheetId="41" r:id="rId6"/>
    <sheet name="Raw data 3" sheetId="4" r:id="rId7"/>
    <sheet name="R" sheetId="42" r:id="rId8"/>
    <sheet name="Notes" sheetId="16" r:id="rId9"/>
    <sheet name="Antibiotic distribution" sheetId="28" r:id="rId10"/>
    <sheet name="AMR location" sheetId="37" r:id="rId11"/>
    <sheet name="Sheet10" sheetId="36" r:id="rId12"/>
  </sheets>
  <definedNames>
    <definedName name="RT">'Raw data 3'!$A$1:$AI$248</definedName>
  </definedNames>
  <calcPr calcId="152511"/>
  <pivotCaches>
    <pivotCache cacheId="5" r:id="rId13"/>
    <pivotCache cacheId="6" r:id="rId14"/>
    <pivotCache cacheId="7" r:id="rId15"/>
    <pivotCache cacheId="8" r:id="rId1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42" l="1"/>
  <c r="N4" i="42"/>
  <c r="N5" i="42"/>
  <c r="N6" i="42"/>
  <c r="N7" i="42"/>
  <c r="N8" i="42"/>
  <c r="N9" i="42"/>
  <c r="N10" i="42"/>
  <c r="N11" i="42"/>
  <c r="N12" i="42"/>
  <c r="N13" i="42"/>
  <c r="N14" i="42"/>
  <c r="N15" i="42"/>
  <c r="N16" i="42"/>
  <c r="N17" i="42"/>
  <c r="N18" i="42"/>
  <c r="N19" i="42"/>
  <c r="N20" i="42"/>
  <c r="N21" i="42"/>
  <c r="N22" i="42"/>
  <c r="N23" i="42"/>
  <c r="N24" i="42"/>
  <c r="N25" i="42"/>
  <c r="N26" i="42"/>
  <c r="N27" i="42"/>
  <c r="N28" i="42"/>
  <c r="N29" i="42"/>
  <c r="N30" i="42"/>
  <c r="N31" i="42"/>
  <c r="N32" i="42"/>
  <c r="N33" i="42"/>
  <c r="N34" i="42"/>
  <c r="N35" i="42"/>
  <c r="N36" i="42"/>
  <c r="N37" i="42"/>
  <c r="N38" i="42"/>
  <c r="N39" i="42"/>
  <c r="N40" i="42"/>
  <c r="N41" i="42"/>
  <c r="N42" i="42"/>
  <c r="N43" i="42"/>
  <c r="N44" i="42"/>
  <c r="N45" i="42"/>
  <c r="N46" i="42"/>
  <c r="N47" i="42"/>
  <c r="N48" i="42"/>
  <c r="N49" i="42"/>
  <c r="N50" i="42"/>
  <c r="N51" i="42"/>
  <c r="N52" i="42"/>
  <c r="N53" i="42"/>
  <c r="N54" i="42"/>
  <c r="N55" i="42"/>
  <c r="N56" i="42"/>
  <c r="N57" i="42"/>
  <c r="N58" i="42"/>
  <c r="N59" i="42"/>
  <c r="N60" i="42"/>
  <c r="N61" i="42"/>
  <c r="N62" i="42"/>
  <c r="N63" i="42"/>
  <c r="N64" i="42"/>
  <c r="N65" i="42"/>
  <c r="N66" i="42"/>
  <c r="N67" i="42"/>
  <c r="N68" i="42"/>
  <c r="N69" i="42"/>
  <c r="N70" i="42"/>
  <c r="N71" i="42"/>
  <c r="N72" i="42"/>
  <c r="N73" i="42"/>
  <c r="N74" i="42"/>
  <c r="N75" i="42"/>
  <c r="N76" i="42"/>
  <c r="N77" i="42"/>
  <c r="N78" i="42"/>
  <c r="N79" i="42"/>
  <c r="N80" i="42"/>
  <c r="N81" i="42"/>
  <c r="N82" i="42"/>
  <c r="N83" i="42"/>
  <c r="N84" i="42"/>
  <c r="N85" i="42"/>
  <c r="N86" i="42"/>
  <c r="N87" i="42"/>
  <c r="N88" i="42"/>
  <c r="N89" i="42"/>
  <c r="N90" i="42"/>
  <c r="N91" i="42"/>
  <c r="N92" i="42"/>
  <c r="N93" i="42"/>
  <c r="N94" i="42"/>
  <c r="N95" i="42"/>
  <c r="N96" i="42"/>
  <c r="N97" i="42"/>
  <c r="N98" i="42"/>
  <c r="N99" i="42"/>
  <c r="N100" i="42"/>
  <c r="N101" i="42"/>
  <c r="N102" i="42"/>
  <c r="N103" i="42"/>
  <c r="N104" i="42"/>
  <c r="N105" i="42"/>
  <c r="N106" i="42"/>
  <c r="N107" i="42"/>
  <c r="N108" i="42"/>
  <c r="N109" i="42"/>
  <c r="N110" i="42"/>
  <c r="N111" i="42"/>
  <c r="N112" i="42"/>
  <c r="N113" i="42"/>
  <c r="N114" i="42"/>
  <c r="N115" i="42"/>
  <c r="N116" i="42"/>
  <c r="N117" i="42"/>
  <c r="N118" i="42"/>
  <c r="N119" i="42"/>
  <c r="N120" i="42"/>
  <c r="N121" i="42"/>
  <c r="N122" i="42"/>
  <c r="N123" i="42"/>
  <c r="N124" i="42"/>
  <c r="N125" i="42"/>
  <c r="N126" i="42"/>
  <c r="N127" i="42"/>
  <c r="N128" i="42"/>
  <c r="N129" i="42"/>
  <c r="N130" i="42"/>
  <c r="N131" i="42"/>
  <c r="N132" i="42"/>
  <c r="N133" i="42"/>
  <c r="N134" i="42"/>
  <c r="N135" i="42"/>
  <c r="N136" i="42"/>
  <c r="N137" i="42"/>
  <c r="N138" i="42"/>
  <c r="N139" i="42"/>
  <c r="N140" i="42"/>
  <c r="N141" i="42"/>
  <c r="N142" i="42"/>
  <c r="N143" i="42"/>
  <c r="N144" i="42"/>
  <c r="N145" i="42"/>
  <c r="N146" i="42"/>
  <c r="N147" i="42"/>
  <c r="N148" i="42"/>
  <c r="N149" i="42"/>
  <c r="N150" i="42"/>
  <c r="N151" i="42"/>
  <c r="N152" i="42"/>
  <c r="N153" i="42"/>
  <c r="N154" i="42"/>
  <c r="N155" i="42"/>
  <c r="N156" i="42"/>
  <c r="N157" i="42"/>
  <c r="N158" i="42"/>
  <c r="N159" i="42"/>
  <c r="N160" i="42"/>
  <c r="N161" i="42"/>
  <c r="N162" i="42"/>
  <c r="N163" i="42"/>
  <c r="N164" i="42"/>
  <c r="N165" i="42"/>
  <c r="N166" i="42"/>
  <c r="N167" i="42"/>
  <c r="N168" i="42"/>
  <c r="N169" i="42"/>
  <c r="N170" i="42"/>
  <c r="N171" i="42"/>
  <c r="N172" i="42"/>
  <c r="N173" i="42"/>
  <c r="N174" i="42"/>
  <c r="N175" i="42"/>
  <c r="N176" i="42"/>
  <c r="N177" i="42"/>
  <c r="N178" i="42"/>
  <c r="N179" i="42"/>
  <c r="N180" i="42"/>
  <c r="N181" i="42"/>
  <c r="N182" i="42"/>
  <c r="N183" i="42"/>
  <c r="N184" i="42"/>
  <c r="N185" i="42"/>
  <c r="N186" i="42"/>
  <c r="N187" i="42"/>
  <c r="N188" i="42"/>
  <c r="N189" i="42"/>
  <c r="N190" i="42"/>
  <c r="N191" i="42"/>
  <c r="N192" i="42"/>
  <c r="N193" i="42"/>
  <c r="N194" i="42"/>
  <c r="N195" i="42"/>
  <c r="N196" i="42"/>
  <c r="N197" i="42"/>
  <c r="N198" i="42"/>
  <c r="N199" i="42"/>
  <c r="N200" i="42"/>
  <c r="N201" i="42"/>
  <c r="N202" i="42"/>
  <c r="N203" i="42"/>
  <c r="N204" i="42"/>
  <c r="N205" i="42"/>
  <c r="N206" i="42"/>
  <c r="N207" i="42"/>
  <c r="N208" i="42"/>
  <c r="N209" i="42"/>
  <c r="N210" i="42"/>
  <c r="N211" i="42"/>
  <c r="N212" i="42"/>
  <c r="N213" i="42"/>
  <c r="N214" i="42"/>
  <c r="N215" i="42"/>
  <c r="N216" i="42"/>
  <c r="N217" i="42"/>
  <c r="N218" i="42"/>
  <c r="N219" i="42"/>
  <c r="N220" i="42"/>
  <c r="N221" i="42"/>
  <c r="N222" i="42"/>
  <c r="N223" i="42"/>
  <c r="N224" i="42"/>
  <c r="N225" i="42"/>
  <c r="N226" i="42"/>
  <c r="N227" i="42"/>
  <c r="N228" i="42"/>
  <c r="N229" i="42"/>
  <c r="N230" i="42"/>
  <c r="N231" i="42"/>
  <c r="N232" i="42"/>
  <c r="N233" i="42"/>
  <c r="N234" i="42"/>
  <c r="N235" i="42"/>
  <c r="N236" i="42"/>
  <c r="N237" i="42"/>
  <c r="N238" i="42"/>
  <c r="N239" i="42"/>
  <c r="N240" i="42"/>
  <c r="N241" i="42"/>
  <c r="N242" i="42"/>
  <c r="N243" i="42"/>
  <c r="N244" i="42"/>
  <c r="N245" i="42"/>
  <c r="N246" i="42"/>
  <c r="N247" i="42"/>
  <c r="N248" i="42"/>
  <c r="N249" i="42"/>
  <c r="N250" i="42"/>
  <c r="N251" i="42"/>
  <c r="N252" i="42"/>
  <c r="N253" i="42"/>
  <c r="N254" i="42"/>
  <c r="N255" i="42"/>
  <c r="N256" i="42"/>
  <c r="N257" i="42"/>
  <c r="N258" i="42"/>
  <c r="N259" i="42"/>
  <c r="N260" i="42"/>
  <c r="N261" i="42"/>
  <c r="N262" i="42"/>
  <c r="N263" i="42"/>
  <c r="N264" i="42"/>
  <c r="N265" i="42"/>
  <c r="N266" i="42"/>
  <c r="N267" i="42"/>
  <c r="N268" i="42"/>
  <c r="N269" i="42"/>
  <c r="N270" i="42"/>
  <c r="N271" i="42"/>
  <c r="N272" i="42"/>
  <c r="N273" i="42"/>
  <c r="N274" i="42"/>
  <c r="N275" i="42"/>
  <c r="N276" i="42"/>
  <c r="N277" i="42"/>
  <c r="N278" i="42"/>
  <c r="N279" i="42"/>
  <c r="N280" i="42"/>
  <c r="N281" i="42"/>
  <c r="N282" i="42"/>
  <c r="N283" i="42"/>
  <c r="N284" i="42"/>
  <c r="N285" i="42"/>
  <c r="N286" i="42"/>
  <c r="N287" i="42"/>
  <c r="N288" i="42"/>
  <c r="N289" i="42"/>
  <c r="N290" i="42"/>
  <c r="N291" i="42"/>
  <c r="N292" i="42"/>
  <c r="N293" i="42"/>
  <c r="N294" i="42"/>
  <c r="N295" i="42"/>
  <c r="N296" i="42"/>
  <c r="N297" i="42"/>
  <c r="N298" i="42"/>
  <c r="N299" i="42"/>
  <c r="N300" i="42"/>
  <c r="N301" i="42"/>
  <c r="N302" i="42"/>
  <c r="N303" i="42"/>
  <c r="N2" i="42"/>
  <c r="O7" i="42"/>
  <c r="O8" i="42"/>
  <c r="O9" i="42"/>
  <c r="O10" i="42"/>
  <c r="O11" i="42"/>
  <c r="O12" i="42"/>
  <c r="O13" i="42"/>
  <c r="O14" i="42"/>
  <c r="O15" i="42"/>
  <c r="O16" i="42"/>
  <c r="O17" i="42"/>
  <c r="O18" i="42"/>
  <c r="O19" i="42"/>
  <c r="O20" i="42"/>
  <c r="O21" i="42"/>
  <c r="O22" i="42"/>
  <c r="O23" i="42"/>
  <c r="O24" i="42"/>
  <c r="O25" i="42"/>
  <c r="O26" i="42"/>
  <c r="O27" i="42"/>
  <c r="O28" i="42"/>
  <c r="O29" i="42"/>
  <c r="O30" i="42"/>
  <c r="O31" i="42"/>
  <c r="O32" i="42"/>
  <c r="O33" i="42"/>
  <c r="O34" i="42"/>
  <c r="O35" i="42"/>
  <c r="O36" i="42"/>
  <c r="O37" i="42"/>
  <c r="O38" i="42"/>
  <c r="O39" i="42"/>
  <c r="O40" i="42"/>
  <c r="O41" i="42"/>
  <c r="O42" i="42"/>
  <c r="O43" i="42"/>
  <c r="O44" i="42"/>
  <c r="O45" i="42"/>
  <c r="O46" i="42"/>
  <c r="O47" i="42"/>
  <c r="O48" i="42"/>
  <c r="O49" i="42"/>
  <c r="O50" i="42"/>
  <c r="O51" i="42"/>
  <c r="O52" i="42"/>
  <c r="O53" i="42"/>
  <c r="O54" i="42"/>
  <c r="O55" i="42"/>
  <c r="O56" i="42"/>
  <c r="O57" i="42"/>
  <c r="O58" i="42"/>
  <c r="O59" i="42"/>
  <c r="O60" i="42"/>
  <c r="O61" i="42"/>
  <c r="O62" i="42"/>
  <c r="O63" i="42"/>
  <c r="O64" i="42"/>
  <c r="O65" i="42"/>
  <c r="O66" i="42"/>
  <c r="O67" i="42"/>
  <c r="O68" i="42"/>
  <c r="O69" i="42"/>
  <c r="O70" i="42"/>
  <c r="O71" i="42"/>
  <c r="O72" i="42"/>
  <c r="O73" i="42"/>
  <c r="O74" i="42"/>
  <c r="O75" i="42"/>
  <c r="O76" i="42"/>
  <c r="O77" i="42"/>
  <c r="O78" i="42"/>
  <c r="O79" i="42"/>
  <c r="O80" i="42"/>
  <c r="O81" i="42"/>
  <c r="O82" i="42"/>
  <c r="O83" i="42"/>
  <c r="O84" i="42"/>
  <c r="O85" i="42"/>
  <c r="O86" i="42"/>
  <c r="O87" i="42"/>
  <c r="O88" i="42"/>
  <c r="O89" i="42"/>
  <c r="O90" i="42"/>
  <c r="O91" i="42"/>
  <c r="O92" i="42"/>
  <c r="O93" i="42"/>
  <c r="O94" i="42"/>
  <c r="O95" i="42"/>
  <c r="O96" i="42"/>
  <c r="O97" i="42"/>
  <c r="O98" i="42"/>
  <c r="O99" i="42"/>
  <c r="O100" i="42"/>
  <c r="O101" i="42"/>
  <c r="O102" i="42"/>
  <c r="O103" i="42"/>
  <c r="O104" i="42"/>
  <c r="O105" i="42"/>
  <c r="O106" i="42"/>
  <c r="O107" i="42"/>
  <c r="O108" i="42"/>
  <c r="O109" i="42"/>
  <c r="O110" i="42"/>
  <c r="O111" i="42"/>
  <c r="O112" i="42"/>
  <c r="O113" i="42"/>
  <c r="O114" i="42"/>
  <c r="O115" i="42"/>
  <c r="O116" i="42"/>
  <c r="O117" i="42"/>
  <c r="O118" i="42"/>
  <c r="O119" i="42"/>
  <c r="O120" i="42"/>
  <c r="O121" i="42"/>
  <c r="O122" i="42"/>
  <c r="O123" i="42"/>
  <c r="O124" i="42"/>
  <c r="O125" i="42"/>
  <c r="O126" i="42"/>
  <c r="O127" i="42"/>
  <c r="O128" i="42"/>
  <c r="O129" i="42"/>
  <c r="O130" i="42"/>
  <c r="O131" i="42"/>
  <c r="O132" i="42"/>
  <c r="O133" i="42"/>
  <c r="O134" i="42"/>
  <c r="O135" i="42"/>
  <c r="O136" i="42"/>
  <c r="O137" i="42"/>
  <c r="O138" i="42"/>
  <c r="O139" i="42"/>
  <c r="O140" i="42"/>
  <c r="O141" i="42"/>
  <c r="O142" i="42"/>
  <c r="O143" i="42"/>
  <c r="O144" i="42"/>
  <c r="O145" i="42"/>
  <c r="O146" i="42"/>
  <c r="O147" i="42"/>
  <c r="O148" i="42"/>
  <c r="O149" i="42"/>
  <c r="O150" i="42"/>
  <c r="O151" i="42"/>
  <c r="O152" i="42"/>
  <c r="O153" i="42"/>
  <c r="O154" i="42"/>
  <c r="O155" i="42"/>
  <c r="O156" i="42"/>
  <c r="O157" i="42"/>
  <c r="O158" i="42"/>
  <c r="O159" i="42"/>
  <c r="O160" i="42"/>
  <c r="O161" i="42"/>
  <c r="O162" i="42"/>
  <c r="O163" i="42"/>
  <c r="O164" i="42"/>
  <c r="O165" i="42"/>
  <c r="O166" i="42"/>
  <c r="O167" i="42"/>
  <c r="O168" i="42"/>
  <c r="O169" i="42"/>
  <c r="O170" i="42"/>
  <c r="O171" i="42"/>
  <c r="O172" i="42"/>
  <c r="O173" i="42"/>
  <c r="O174" i="42"/>
  <c r="O175" i="42"/>
  <c r="O176" i="42"/>
  <c r="O177" i="42"/>
  <c r="O178" i="42"/>
  <c r="O179" i="42"/>
  <c r="O180" i="42"/>
  <c r="O181" i="42"/>
  <c r="O182" i="42"/>
  <c r="O183" i="42"/>
  <c r="O184" i="42"/>
  <c r="O185" i="42"/>
  <c r="O186" i="42"/>
  <c r="O187" i="42"/>
  <c r="O188" i="42"/>
  <c r="O189" i="42"/>
  <c r="O190" i="42"/>
  <c r="O191" i="42"/>
  <c r="O192" i="42"/>
  <c r="O193" i="42"/>
  <c r="O194" i="42"/>
  <c r="O195" i="42"/>
  <c r="O196" i="42"/>
  <c r="O197" i="42"/>
  <c r="O198" i="42"/>
  <c r="O199" i="42"/>
  <c r="O200" i="42"/>
  <c r="O201" i="42"/>
  <c r="O202" i="42"/>
  <c r="O203" i="42"/>
  <c r="O204" i="42"/>
  <c r="O205" i="42"/>
  <c r="O206" i="42"/>
  <c r="O207" i="42"/>
  <c r="O208" i="42"/>
  <c r="O209" i="42"/>
  <c r="O210" i="42"/>
  <c r="O211" i="42"/>
  <c r="O212" i="42"/>
  <c r="O213" i="42"/>
  <c r="O214" i="42"/>
  <c r="O215" i="42"/>
  <c r="O216" i="42"/>
  <c r="O217" i="42"/>
  <c r="O218" i="42"/>
  <c r="O219" i="42"/>
  <c r="O220" i="42"/>
  <c r="O221" i="42"/>
  <c r="O222" i="42"/>
  <c r="O223" i="42"/>
  <c r="O224" i="42"/>
  <c r="O225" i="42"/>
  <c r="O226" i="42"/>
  <c r="O227" i="42"/>
  <c r="O228" i="42"/>
  <c r="O229" i="42"/>
  <c r="O230" i="42"/>
  <c r="O231" i="42"/>
  <c r="O232" i="42"/>
  <c r="O233" i="42"/>
  <c r="O234" i="42"/>
  <c r="O235" i="42"/>
  <c r="O236" i="42"/>
  <c r="O237" i="42"/>
  <c r="O238" i="42"/>
  <c r="O239" i="42"/>
  <c r="O240" i="42"/>
  <c r="O241" i="42"/>
  <c r="O242" i="42"/>
  <c r="O243" i="42"/>
  <c r="O244" i="42"/>
  <c r="O245" i="42"/>
  <c r="O246" i="42"/>
  <c r="O247" i="42"/>
  <c r="O248" i="42"/>
  <c r="O249" i="42"/>
  <c r="O250" i="42"/>
  <c r="O251" i="42"/>
  <c r="O252" i="42"/>
  <c r="O253" i="42"/>
  <c r="O254" i="42"/>
  <c r="O255" i="42"/>
  <c r="O256" i="42"/>
  <c r="O257" i="42"/>
  <c r="O258" i="42"/>
  <c r="O259" i="42"/>
  <c r="O260" i="42"/>
  <c r="O261" i="42"/>
  <c r="O262" i="42"/>
  <c r="O263" i="42"/>
  <c r="O264" i="42"/>
  <c r="O265" i="42"/>
  <c r="O266" i="42"/>
  <c r="O267" i="42"/>
  <c r="O268" i="42"/>
  <c r="O269" i="42"/>
  <c r="O270" i="42"/>
  <c r="O271" i="42"/>
  <c r="O272" i="42"/>
  <c r="O273" i="42"/>
  <c r="O274" i="42"/>
  <c r="O275" i="42"/>
  <c r="O276" i="42"/>
  <c r="O277" i="42"/>
  <c r="O278" i="42"/>
  <c r="O279" i="42"/>
  <c r="O280" i="42"/>
  <c r="O281" i="42"/>
  <c r="O282" i="42"/>
  <c r="O283" i="42"/>
  <c r="O284" i="42"/>
  <c r="O285" i="42"/>
  <c r="O286" i="42"/>
  <c r="O287" i="42"/>
  <c r="O288" i="42"/>
  <c r="O289" i="42"/>
  <c r="O290" i="42"/>
  <c r="O291" i="42"/>
  <c r="O292" i="42"/>
  <c r="O293" i="42"/>
  <c r="O294" i="42"/>
  <c r="O295" i="42"/>
  <c r="O296" i="42"/>
  <c r="O297" i="42"/>
  <c r="O298" i="42"/>
  <c r="O299" i="42"/>
  <c r="O300" i="42"/>
  <c r="O301" i="42"/>
  <c r="O302" i="42"/>
  <c r="O303" i="42"/>
  <c r="O3" i="42"/>
  <c r="O4" i="42"/>
  <c r="O5" i="42"/>
  <c r="O6" i="42"/>
  <c r="P3" i="42"/>
  <c r="P4" i="42"/>
  <c r="P5" i="42"/>
  <c r="P6" i="42"/>
  <c r="P7" i="42"/>
  <c r="P8" i="42"/>
  <c r="P9" i="42"/>
  <c r="P10" i="42"/>
  <c r="P11" i="42"/>
  <c r="P2" i="42"/>
  <c r="O2" i="42"/>
  <c r="AG2" i="42"/>
  <c r="AF2" i="42"/>
  <c r="AE2" i="42"/>
  <c r="AD2" i="42"/>
  <c r="AC2" i="42"/>
  <c r="AB2" i="42"/>
  <c r="AA2" i="42"/>
  <c r="Z2" i="42"/>
  <c r="Y2" i="42"/>
  <c r="X2" i="42"/>
  <c r="W2" i="42"/>
  <c r="V2" i="42"/>
  <c r="U2" i="42"/>
  <c r="T2" i="42"/>
  <c r="S2" i="42"/>
  <c r="R2" i="42"/>
  <c r="Q2" i="42"/>
  <c r="M2" i="42"/>
  <c r="L2" i="42"/>
  <c r="K2" i="42"/>
  <c r="J2" i="42"/>
  <c r="I2" i="42"/>
  <c r="H2" i="42"/>
  <c r="G2" i="42"/>
  <c r="F2" i="42"/>
  <c r="E2" i="42"/>
  <c r="D2" i="42"/>
  <c r="C2" i="42"/>
  <c r="B2" i="42"/>
  <c r="Q4" i="36" l="1"/>
  <c r="Q5" i="36"/>
  <c r="Q3" i="36"/>
  <c r="Q2" i="36"/>
</calcChain>
</file>

<file path=xl/sharedStrings.xml><?xml version="1.0" encoding="utf-8"?>
<sst xmlns="http://schemas.openxmlformats.org/spreadsheetml/2006/main" count="10831" uniqueCount="285">
  <si>
    <t>CAMEL ID. No.</t>
  </si>
  <si>
    <t>ISOLATE ID. No.</t>
  </si>
  <si>
    <t>AUG/ AMC (30g)</t>
  </si>
  <si>
    <t>AMP (10g)</t>
  </si>
  <si>
    <t>CAZ (30g)</t>
  </si>
  <si>
    <t>CTX (30g)</t>
  </si>
  <si>
    <t>CXM (30g)</t>
  </si>
  <si>
    <t>CF (30g)</t>
  </si>
  <si>
    <t>CLASS A- BETALACTAM ANTIBIOTICS</t>
  </si>
  <si>
    <t>TE (30g)</t>
  </si>
  <si>
    <t>CN (30g)</t>
  </si>
  <si>
    <t>S (300)</t>
  </si>
  <si>
    <t>C (50g)</t>
  </si>
  <si>
    <t>CIP (30g)</t>
  </si>
  <si>
    <t>COT (25g)</t>
  </si>
  <si>
    <t>NX (10g)</t>
  </si>
  <si>
    <t>SAMPLING ROUND</t>
  </si>
  <si>
    <t>SAMPLING LOCATION</t>
  </si>
  <si>
    <t>E. coli 25922</t>
  </si>
  <si>
    <t>CTR/CRO (30g)</t>
  </si>
  <si>
    <t>31-1a</t>
  </si>
  <si>
    <t>CPM (30g)</t>
  </si>
  <si>
    <t>72-1a</t>
  </si>
  <si>
    <t>Ilmotiok</t>
  </si>
  <si>
    <t>74-1a</t>
  </si>
  <si>
    <t>&gt;32</t>
  </si>
  <si>
    <t>80-1a</t>
  </si>
  <si>
    <t>23-1a</t>
  </si>
  <si>
    <t>Mpala</t>
  </si>
  <si>
    <t>123-1a</t>
  </si>
  <si>
    <t>6-1a</t>
  </si>
  <si>
    <t>1-1a</t>
  </si>
  <si>
    <t>29-1a</t>
  </si>
  <si>
    <t>100-1a</t>
  </si>
  <si>
    <t>21-1a</t>
  </si>
  <si>
    <t>131-1a</t>
  </si>
  <si>
    <t>54-1a</t>
  </si>
  <si>
    <t>32-1a</t>
  </si>
  <si>
    <t>4-1a</t>
  </si>
  <si>
    <t>22-1a</t>
  </si>
  <si>
    <t>32-1b</t>
  </si>
  <si>
    <t>70-1a</t>
  </si>
  <si>
    <t>69-1a</t>
  </si>
  <si>
    <t>142-1a</t>
  </si>
  <si>
    <t>10-1a</t>
  </si>
  <si>
    <t>24-1a</t>
  </si>
  <si>
    <t>145-1a</t>
  </si>
  <si>
    <t>61 B</t>
  </si>
  <si>
    <t>147-1a</t>
  </si>
  <si>
    <t>62A</t>
  </si>
  <si>
    <t>148-1a</t>
  </si>
  <si>
    <t>43-1a</t>
  </si>
  <si>
    <t>148-1b</t>
  </si>
  <si>
    <t>S</t>
  </si>
  <si>
    <t>I</t>
  </si>
  <si>
    <t>R</t>
  </si>
  <si>
    <t>SDD</t>
  </si>
  <si>
    <t>108-1b</t>
  </si>
  <si>
    <t>53-1b</t>
  </si>
  <si>
    <t>147-1b</t>
  </si>
  <si>
    <t>112-1b</t>
  </si>
  <si>
    <t>53-1a</t>
  </si>
  <si>
    <t>61A</t>
  </si>
  <si>
    <t>43-1b</t>
  </si>
  <si>
    <t>102-1b</t>
  </si>
  <si>
    <t>102-1a</t>
  </si>
  <si>
    <t>303-1a</t>
  </si>
  <si>
    <t>304-1a</t>
  </si>
  <si>
    <t>198-1a</t>
  </si>
  <si>
    <t>304-1b</t>
  </si>
  <si>
    <t>208-1b</t>
  </si>
  <si>
    <t>303-1b</t>
  </si>
  <si>
    <t>269-1b</t>
  </si>
  <si>
    <t>208-1a</t>
  </si>
  <si>
    <t>198-1b</t>
  </si>
  <si>
    <t>LOCATION</t>
  </si>
  <si>
    <t>Mpala Ranch</t>
  </si>
  <si>
    <t>Organism</t>
  </si>
  <si>
    <t>E. coli</t>
  </si>
  <si>
    <t>Colony Morphology</t>
  </si>
  <si>
    <t>big, flat, irregular lactose fermenter</t>
  </si>
  <si>
    <t>Gram staining</t>
  </si>
  <si>
    <t>Gram -ve rods</t>
  </si>
  <si>
    <t>Sample Type</t>
  </si>
  <si>
    <t>Cary blair</t>
  </si>
  <si>
    <t>Livestock production system</t>
  </si>
  <si>
    <t>Intensive</t>
  </si>
  <si>
    <t>AGE</t>
  </si>
  <si>
    <t>Juvenile</t>
  </si>
  <si>
    <t>Gender</t>
  </si>
  <si>
    <t>Female</t>
  </si>
  <si>
    <t>Extensive</t>
  </si>
  <si>
    <t>posive</t>
  </si>
  <si>
    <r>
      <t xml:space="preserve">IMVIC Test for </t>
    </r>
    <r>
      <rPr>
        <b/>
        <i/>
        <sz val="11"/>
        <color theme="1"/>
        <rFont val="Calibri"/>
        <family val="2"/>
        <scheme val="minor"/>
      </rPr>
      <t>Escherichia coli</t>
    </r>
  </si>
  <si>
    <t>small,round, raised lactose fermenters</t>
  </si>
  <si>
    <t>Transport media</t>
  </si>
  <si>
    <t>Adult</t>
  </si>
  <si>
    <t>Boma</t>
  </si>
  <si>
    <t>Jeremy</t>
  </si>
  <si>
    <t>big, pale pink with a deep pink at the centre,flat, irregular colonies</t>
  </si>
  <si>
    <t>Top spray</t>
  </si>
  <si>
    <t>big,round, raised lactose fermenter</t>
  </si>
  <si>
    <t>Lemungesi</t>
  </si>
  <si>
    <t>Meshami</t>
  </si>
  <si>
    <t>big,irregular, elevated lactose fermenter</t>
  </si>
  <si>
    <t>Near Ranch House</t>
  </si>
  <si>
    <t>Sub-adult</t>
  </si>
  <si>
    <t>Male</t>
  </si>
  <si>
    <t>Fecal swab</t>
  </si>
  <si>
    <t>Loruba</t>
  </si>
  <si>
    <t xml:space="preserve"> Big, round,lactose fermenters</t>
  </si>
  <si>
    <t>big, irregular, lactose fermenters</t>
  </si>
  <si>
    <t>small, round, irregular, lactose fermenters</t>
  </si>
  <si>
    <t>Lesimbiri</t>
  </si>
  <si>
    <t>small, round, elevated lactose fermenter</t>
  </si>
  <si>
    <t>small, round, lactose fermenter</t>
  </si>
  <si>
    <t>small, round, raised, smooth margin, lactose fermenter</t>
  </si>
  <si>
    <t>big, irregular,flat, lactose fermenter</t>
  </si>
  <si>
    <t>142a</t>
  </si>
  <si>
    <t>142b</t>
  </si>
  <si>
    <t>small, round, flat, lactose fermenter</t>
  </si>
  <si>
    <t>big, elevated, moist, lactose fermenter</t>
  </si>
  <si>
    <t>near Ranch House</t>
  </si>
  <si>
    <t>big, round, lactose fermenters</t>
  </si>
  <si>
    <t>Kishine</t>
  </si>
  <si>
    <t>big, round, irregular, dry, lactose fermenter</t>
  </si>
  <si>
    <t xml:space="preserve"> small, round, lactose fermenter</t>
  </si>
  <si>
    <t>Suyian Ranch</t>
  </si>
  <si>
    <t>small, irregular, lactose fermenters</t>
  </si>
  <si>
    <t>small, round, raised, lactose fermenter</t>
  </si>
  <si>
    <t xml:space="preserve"> Sammy Meshami</t>
  </si>
  <si>
    <t>Sammy Meshami</t>
  </si>
  <si>
    <t>big, round, irregular, flat, lactose fermenters</t>
  </si>
  <si>
    <t>Loisaba Ranch</t>
  </si>
  <si>
    <t>small, flat, dry, irregular, lactose fermenter</t>
  </si>
  <si>
    <t>small, round, smooth margin, lactose fermenters</t>
  </si>
  <si>
    <t>big, irregular, moist, lactose fermenter</t>
  </si>
  <si>
    <t>small, round,dry,  smooth margin, lactose fermenters</t>
  </si>
  <si>
    <t>small, pink, moist, lactose fermenter</t>
  </si>
  <si>
    <t>loisaba Ranch</t>
  </si>
  <si>
    <t>big, flat, moist, lactose fermenter</t>
  </si>
  <si>
    <t>big, irregular, dry, lactose fermenter</t>
  </si>
  <si>
    <t>big, irregular, flat, dry, lactose fermenter</t>
  </si>
  <si>
    <t>big, irregular,lactose fermenter</t>
  </si>
  <si>
    <t>big, dry, flat, irregular, lactose fermenter</t>
  </si>
  <si>
    <t>big,round, irregular, dry, lactose fermenter</t>
  </si>
  <si>
    <t>big, flat, dry, irregular, lactose fermenter</t>
  </si>
  <si>
    <t>big, round, irregular, lactose fermenter</t>
  </si>
  <si>
    <t>large, round, irregular, lactose fermenter</t>
  </si>
  <si>
    <t>small, round, moist, lactose fermenter</t>
  </si>
  <si>
    <t>small, round, dry, flat, irregular, lactose fermenter</t>
  </si>
  <si>
    <t>irregular, dry, lactose fermenter</t>
  </si>
  <si>
    <t>small, flat, moist, lactose fermenter</t>
  </si>
  <si>
    <t>small, dry, lactose fermenter</t>
  </si>
  <si>
    <t>small,irregular, lactose fermenter</t>
  </si>
  <si>
    <t>small, moist, lactose fermenter</t>
  </si>
  <si>
    <t>big, irregular, flat, moist, lactose fermenter</t>
  </si>
  <si>
    <t>TEM</t>
  </si>
  <si>
    <t>SHV</t>
  </si>
  <si>
    <t>CTX-M</t>
  </si>
  <si>
    <t>OXA</t>
  </si>
  <si>
    <t>POS</t>
  </si>
  <si>
    <t>NEG</t>
  </si>
  <si>
    <t>no growth</t>
  </si>
  <si>
    <t>non-E. coli</t>
  </si>
  <si>
    <t>enterobacter</t>
  </si>
  <si>
    <t>Column1</t>
  </si>
  <si>
    <t>Amoxicillin-ClavulanateAUG(30g)</t>
  </si>
  <si>
    <t>Ampicillin AMP (10g)</t>
  </si>
  <si>
    <t>Ceftazidime CAZ (30g)</t>
  </si>
  <si>
    <t>Cefotaxime CTX (30g)</t>
  </si>
  <si>
    <t>Cetriaxone CTR/CRO (30g)</t>
  </si>
  <si>
    <t>Cefuroxime CXM (30g)</t>
  </si>
  <si>
    <t>Cefepime CPM (30g)</t>
  </si>
  <si>
    <t>Cefaclor CF (30g)</t>
  </si>
  <si>
    <t>Tetracycline TE (30g)</t>
  </si>
  <si>
    <t>GentamicinCN (30g)</t>
  </si>
  <si>
    <t>StreptomycinS (300)</t>
  </si>
  <si>
    <t>Chloramphenicols C (50g)</t>
  </si>
  <si>
    <t>Ciprofloxacin CIP (30g)</t>
  </si>
  <si>
    <t>Trimethoprim/Suphamethoxazole COT (25g)</t>
  </si>
  <si>
    <t>Norfloxacin NX (10g)</t>
  </si>
  <si>
    <t>Row Labels</t>
  </si>
  <si>
    <t>Grand Total</t>
  </si>
  <si>
    <t>Column Labels</t>
  </si>
  <si>
    <t>IMVIC Test for Escherichia coli</t>
  </si>
  <si>
    <t>MDR</t>
  </si>
  <si>
    <t>Note</t>
  </si>
  <si>
    <t>Female= 1</t>
  </si>
  <si>
    <t>Male= 0</t>
  </si>
  <si>
    <t>AST</t>
  </si>
  <si>
    <t>Resistant=1</t>
  </si>
  <si>
    <t>Susceptible=0</t>
  </si>
  <si>
    <t>Intermediate=2</t>
  </si>
  <si>
    <t>(All)</t>
  </si>
  <si>
    <t>Total antibiotic resistance per isolate</t>
  </si>
  <si>
    <t>Count of Organism</t>
  </si>
  <si>
    <t>Total resistance to antibiotics per isolate</t>
  </si>
  <si>
    <t>RESISTANT</t>
  </si>
  <si>
    <t>SUSCEPTIBLE</t>
  </si>
  <si>
    <t>%</t>
  </si>
  <si>
    <t>Ceftriaxone CTR/CRO (30g)</t>
  </si>
  <si>
    <t>Ceftriaxone CRO (30g)</t>
  </si>
  <si>
    <t>INTERMEDIATE/ SDD</t>
  </si>
  <si>
    <t>Sum of RESISTANT</t>
  </si>
  <si>
    <t>MPALA</t>
  </si>
  <si>
    <t>LOISABA</t>
  </si>
  <si>
    <t>SUYIAN</t>
  </si>
  <si>
    <t>ILMOTIOK</t>
  </si>
  <si>
    <t>Sum of Ampicillin AMP (10g)</t>
  </si>
  <si>
    <t>Sum of Ceftazidime CAZ (30g)</t>
  </si>
  <si>
    <t>Sum of Cefotaxime CTX (30g)</t>
  </si>
  <si>
    <t>Sum of Ceftriaxone CRO (30g)</t>
  </si>
  <si>
    <t>Sum of Cefuroxime CXM (30g)</t>
  </si>
  <si>
    <t>Sum of Cefepime CPM (30g)</t>
  </si>
  <si>
    <t>Sum of Cefaclor CF (30g)</t>
  </si>
  <si>
    <t>Sum of Tetracycline TE (30g)</t>
  </si>
  <si>
    <t>Sum of GentamicinCN (30g)</t>
  </si>
  <si>
    <t>Sum of StreptomycinS (300)</t>
  </si>
  <si>
    <t>Sum of Ciprofloxacin CIP (30g)</t>
  </si>
  <si>
    <t>Sum of Trimethoprim/Suphamethoxazole COT (25g)</t>
  </si>
  <si>
    <t>TOTAL RESISTANCE</t>
  </si>
  <si>
    <t>AUG (30g)</t>
  </si>
  <si>
    <t xml:space="preserve"> AMP (10g)</t>
  </si>
  <si>
    <t xml:space="preserve"> CAZ (30g)</t>
  </si>
  <si>
    <t xml:space="preserve"> CTX (30g)</t>
  </si>
  <si>
    <t xml:space="preserve"> CRO (30g)</t>
  </si>
  <si>
    <t xml:space="preserve"> CXM (30g)</t>
  </si>
  <si>
    <t xml:space="preserve"> CPM (30g)</t>
  </si>
  <si>
    <t xml:space="preserve"> CF (30g)</t>
  </si>
  <si>
    <t xml:space="preserve"> C (50g)</t>
  </si>
  <si>
    <t xml:space="preserve"> NX (10g)</t>
  </si>
  <si>
    <t xml:space="preserve"> COT (25g)</t>
  </si>
  <si>
    <t>Antimicrobial agents</t>
  </si>
  <si>
    <t>Antimicrobial group</t>
  </si>
  <si>
    <t>β-lactams</t>
  </si>
  <si>
    <t>Tetra-cyclines</t>
  </si>
  <si>
    <t>Aminoglycosides</t>
  </si>
  <si>
    <t>Chloramphenicol</t>
  </si>
  <si>
    <t>Quinlones</t>
  </si>
  <si>
    <t>Folate inhibitor</t>
  </si>
  <si>
    <t>Sum of INTERMEDIATE/ SDD</t>
  </si>
  <si>
    <t>Sum of SUSCEPTIBLE</t>
  </si>
  <si>
    <t>Count of Total resistance to antibiotics per isolate</t>
  </si>
  <si>
    <t>TEM 243</t>
  </si>
  <si>
    <t>CTX-M 15</t>
  </si>
  <si>
    <t>TEM 214</t>
  </si>
  <si>
    <t>CTX-M 238</t>
  </si>
  <si>
    <t>TEM 171</t>
  </si>
  <si>
    <t>TEM 116</t>
  </si>
  <si>
    <t>TEM 98</t>
  </si>
  <si>
    <t>TEM 157</t>
  </si>
  <si>
    <t>TEM  116</t>
  </si>
  <si>
    <t>TEM 181</t>
  </si>
  <si>
    <t>TEM 148</t>
  </si>
  <si>
    <t>TEM 229</t>
  </si>
  <si>
    <t>TEM 104</t>
  </si>
  <si>
    <t>TEM 206</t>
  </si>
  <si>
    <t>TEM-1A</t>
  </si>
  <si>
    <t>CTX-M 27</t>
  </si>
  <si>
    <t>CAMEL_ID_NUMBER</t>
  </si>
  <si>
    <t>ISOLATE_ID</t>
  </si>
  <si>
    <t>Community</t>
  </si>
  <si>
    <t>LPS</t>
  </si>
  <si>
    <t>Sample_Type</t>
  </si>
  <si>
    <t>Transport_media</t>
  </si>
  <si>
    <t>mo</t>
  </si>
  <si>
    <t>Colony_Morphology</t>
  </si>
  <si>
    <t>Gram_staining</t>
  </si>
  <si>
    <t>IMVIC_Test</t>
  </si>
  <si>
    <t>AMC</t>
  </si>
  <si>
    <t>AMP</t>
  </si>
  <si>
    <t>CAZ</t>
  </si>
  <si>
    <t>CTX</t>
  </si>
  <si>
    <t>CRO</t>
  </si>
  <si>
    <t>CXM</t>
  </si>
  <si>
    <t>FEP</t>
  </si>
  <si>
    <t>CEC</t>
  </si>
  <si>
    <t>TCY</t>
  </si>
  <si>
    <t>GEN</t>
  </si>
  <si>
    <t>SPT</t>
  </si>
  <si>
    <t>CHL</t>
  </si>
  <si>
    <t>CIP</t>
  </si>
  <si>
    <t>SXT</t>
  </si>
  <si>
    <t>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</si>
</sst>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4" fillId="2" borderId="1" xfId="0" applyFont="1" applyFill="1" applyBorder="1"/>
    <xf numFmtId="0" fontId="4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2" fillId="3" borderId="1" xfId="0" applyFont="1" applyFill="1" applyBorder="1"/>
    <xf numFmtId="0" fontId="2" fillId="0" borderId="1" xfId="0" applyFont="1" applyBorder="1"/>
    <xf numFmtId="0" fontId="0" fillId="0" borderId="0" xfId="0" applyNumberFormat="1"/>
    <xf numFmtId="0" fontId="4" fillId="2" borderId="0" xfId="0" applyFont="1" applyFill="1" applyBorder="1"/>
    <xf numFmtId="0" fontId="0" fillId="0" borderId="0" xfId="0" applyAlignment="1">
      <alignment horizontal="left" indent="1"/>
    </xf>
    <xf numFmtId="0" fontId="1" fillId="0" borderId="0" xfId="0" applyFont="1" applyAlignment="1"/>
    <xf numFmtId="0" fontId="5" fillId="0" borderId="0" xfId="0" applyFont="1" applyAlignment="1"/>
    <xf numFmtId="0" fontId="0" fillId="0" borderId="0" xfId="0" applyAlignment="1"/>
    <xf numFmtId="1" fontId="4" fillId="2" borderId="3" xfId="0" applyNumberFormat="1" applyFont="1" applyFill="1" applyBorder="1"/>
    <xf numFmtId="1" fontId="0" fillId="0" borderId="3" xfId="0" applyNumberFormat="1" applyFont="1" applyBorder="1"/>
    <xf numFmtId="1" fontId="0" fillId="3" borderId="3" xfId="0" applyNumberFormat="1" applyFont="1" applyFill="1" applyBorder="1"/>
    <xf numFmtId="1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[AST Analysis.xlsx]% E.coli recovered!PivotTable5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4109492563429571"/>
          <c:y val="0.2572178477690289"/>
          <c:w val="0.50959951881014875"/>
          <c:h val="0.5160622630504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'% E.coli recovered'!$B$3:$B$4</c:f>
              <c:strCache>
                <c:ptCount val="1"/>
                <c:pt idx="0">
                  <c:v>Ilmotiok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'% E.coli recovered'!$A$5:$A$8</c:f>
              <c:multiLvlStrCache>
                <c:ptCount val="2"/>
                <c:lvl>
                  <c:pt idx="0">
                    <c:v>Extensive</c:v>
                  </c:pt>
                  <c:pt idx="1">
                    <c:v>Intensive</c:v>
                  </c:pt>
                </c:lvl>
                <c:lvl>
                  <c:pt idx="0">
                    <c:v>E. coli</c:v>
                  </c:pt>
                </c:lvl>
              </c:multiLvlStrCache>
            </c:multiLvlStrRef>
          </c:cat>
          <c:val>
            <c:numRef>
              <c:f>'% E.coli recovered'!$B$5:$B$8</c:f>
              <c:numCache>
                <c:formatCode>General</c:formatCode>
                <c:ptCount val="2"/>
                <c:pt idx="0">
                  <c:v>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AEB-4CFB-8F8D-E68446647645}"/>
            </c:ext>
          </c:extLst>
        </c:ser>
        <c:ser>
          <c:idx val="1"/>
          <c:order val="1"/>
          <c:tx>
            <c:strRef>
              <c:f>'% E.coli recovered'!$C$3:$C$4</c:f>
              <c:strCache>
                <c:ptCount val="1"/>
                <c:pt idx="0">
                  <c:v>Loisaba Ranch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'% E.coli recovered'!$A$5:$A$8</c:f>
              <c:multiLvlStrCache>
                <c:ptCount val="2"/>
                <c:lvl>
                  <c:pt idx="0">
                    <c:v>Extensive</c:v>
                  </c:pt>
                  <c:pt idx="1">
                    <c:v>Intensive</c:v>
                  </c:pt>
                </c:lvl>
                <c:lvl>
                  <c:pt idx="0">
                    <c:v>E. coli</c:v>
                  </c:pt>
                </c:lvl>
              </c:multiLvlStrCache>
            </c:multiLvlStrRef>
          </c:cat>
          <c:val>
            <c:numRef>
              <c:f>'% E.coli recovered'!$C$5:$C$8</c:f>
              <c:numCache>
                <c:formatCode>General</c:formatCode>
                <c:ptCount val="2"/>
                <c:pt idx="1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AEB-4CFB-8F8D-E68446647645}"/>
            </c:ext>
          </c:extLst>
        </c:ser>
        <c:ser>
          <c:idx val="2"/>
          <c:order val="2"/>
          <c:tx>
            <c:strRef>
              <c:f>'% E.coli recovered'!$D$3:$D$4</c:f>
              <c:strCache>
                <c:ptCount val="1"/>
                <c:pt idx="0">
                  <c:v>Mpala Ranch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'% E.coli recovered'!$A$5:$A$8</c:f>
              <c:multiLvlStrCache>
                <c:ptCount val="2"/>
                <c:lvl>
                  <c:pt idx="0">
                    <c:v>Extensive</c:v>
                  </c:pt>
                  <c:pt idx="1">
                    <c:v>Intensive</c:v>
                  </c:pt>
                </c:lvl>
                <c:lvl>
                  <c:pt idx="0">
                    <c:v>E. coli</c:v>
                  </c:pt>
                </c:lvl>
              </c:multiLvlStrCache>
            </c:multiLvlStrRef>
          </c:cat>
          <c:val>
            <c:numRef>
              <c:f>'% E.coli recovered'!$D$5:$D$8</c:f>
              <c:numCache>
                <c:formatCode>General</c:formatCode>
                <c:ptCount val="2"/>
                <c:pt idx="1">
                  <c:v>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AEB-4CFB-8F8D-E68446647645}"/>
            </c:ext>
          </c:extLst>
        </c:ser>
        <c:ser>
          <c:idx val="3"/>
          <c:order val="3"/>
          <c:tx>
            <c:strRef>
              <c:f>'% E.coli recovered'!$E$3:$E$4</c:f>
              <c:strCache>
                <c:ptCount val="1"/>
                <c:pt idx="0">
                  <c:v>Suyian Ranch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'% E.coli recovered'!$A$5:$A$8</c:f>
              <c:multiLvlStrCache>
                <c:ptCount val="2"/>
                <c:lvl>
                  <c:pt idx="0">
                    <c:v>Extensive</c:v>
                  </c:pt>
                  <c:pt idx="1">
                    <c:v>Intensive</c:v>
                  </c:pt>
                </c:lvl>
                <c:lvl>
                  <c:pt idx="0">
                    <c:v>E. coli</c:v>
                  </c:pt>
                </c:lvl>
              </c:multiLvlStrCache>
            </c:multiLvlStrRef>
          </c:cat>
          <c:val>
            <c:numRef>
              <c:f>'% E.coli recovered'!$E$5:$E$8</c:f>
              <c:numCache>
                <c:formatCode>General</c:formatCode>
                <c:ptCount val="2"/>
                <c:pt idx="1">
                  <c:v>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AEB-4CFB-8F8D-E68446647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0764320"/>
        <c:axId val="1550769760"/>
      </c:barChart>
      <c:catAx>
        <c:axId val="155076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769760"/>
        <c:crosses val="autoZero"/>
        <c:auto val="1"/>
        <c:lblAlgn val="ctr"/>
        <c:lblOffset val="100"/>
        <c:noMultiLvlLbl val="0"/>
      </c:catAx>
      <c:valAx>
        <c:axId val="155076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76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[AST Analysis.xlsx]Antibiotic distribution!PivotTable5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'Antibiotic distribution'!$O$1</c:f>
              <c:strCache>
                <c:ptCount val="1"/>
                <c:pt idx="0">
                  <c:v>Sum of RESISTANT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'Antibiotic distribution'!$N$2:$N$17</c:f>
              <c:strCache>
                <c:ptCount val="15"/>
                <c:pt idx="0">
                  <c:v>AUG (30g)</c:v>
                </c:pt>
                <c:pt idx="1">
                  <c:v> AMP (10g)</c:v>
                </c:pt>
                <c:pt idx="2">
                  <c:v> CAZ (30g)</c:v>
                </c:pt>
                <c:pt idx="3">
                  <c:v> CTX (30g)</c:v>
                </c:pt>
                <c:pt idx="4">
                  <c:v> CRO (30g)</c:v>
                </c:pt>
                <c:pt idx="5">
                  <c:v> CXM (30g)</c:v>
                </c:pt>
                <c:pt idx="6">
                  <c:v> CPM (30g)</c:v>
                </c:pt>
                <c:pt idx="7">
                  <c:v> CF (30g)</c:v>
                </c:pt>
                <c:pt idx="8">
                  <c:v>TE (30g)</c:v>
                </c:pt>
                <c:pt idx="9">
                  <c:v>CN (30g)</c:v>
                </c:pt>
                <c:pt idx="10">
                  <c:v>S (300)</c:v>
                </c:pt>
                <c:pt idx="11">
                  <c:v> C (50g)</c:v>
                </c:pt>
                <c:pt idx="12">
                  <c:v>CIP (30g)</c:v>
                </c:pt>
                <c:pt idx="13">
                  <c:v> COT (25g)</c:v>
                </c:pt>
                <c:pt idx="14">
                  <c:v> NX (10g)</c:v>
                </c:pt>
              </c:strCache>
            </c:strRef>
          </c:cat>
          <c:val>
            <c:numRef>
              <c:f>'Antibiotic distribution'!$O$2:$O$17</c:f>
              <c:numCache>
                <c:formatCode>General</c:formatCode>
                <c:ptCount val="15"/>
                <c:pt idx="0">
                  <c:v>0</c:v>
                </c:pt>
                <c:pt idx="1">
                  <c:v>12</c:v>
                </c:pt>
                <c:pt idx="2">
                  <c:v>10</c:v>
                </c:pt>
                <c:pt idx="3">
                  <c:v>22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38</c:v>
                </c:pt>
                <c:pt idx="8">
                  <c:v>7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2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E6-42F3-99CE-9023F7AA53CF}"/>
            </c:ext>
          </c:extLst>
        </c:ser>
        <c:ser>
          <c:idx val="1"/>
          <c:order val="1"/>
          <c:tx>
            <c:strRef>
              <c:f>'Antibiotic distribution'!$P$1</c:f>
              <c:strCache>
                <c:ptCount val="1"/>
                <c:pt idx="0">
                  <c:v>Sum of INTERMEDIATE/ SDD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'Antibiotic distribution'!$N$2:$N$17</c:f>
              <c:strCache>
                <c:ptCount val="15"/>
                <c:pt idx="0">
                  <c:v>AUG (30g)</c:v>
                </c:pt>
                <c:pt idx="1">
                  <c:v> AMP (10g)</c:v>
                </c:pt>
                <c:pt idx="2">
                  <c:v> CAZ (30g)</c:v>
                </c:pt>
                <c:pt idx="3">
                  <c:v> CTX (30g)</c:v>
                </c:pt>
                <c:pt idx="4">
                  <c:v> CRO (30g)</c:v>
                </c:pt>
                <c:pt idx="5">
                  <c:v> CXM (30g)</c:v>
                </c:pt>
                <c:pt idx="6">
                  <c:v> CPM (30g)</c:v>
                </c:pt>
                <c:pt idx="7">
                  <c:v> CF (30g)</c:v>
                </c:pt>
                <c:pt idx="8">
                  <c:v>TE (30g)</c:v>
                </c:pt>
                <c:pt idx="9">
                  <c:v>CN (30g)</c:v>
                </c:pt>
                <c:pt idx="10">
                  <c:v>S (300)</c:v>
                </c:pt>
                <c:pt idx="11">
                  <c:v> C (50g)</c:v>
                </c:pt>
                <c:pt idx="12">
                  <c:v>CIP (30g)</c:v>
                </c:pt>
                <c:pt idx="13">
                  <c:v> COT (25g)</c:v>
                </c:pt>
                <c:pt idx="14">
                  <c:v> NX (10g)</c:v>
                </c:pt>
              </c:strCache>
            </c:strRef>
          </c:cat>
          <c:val>
            <c:numRef>
              <c:f>'Antibiotic distribution'!$P$2:$P$17</c:f>
              <c:numCache>
                <c:formatCode>General</c:formatCode>
                <c:ptCount val="15"/>
                <c:pt idx="0">
                  <c:v>135</c:v>
                </c:pt>
                <c:pt idx="1">
                  <c:v>7</c:v>
                </c:pt>
                <c:pt idx="2">
                  <c:v>31</c:v>
                </c:pt>
                <c:pt idx="3">
                  <c:v>30</c:v>
                </c:pt>
                <c:pt idx="4">
                  <c:v>9</c:v>
                </c:pt>
                <c:pt idx="5">
                  <c:v>17</c:v>
                </c:pt>
                <c:pt idx="6">
                  <c:v>30</c:v>
                </c:pt>
                <c:pt idx="7">
                  <c:v>65</c:v>
                </c:pt>
                <c:pt idx="8">
                  <c:v>2</c:v>
                </c:pt>
                <c:pt idx="9">
                  <c:v>11</c:v>
                </c:pt>
                <c:pt idx="10">
                  <c:v>11</c:v>
                </c:pt>
                <c:pt idx="11">
                  <c:v>0</c:v>
                </c:pt>
                <c:pt idx="12">
                  <c:v>51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93-4565-BCCC-00B6F70FF5C7}"/>
            </c:ext>
          </c:extLst>
        </c:ser>
        <c:ser>
          <c:idx val="2"/>
          <c:order val="2"/>
          <c:tx>
            <c:strRef>
              <c:f>'Antibiotic distribution'!$Q$1</c:f>
              <c:strCache>
                <c:ptCount val="1"/>
                <c:pt idx="0">
                  <c:v>Sum of SUSCEPTIBLE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'Antibiotic distribution'!$N$2:$N$17</c:f>
              <c:strCache>
                <c:ptCount val="15"/>
                <c:pt idx="0">
                  <c:v>AUG (30g)</c:v>
                </c:pt>
                <c:pt idx="1">
                  <c:v> AMP (10g)</c:v>
                </c:pt>
                <c:pt idx="2">
                  <c:v> CAZ (30g)</c:v>
                </c:pt>
                <c:pt idx="3">
                  <c:v> CTX (30g)</c:v>
                </c:pt>
                <c:pt idx="4">
                  <c:v> CRO (30g)</c:v>
                </c:pt>
                <c:pt idx="5">
                  <c:v> CXM (30g)</c:v>
                </c:pt>
                <c:pt idx="6">
                  <c:v> CPM (30g)</c:v>
                </c:pt>
                <c:pt idx="7">
                  <c:v> CF (30g)</c:v>
                </c:pt>
                <c:pt idx="8">
                  <c:v>TE (30g)</c:v>
                </c:pt>
                <c:pt idx="9">
                  <c:v>CN (30g)</c:v>
                </c:pt>
                <c:pt idx="10">
                  <c:v>S (300)</c:v>
                </c:pt>
                <c:pt idx="11">
                  <c:v> C (50g)</c:v>
                </c:pt>
                <c:pt idx="12">
                  <c:v>CIP (30g)</c:v>
                </c:pt>
                <c:pt idx="13">
                  <c:v> COT (25g)</c:v>
                </c:pt>
                <c:pt idx="14">
                  <c:v> NX (10g)</c:v>
                </c:pt>
              </c:strCache>
            </c:strRef>
          </c:cat>
          <c:val>
            <c:numRef>
              <c:f>'Antibiotic distribution'!$Q$2:$Q$17</c:f>
              <c:numCache>
                <c:formatCode>General</c:formatCode>
                <c:ptCount val="15"/>
                <c:pt idx="0">
                  <c:v>1</c:v>
                </c:pt>
                <c:pt idx="1">
                  <c:v>117</c:v>
                </c:pt>
                <c:pt idx="2">
                  <c:v>95</c:v>
                </c:pt>
                <c:pt idx="3">
                  <c:v>84</c:v>
                </c:pt>
                <c:pt idx="4">
                  <c:v>123</c:v>
                </c:pt>
                <c:pt idx="5">
                  <c:v>114</c:v>
                </c:pt>
                <c:pt idx="6">
                  <c:v>102</c:v>
                </c:pt>
                <c:pt idx="7">
                  <c:v>33</c:v>
                </c:pt>
                <c:pt idx="8">
                  <c:v>127</c:v>
                </c:pt>
                <c:pt idx="9">
                  <c:v>124</c:v>
                </c:pt>
                <c:pt idx="10">
                  <c:v>122</c:v>
                </c:pt>
                <c:pt idx="11">
                  <c:v>136</c:v>
                </c:pt>
                <c:pt idx="12">
                  <c:v>83</c:v>
                </c:pt>
                <c:pt idx="13">
                  <c:v>131</c:v>
                </c:pt>
                <c:pt idx="14">
                  <c:v>136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D93-4565-BCCC-00B6F70FF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0769216"/>
        <c:axId val="1550776288"/>
      </c:barChart>
      <c:catAx>
        <c:axId val="155076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776288"/>
        <c:crosses val="autoZero"/>
        <c:auto val="1"/>
        <c:lblAlgn val="ctr"/>
        <c:lblOffset val="100"/>
        <c:noMultiLvlLbl val="0"/>
      </c:catAx>
      <c:valAx>
        <c:axId val="15507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76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[AST Analysis.xlsx]AMR location!PivotTable6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4158092738407699"/>
          <c:y val="0.2572178477690289"/>
          <c:w val="0.5528635170603674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'AMR location'!$B$3</c:f>
              <c:strCache>
                <c:ptCount val="1"/>
                <c:pt idx="0">
                  <c:v>Sum of Ampicillin AMP (10g)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'AMR location'!$A$4:$A$8</c:f>
              <c:strCache>
                <c:ptCount val="4"/>
                <c:pt idx="0">
                  <c:v>ILMOTIOK</c:v>
                </c:pt>
                <c:pt idx="1">
                  <c:v>LOISABA</c:v>
                </c:pt>
                <c:pt idx="2">
                  <c:v>MPALA</c:v>
                </c:pt>
                <c:pt idx="3">
                  <c:v>SUYIAN</c:v>
                </c:pt>
              </c:strCache>
            </c:strRef>
          </c:cat>
          <c:val>
            <c:numRef>
              <c:f>'AMR location'!$B$4:$B$8</c:f>
              <c:numCache>
                <c:formatCode>General</c:formatCode>
                <c:ptCount val="4"/>
                <c:pt idx="0">
                  <c:v>4</c:v>
                </c:pt>
                <c:pt idx="1">
                  <c:v>0</c:v>
                </c:pt>
                <c:pt idx="2">
                  <c:v>7</c:v>
                </c:pt>
                <c:pt idx="3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F80-4CF9-A4A4-5B0C89AEDCE7}"/>
            </c:ext>
          </c:extLst>
        </c:ser>
        <c:ser>
          <c:idx val="1"/>
          <c:order val="1"/>
          <c:tx>
            <c:strRef>
              <c:f>'AMR location'!$C$3</c:f>
              <c:strCache>
                <c:ptCount val="1"/>
                <c:pt idx="0">
                  <c:v>Sum of Ceftazidime CAZ (30g)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'AMR location'!$A$4:$A$8</c:f>
              <c:strCache>
                <c:ptCount val="4"/>
                <c:pt idx="0">
                  <c:v>ILMOTIOK</c:v>
                </c:pt>
                <c:pt idx="1">
                  <c:v>LOISABA</c:v>
                </c:pt>
                <c:pt idx="2">
                  <c:v>MPALA</c:v>
                </c:pt>
                <c:pt idx="3">
                  <c:v>SUYIAN</c:v>
                </c:pt>
              </c:strCache>
            </c:strRef>
          </c:cat>
          <c:val>
            <c:numRef>
              <c:f>'AMR location'!$C$4:$C$8</c:f>
              <c:numCache>
                <c:formatCode>General</c:formatCode>
                <c:ptCount val="4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F80-4CF9-A4A4-5B0C89AEDCE7}"/>
            </c:ext>
          </c:extLst>
        </c:ser>
        <c:ser>
          <c:idx val="2"/>
          <c:order val="2"/>
          <c:tx>
            <c:strRef>
              <c:f>'AMR location'!$D$3</c:f>
              <c:strCache>
                <c:ptCount val="1"/>
                <c:pt idx="0">
                  <c:v>Sum of Cefotaxime CTX (30g)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'AMR location'!$A$4:$A$8</c:f>
              <c:strCache>
                <c:ptCount val="4"/>
                <c:pt idx="0">
                  <c:v>ILMOTIOK</c:v>
                </c:pt>
                <c:pt idx="1">
                  <c:v>LOISABA</c:v>
                </c:pt>
                <c:pt idx="2">
                  <c:v>MPALA</c:v>
                </c:pt>
                <c:pt idx="3">
                  <c:v>SUYIAN</c:v>
                </c:pt>
              </c:strCache>
            </c:strRef>
          </c:cat>
          <c:val>
            <c:numRef>
              <c:f>'AMR location'!$D$4:$D$8</c:f>
              <c:numCache>
                <c:formatCode>General</c:formatCode>
                <c:ptCount val="4"/>
                <c:pt idx="0">
                  <c:v>9</c:v>
                </c:pt>
                <c:pt idx="1">
                  <c:v>6</c:v>
                </c:pt>
                <c:pt idx="2">
                  <c:v>6</c:v>
                </c:pt>
                <c:pt idx="3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F80-4CF9-A4A4-5B0C89AEDCE7}"/>
            </c:ext>
          </c:extLst>
        </c:ser>
        <c:ser>
          <c:idx val="3"/>
          <c:order val="3"/>
          <c:tx>
            <c:strRef>
              <c:f>'AMR location'!$E$3</c:f>
              <c:strCache>
                <c:ptCount val="1"/>
                <c:pt idx="0">
                  <c:v>Sum of Ceftriaxone CRO (30g)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'AMR location'!$A$4:$A$8</c:f>
              <c:strCache>
                <c:ptCount val="4"/>
                <c:pt idx="0">
                  <c:v>ILMOTIOK</c:v>
                </c:pt>
                <c:pt idx="1">
                  <c:v>LOISABA</c:v>
                </c:pt>
                <c:pt idx="2">
                  <c:v>MPALA</c:v>
                </c:pt>
                <c:pt idx="3">
                  <c:v>SUYIAN</c:v>
                </c:pt>
              </c:strCache>
            </c:strRef>
          </c:cat>
          <c:val>
            <c:numRef>
              <c:f>'AMR location'!$E$4:$E$8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F80-4CF9-A4A4-5B0C89AEDCE7}"/>
            </c:ext>
          </c:extLst>
        </c:ser>
        <c:ser>
          <c:idx val="4"/>
          <c:order val="4"/>
          <c:tx>
            <c:strRef>
              <c:f>'AMR location'!$F$3</c:f>
              <c:strCache>
                <c:ptCount val="1"/>
                <c:pt idx="0">
                  <c:v>Sum of Cefuroxime CXM (30g)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'AMR location'!$A$4:$A$8</c:f>
              <c:strCache>
                <c:ptCount val="4"/>
                <c:pt idx="0">
                  <c:v>ILMOTIOK</c:v>
                </c:pt>
                <c:pt idx="1">
                  <c:v>LOISABA</c:v>
                </c:pt>
                <c:pt idx="2">
                  <c:v>MPALA</c:v>
                </c:pt>
                <c:pt idx="3">
                  <c:v>SUYIAN</c:v>
                </c:pt>
              </c:strCache>
            </c:strRef>
          </c:cat>
          <c:val>
            <c:numRef>
              <c:f>'AMR location'!$F$4:$F$8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F80-4CF9-A4A4-5B0C89AEDCE7}"/>
            </c:ext>
          </c:extLst>
        </c:ser>
        <c:ser>
          <c:idx val="5"/>
          <c:order val="5"/>
          <c:tx>
            <c:strRef>
              <c:f>'AMR location'!$G$3</c:f>
              <c:strCache>
                <c:ptCount val="1"/>
                <c:pt idx="0">
                  <c:v>Sum of Cefepime CPM (30g)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'AMR location'!$A$4:$A$8</c:f>
              <c:strCache>
                <c:ptCount val="4"/>
                <c:pt idx="0">
                  <c:v>ILMOTIOK</c:v>
                </c:pt>
                <c:pt idx="1">
                  <c:v>LOISABA</c:v>
                </c:pt>
                <c:pt idx="2">
                  <c:v>MPALA</c:v>
                </c:pt>
                <c:pt idx="3">
                  <c:v>SUYIAN</c:v>
                </c:pt>
              </c:strCache>
            </c:strRef>
          </c:cat>
          <c:val>
            <c:numRef>
              <c:f>'AMR location'!$G$4:$G$8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F80-4CF9-A4A4-5B0C89AEDCE7}"/>
            </c:ext>
          </c:extLst>
        </c:ser>
        <c:ser>
          <c:idx val="6"/>
          <c:order val="6"/>
          <c:tx>
            <c:strRef>
              <c:f>'AMR location'!$H$3</c:f>
              <c:strCache>
                <c:ptCount val="1"/>
                <c:pt idx="0">
                  <c:v>Sum of Cefaclor CF (30g)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'AMR location'!$A$4:$A$8</c:f>
              <c:strCache>
                <c:ptCount val="4"/>
                <c:pt idx="0">
                  <c:v>ILMOTIOK</c:v>
                </c:pt>
                <c:pt idx="1">
                  <c:v>LOISABA</c:v>
                </c:pt>
                <c:pt idx="2">
                  <c:v>MPALA</c:v>
                </c:pt>
                <c:pt idx="3">
                  <c:v>SUYIAN</c:v>
                </c:pt>
              </c:strCache>
            </c:strRef>
          </c:cat>
          <c:val>
            <c:numRef>
              <c:f>'AMR location'!$H$4:$H$8</c:f>
              <c:numCache>
                <c:formatCode>General</c:formatCode>
                <c:ptCount val="4"/>
                <c:pt idx="0">
                  <c:v>18</c:v>
                </c:pt>
                <c:pt idx="1">
                  <c:v>2</c:v>
                </c:pt>
                <c:pt idx="2">
                  <c:v>15</c:v>
                </c:pt>
                <c:pt idx="3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F80-4CF9-A4A4-5B0C89AEDCE7}"/>
            </c:ext>
          </c:extLst>
        </c:ser>
        <c:ser>
          <c:idx val="7"/>
          <c:order val="7"/>
          <c:tx>
            <c:strRef>
              <c:f>'AMR location'!$I$3</c:f>
              <c:strCache>
                <c:ptCount val="1"/>
                <c:pt idx="0">
                  <c:v>Sum of Tetracycline TE (30g)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'AMR location'!$A$4:$A$8</c:f>
              <c:strCache>
                <c:ptCount val="4"/>
                <c:pt idx="0">
                  <c:v>ILMOTIOK</c:v>
                </c:pt>
                <c:pt idx="1">
                  <c:v>LOISABA</c:v>
                </c:pt>
                <c:pt idx="2">
                  <c:v>MPALA</c:v>
                </c:pt>
                <c:pt idx="3">
                  <c:v>SUYIAN</c:v>
                </c:pt>
              </c:strCache>
            </c:strRef>
          </c:cat>
          <c:val>
            <c:numRef>
              <c:f>'AMR location'!$I$4:$I$8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7F80-4CF9-A4A4-5B0C89AEDCE7}"/>
            </c:ext>
          </c:extLst>
        </c:ser>
        <c:ser>
          <c:idx val="8"/>
          <c:order val="8"/>
          <c:tx>
            <c:strRef>
              <c:f>'AMR location'!$J$3</c:f>
              <c:strCache>
                <c:ptCount val="1"/>
                <c:pt idx="0">
                  <c:v>Sum of GentamicinCN (30g)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'AMR location'!$A$4:$A$8</c:f>
              <c:strCache>
                <c:ptCount val="4"/>
                <c:pt idx="0">
                  <c:v>ILMOTIOK</c:v>
                </c:pt>
                <c:pt idx="1">
                  <c:v>LOISABA</c:v>
                </c:pt>
                <c:pt idx="2">
                  <c:v>MPALA</c:v>
                </c:pt>
                <c:pt idx="3">
                  <c:v>SUYIAN</c:v>
                </c:pt>
              </c:strCache>
            </c:strRef>
          </c:cat>
          <c:val>
            <c:numRef>
              <c:f>'AMR location'!$J$4:$J$8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7F80-4CF9-A4A4-5B0C89AEDCE7}"/>
            </c:ext>
          </c:extLst>
        </c:ser>
        <c:ser>
          <c:idx val="9"/>
          <c:order val="9"/>
          <c:tx>
            <c:strRef>
              <c:f>'AMR location'!$K$3</c:f>
              <c:strCache>
                <c:ptCount val="1"/>
                <c:pt idx="0">
                  <c:v>Sum of StreptomycinS (300)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'AMR location'!$A$4:$A$8</c:f>
              <c:strCache>
                <c:ptCount val="4"/>
                <c:pt idx="0">
                  <c:v>ILMOTIOK</c:v>
                </c:pt>
                <c:pt idx="1">
                  <c:v>LOISABA</c:v>
                </c:pt>
                <c:pt idx="2">
                  <c:v>MPALA</c:v>
                </c:pt>
                <c:pt idx="3">
                  <c:v>SUYIAN</c:v>
                </c:pt>
              </c:strCache>
            </c:strRef>
          </c:cat>
          <c:val>
            <c:numRef>
              <c:f>'AMR location'!$K$4:$K$8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7F80-4CF9-A4A4-5B0C89AEDCE7}"/>
            </c:ext>
          </c:extLst>
        </c:ser>
        <c:ser>
          <c:idx val="10"/>
          <c:order val="10"/>
          <c:tx>
            <c:strRef>
              <c:f>'AMR location'!$L$3</c:f>
              <c:strCache>
                <c:ptCount val="1"/>
                <c:pt idx="0">
                  <c:v>Sum of Ciprofloxacin CIP (30g)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'AMR location'!$A$4:$A$8</c:f>
              <c:strCache>
                <c:ptCount val="4"/>
                <c:pt idx="0">
                  <c:v>ILMOTIOK</c:v>
                </c:pt>
                <c:pt idx="1">
                  <c:v>LOISABA</c:v>
                </c:pt>
                <c:pt idx="2">
                  <c:v>MPALA</c:v>
                </c:pt>
                <c:pt idx="3">
                  <c:v>SUYIAN</c:v>
                </c:pt>
              </c:strCache>
            </c:strRef>
          </c:cat>
          <c:val>
            <c:numRef>
              <c:f>'AMR location'!$L$4:$L$8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7F80-4CF9-A4A4-5B0C89AEDCE7}"/>
            </c:ext>
          </c:extLst>
        </c:ser>
        <c:ser>
          <c:idx val="11"/>
          <c:order val="11"/>
          <c:tx>
            <c:strRef>
              <c:f>'AMR location'!$M$3</c:f>
              <c:strCache>
                <c:ptCount val="1"/>
                <c:pt idx="0">
                  <c:v>Sum of Trimethoprim/Suphamethoxazole COT (25g)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'AMR location'!$A$4:$A$8</c:f>
              <c:strCache>
                <c:ptCount val="4"/>
                <c:pt idx="0">
                  <c:v>ILMOTIOK</c:v>
                </c:pt>
                <c:pt idx="1">
                  <c:v>LOISABA</c:v>
                </c:pt>
                <c:pt idx="2">
                  <c:v>MPALA</c:v>
                </c:pt>
                <c:pt idx="3">
                  <c:v>SUYIAN</c:v>
                </c:pt>
              </c:strCache>
            </c:strRef>
          </c:cat>
          <c:val>
            <c:numRef>
              <c:f>'AMR location'!$M$4:$M$8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7F80-4CF9-A4A4-5B0C89AED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0768128"/>
        <c:axId val="1550764864"/>
      </c:barChart>
      <c:catAx>
        <c:axId val="155076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764864"/>
        <c:crosses val="autoZero"/>
        <c:auto val="1"/>
        <c:lblAlgn val="ctr"/>
        <c:lblOffset val="100"/>
        <c:noMultiLvlLbl val="0"/>
      </c:catAx>
      <c:valAx>
        <c:axId val="15507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76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185737</xdr:colOff>
      <xdr:row>11</xdr:row>
      <xdr:rowOff>76200</xdr:rowOff>
    </xdr:from>
    <xdr:to>
      <xdr:col>7</xdr:col>
      <xdr:colOff>280987</xdr:colOff>
      <xdr:row>25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109537</xdr:colOff>
      <xdr:row>0</xdr:row>
      <xdr:rowOff>47625</xdr:rowOff>
    </xdr:from>
    <xdr:to>
      <xdr:col>38</xdr:col>
      <xdr:colOff>280987</xdr:colOff>
      <xdr:row>14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738187</xdr:colOff>
      <xdr:row>9</xdr:row>
      <xdr:rowOff>47625</xdr:rowOff>
    </xdr:from>
    <xdr:to>
      <xdr:col>4</xdr:col>
      <xdr:colOff>1671637</xdr:colOff>
      <xdr:row>23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RENE" refreshedDate="44210.946401504632" createdVersion="6" refreshedVersion="6" minRefreshableVersion="3" recordCount="306">
  <cacheSource type="worksheet">
    <worksheetSource name="Table1"/>
  </cacheSource>
  <cacheFields count="34">
    <cacheField name="CAMEL ID. No." numFmtId="0">
      <sharedItems containsString="0" containsBlank="1" containsNumber="1" containsInteger="1" minValue="1" maxValue="304"/>
    </cacheField>
    <cacheField name="LOCATION" numFmtId="0">
      <sharedItems containsBlank="1" count="5">
        <s v="Mpala Ranch"/>
        <s v="Ilmotiok"/>
        <s v="Suyian Ranch"/>
        <s v="Loisaba Ranch"/>
        <m/>
      </sharedItems>
    </cacheField>
    <cacheField name="Boma" numFmtId="0">
      <sharedItems containsBlank="1"/>
    </cacheField>
    <cacheField name="Livestock production system" numFmtId="0">
      <sharedItems containsBlank="1" count="3">
        <s v="Intensive"/>
        <s v="Extensive"/>
        <m/>
      </sharedItems>
    </cacheField>
    <cacheField name="AGE" numFmtId="0">
      <sharedItems containsBlank="1"/>
    </cacheField>
    <cacheField name="Gender" numFmtId="0">
      <sharedItems containsBlank="1"/>
    </cacheField>
    <cacheField name="Sample Type" numFmtId="0">
      <sharedItems containsBlank="1"/>
    </cacheField>
    <cacheField name="Transport media" numFmtId="0">
      <sharedItems containsBlank="1"/>
    </cacheField>
    <cacheField name="Organism" numFmtId="0">
      <sharedItems containsBlank="1" count="5">
        <s v="E. coli"/>
        <s v="no growth"/>
        <s v="non-E. coli"/>
        <s v="enterobacter"/>
        <m/>
      </sharedItems>
    </cacheField>
    <cacheField name="ISOLATE ID. No." numFmtId="0">
      <sharedItems containsBlank="1" containsMixedTypes="1" containsNumber="1" containsInteger="1" minValue="1" maxValue="302"/>
    </cacheField>
    <cacheField name="Colony Morphology" numFmtId="0">
      <sharedItems containsBlank="1"/>
    </cacheField>
    <cacheField name="Gram staining" numFmtId="0">
      <sharedItems containsBlank="1"/>
    </cacheField>
    <cacheField name="IMVIC Test for Escherichia coli" numFmtId="0">
      <sharedItems containsBlank="1"/>
    </cacheField>
    <cacheField name="Amoxicillin-ClavulanateAUG(30g)" numFmtId="0">
      <sharedItems containsBlank="1"/>
    </cacheField>
    <cacheField name="Ampicillin AMP (10g)" numFmtId="0">
      <sharedItems containsBlank="1"/>
    </cacheField>
    <cacheField name="Ceftazidime CAZ (30g)" numFmtId="0">
      <sharedItems containsBlank="1"/>
    </cacheField>
    <cacheField name="Cefotaxime CTX (30g)" numFmtId="0">
      <sharedItems containsBlank="1"/>
    </cacheField>
    <cacheField name="Cetriaxone CTR/CRO (30g)" numFmtId="0">
      <sharedItems containsBlank="1"/>
    </cacheField>
    <cacheField name="Cefuroxime CXM (30g)" numFmtId="0">
      <sharedItems containsBlank="1"/>
    </cacheField>
    <cacheField name="Cefepime CPM (30g)" numFmtId="0">
      <sharedItems containsBlank="1"/>
    </cacheField>
    <cacheField name="Cefaclor CF (30g)" numFmtId="0">
      <sharedItems containsBlank="1"/>
    </cacheField>
    <cacheField name="Tetracycline TE (30g)" numFmtId="0">
      <sharedItems containsBlank="1"/>
    </cacheField>
    <cacheField name="GentamicinCN (30g)" numFmtId="0">
      <sharedItems containsBlank="1"/>
    </cacheField>
    <cacheField name="StreptomycinS (300)" numFmtId="0">
      <sharedItems containsBlank="1"/>
    </cacheField>
    <cacheField name="Chloramphenicols C (50g)" numFmtId="0">
      <sharedItems containsBlank="1"/>
    </cacheField>
    <cacheField name="Ciprofloxacin CIP (30g)" numFmtId="0">
      <sharedItems containsBlank="1"/>
    </cacheField>
    <cacheField name="Trimethoprim/Suphamethoxazole COT (25g)" numFmtId="0">
      <sharedItems containsBlank="1"/>
    </cacheField>
    <cacheField name="Norfloxacin NX (10g)" numFmtId="0">
      <sharedItems containsBlank="1"/>
    </cacheField>
    <cacheField name="Column1" numFmtId="0">
      <sharedItems containsString="0" containsBlank="1" containsNumber="1" containsInteger="1" minValue="0" maxValue="7"/>
    </cacheField>
    <cacheField name="TEM" numFmtId="0">
      <sharedItems containsBlank="1"/>
    </cacheField>
    <cacheField name="SHV" numFmtId="0">
      <sharedItems containsBlank="1"/>
    </cacheField>
    <cacheField name="CTX-M" numFmtId="0">
      <sharedItems containsBlank="1"/>
    </cacheField>
    <cacheField name="OXA" numFmtId="0">
      <sharedItems containsBlank="1"/>
    </cacheField>
    <cacheField name="MDR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IRENE" refreshedDate="44210.946402430556" createdVersion="6" refreshedVersion="6" minRefreshableVersion="3" recordCount="302">
  <cacheSource type="worksheet">
    <worksheetSource ref="A1:AI122" sheet="Raw data 3"/>
  </cacheSource>
  <cacheFields count="34">
    <cacheField name="CAMEL ID. No." numFmtId="0">
      <sharedItems containsSemiMixedTypes="0" containsString="0" containsNumber="1" containsInteger="1" minValue="1" maxValue="304" count="282">
        <n v="31"/>
        <n v="72"/>
        <n v="74"/>
        <n v="80"/>
        <n v="178"/>
        <n v="123"/>
        <n v="6"/>
        <n v="1"/>
        <n v="29"/>
        <n v="100"/>
        <n v="176"/>
        <n v="131"/>
        <n v="54"/>
        <n v="187"/>
        <n v="159"/>
        <n v="177"/>
        <n v="32"/>
        <n v="70"/>
        <n v="69"/>
        <n v="142"/>
        <n v="10"/>
        <n v="179"/>
        <n v="65"/>
        <n v="183"/>
        <n v="197"/>
        <n v="66"/>
        <n v="4"/>
        <n v="53"/>
        <n v="2"/>
        <n v="9"/>
        <n v="105"/>
        <n v="301"/>
        <n v="34"/>
        <n v="174"/>
        <n v="39"/>
        <n v="215"/>
        <n v="144"/>
        <n v="102"/>
        <n v="246"/>
        <n v="55"/>
        <n v="17"/>
        <n v="182"/>
        <n v="7"/>
        <n v="162"/>
        <n v="68"/>
        <n v="157"/>
        <n v="230"/>
        <n v="247"/>
        <n v="262"/>
        <n v="259"/>
        <n v="277"/>
        <n v="241"/>
        <n v="264"/>
        <n v="170"/>
        <n v="112"/>
        <n v="164"/>
        <n v="292"/>
        <n v="189"/>
        <n v="270"/>
        <n v="257"/>
        <n v="300"/>
        <n v="213"/>
        <n v="194"/>
        <n v="180"/>
        <n v="217"/>
        <n v="206"/>
        <n v="175"/>
        <n v="252"/>
        <n v="263"/>
        <n v="156"/>
        <n v="254"/>
        <n v="163"/>
        <n v="303"/>
        <n v="248"/>
        <n v="218"/>
        <n v="209"/>
        <n v="239"/>
        <n v="286"/>
        <n v="172"/>
        <n v="261"/>
        <n v="186"/>
        <n v="167"/>
        <n v="203"/>
        <n v="214"/>
        <n v="192"/>
        <n v="196"/>
        <n v="271"/>
        <n v="249"/>
        <n v="285"/>
        <n v="294"/>
        <n v="289"/>
        <n v="190"/>
        <n v="287"/>
        <n v="302"/>
        <n v="168"/>
        <n v="282"/>
        <n v="304"/>
        <n v="191"/>
        <n v="212"/>
        <n v="221"/>
        <n v="198"/>
        <n v="243"/>
        <n v="181"/>
        <n v="171"/>
        <n v="165"/>
        <n v="200"/>
        <n v="291"/>
        <n v="207"/>
        <n v="184"/>
        <n v="109"/>
        <n v="108"/>
        <n v="202"/>
        <n v="201"/>
        <n v="208"/>
        <n v="250"/>
        <n v="79"/>
        <n v="269"/>
        <n v="161"/>
        <n v="255"/>
        <n v="73"/>
        <n v="216"/>
        <n v="83"/>
        <n v="82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1"/>
        <n v="104"/>
        <n v="106"/>
        <n v="107"/>
        <n v="3"/>
        <n v="133"/>
        <n v="120"/>
        <n v="5"/>
        <n v="11"/>
        <n v="12"/>
        <n v="13"/>
        <n v="14"/>
        <n v="15"/>
        <n v="16"/>
        <n v="18"/>
        <n v="20"/>
        <n v="21"/>
        <n v="22"/>
        <n v="23"/>
        <n v="24"/>
        <n v="25"/>
        <n v="26"/>
        <n v="27"/>
        <n v="28"/>
        <n v="33"/>
        <n v="35"/>
        <n v="36"/>
        <n v="37"/>
        <n v="38"/>
        <n v="41"/>
        <n v="42"/>
        <n v="43"/>
        <n v="44"/>
        <n v="45"/>
        <n v="46"/>
        <n v="47"/>
        <n v="48"/>
        <n v="49"/>
        <n v="50"/>
        <n v="51"/>
        <n v="52"/>
        <n v="56"/>
        <n v="58"/>
        <n v="59"/>
        <n v="60"/>
        <n v="61"/>
        <n v="62"/>
        <n v="63"/>
        <n v="64"/>
        <n v="67"/>
        <n v="75"/>
        <n v="76"/>
        <n v="77"/>
        <n v="78"/>
        <n v="158"/>
        <n v="166"/>
        <n v="169"/>
        <n v="193"/>
        <n v="199"/>
        <n v="204"/>
        <n v="205"/>
        <n v="219"/>
        <n v="220"/>
        <n v="222"/>
        <n v="223"/>
        <n v="224"/>
        <n v="225"/>
        <n v="226"/>
        <n v="227"/>
        <n v="228"/>
        <n v="229"/>
        <n v="231"/>
        <n v="232"/>
        <n v="233"/>
        <n v="234"/>
        <n v="235"/>
        <n v="236"/>
        <n v="237"/>
        <n v="238"/>
        <n v="240"/>
        <n v="242"/>
        <n v="244"/>
        <n v="245"/>
        <n v="251"/>
        <n v="256"/>
        <n v="258"/>
        <n v="260"/>
        <n v="265"/>
        <n v="266"/>
        <n v="267"/>
        <n v="268"/>
        <n v="272"/>
        <n v="273"/>
        <n v="274"/>
        <n v="275"/>
        <n v="276"/>
        <n v="278"/>
        <n v="279"/>
        <n v="280"/>
        <n v="281"/>
        <n v="283"/>
        <n v="284"/>
        <n v="290"/>
        <n v="293"/>
        <n v="295"/>
        <n v="298"/>
        <n v="299"/>
        <n v="117"/>
        <n v="119"/>
        <n v="138"/>
        <n v="124"/>
        <n v="132"/>
        <n v="147"/>
        <n v="57"/>
        <n v="71"/>
        <n v="40"/>
        <n v="19"/>
        <n v="160"/>
        <n v="173"/>
        <n v="185"/>
        <n v="188"/>
        <n v="195"/>
        <n v="253"/>
        <n v="288"/>
        <n v="150"/>
        <n v="151"/>
        <n v="152"/>
        <n v="153"/>
        <n v="154"/>
        <n v="155"/>
        <n v="145"/>
        <n v="146"/>
        <n v="148"/>
        <n v="149"/>
        <n v="130"/>
        <n v="134"/>
        <n v="135"/>
        <n v="136"/>
        <n v="137"/>
        <n v="139"/>
        <n v="140"/>
        <n v="141"/>
        <n v="143"/>
      </sharedItems>
    </cacheField>
    <cacheField name="LOCATION" numFmtId="0">
      <sharedItems count="4">
        <s v="Mpala Ranch"/>
        <s v="Ilmotiok"/>
        <s v="Suyian Ranch"/>
        <s v="Loisaba Ranch"/>
      </sharedItems>
    </cacheField>
    <cacheField name="Boma" numFmtId="0">
      <sharedItems containsBlank="1"/>
    </cacheField>
    <cacheField name="Livestock production system" numFmtId="0">
      <sharedItems count="2">
        <s v="Intensive"/>
        <s v="Extensive"/>
      </sharedItems>
    </cacheField>
    <cacheField name="AGE" numFmtId="0">
      <sharedItems/>
    </cacheField>
    <cacheField name="Gender" numFmtId="0">
      <sharedItems containsSemiMixedTypes="0" containsString="0" containsNumber="1" containsInteger="1" minValue="0" maxValue="1"/>
    </cacheField>
    <cacheField name="Sample Type" numFmtId="0">
      <sharedItems/>
    </cacheField>
    <cacheField name="Transport media" numFmtId="0">
      <sharedItems/>
    </cacheField>
    <cacheField name="Organism" numFmtId="0">
      <sharedItems/>
    </cacheField>
    <cacheField name="ISOLATE ID. No." numFmtId="0">
      <sharedItems containsBlank="1" containsMixedTypes="1" containsNumber="1" containsInteger="1" minValue="1" maxValue="302"/>
    </cacheField>
    <cacheField name="Colony Morphology" numFmtId="0">
      <sharedItems containsBlank="1"/>
    </cacheField>
    <cacheField name="Gram staining" numFmtId="0">
      <sharedItems containsBlank="1"/>
    </cacheField>
    <cacheField name="IMVIC Test for Escherichia coli" numFmtId="0">
      <sharedItems containsBlank="1"/>
    </cacheField>
    <cacheField name="Amoxicillin-ClavulanateAUG(30g)" numFmtId="0">
      <sharedItems containsBlank="1"/>
    </cacheField>
    <cacheField name="Ampicillin AMP (10g)" numFmtId="0">
      <sharedItems containsBlank="1"/>
    </cacheField>
    <cacheField name="Ceftazidime CAZ (30g)" numFmtId="0">
      <sharedItems containsBlank="1"/>
    </cacheField>
    <cacheField name="Cefotaxime CTX (30g)" numFmtId="0">
      <sharedItems containsBlank="1"/>
    </cacheField>
    <cacheField name="Ceftriaxone CTR/CRO (30g)" numFmtId="0">
      <sharedItems containsBlank="1"/>
    </cacheField>
    <cacheField name="Cefuroxime CXM (30g)" numFmtId="0">
      <sharedItems containsBlank="1"/>
    </cacheField>
    <cacheField name="Cefepime CPM (30g)" numFmtId="0">
      <sharedItems containsBlank="1"/>
    </cacheField>
    <cacheField name="Cefaclor CF (30g)" numFmtId="0">
      <sharedItems containsBlank="1"/>
    </cacheField>
    <cacheField name="Tetracycline TE (30g)" numFmtId="0">
      <sharedItems containsBlank="1"/>
    </cacheField>
    <cacheField name="GentamicinCN (30g)" numFmtId="0">
      <sharedItems containsBlank="1"/>
    </cacheField>
    <cacheField name="StreptomycinS (300)" numFmtId="0">
      <sharedItems containsBlank="1"/>
    </cacheField>
    <cacheField name="Chloramphenicols C (50g)" numFmtId="0">
      <sharedItems containsBlank="1"/>
    </cacheField>
    <cacheField name="Ciprofloxacin CIP (30g)" numFmtId="0">
      <sharedItems containsBlank="1"/>
    </cacheField>
    <cacheField name="Trimethoprim/Suphamethoxazole COT (25g)" numFmtId="0">
      <sharedItems containsBlank="1"/>
    </cacheField>
    <cacheField name="Norfloxacin NX (10g)" numFmtId="0">
      <sharedItems containsBlank="1" count="2">
        <s v="S"/>
        <m/>
      </sharedItems>
    </cacheField>
    <cacheField name="Total resistance to antibiotics per isolate" numFmtId="0">
      <sharedItems containsString="0" containsBlank="1" containsNumber="1" containsInteger="1" minValue="0" maxValue="9" count="10">
        <n v="1"/>
        <n v="2"/>
        <n v="0"/>
        <n v="5"/>
        <n v="4"/>
        <n v="7"/>
        <n v="9"/>
        <n v="8"/>
        <n v="3"/>
        <m/>
      </sharedItems>
    </cacheField>
    <cacheField name="TEM" numFmtId="0">
      <sharedItems containsBlank="1"/>
    </cacheField>
    <cacheField name="SHV" numFmtId="0">
      <sharedItems containsBlank="1"/>
    </cacheField>
    <cacheField name="CTX-M" numFmtId="0">
      <sharedItems containsBlank="1"/>
    </cacheField>
    <cacheField name="OXA" numFmtId="0">
      <sharedItems containsBlank="1"/>
    </cacheField>
    <cacheField name="MDR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IRENE" refreshedDate="44210.946770254632" createdVersion="6" refreshedVersion="6" minRefreshableVersion="3" recordCount="4">
  <cacheSource type="worksheet">
    <worksheetSource ref="A1:Q5" sheet="Sheet10"/>
  </cacheSource>
  <cacheFields count="17">
    <cacheField name="LOCATION" numFmtId="0">
      <sharedItems count="4">
        <s v="MPALA"/>
        <s v="LOISABA"/>
        <s v="SUYIAN"/>
        <s v="ILMOTIOK"/>
      </sharedItems>
    </cacheField>
    <cacheField name="Amoxicillin-ClavulanateAUG(30g)" numFmtId="0">
      <sharedItems containsSemiMixedTypes="0" containsString="0" containsNumber="1" containsInteger="1" minValue="0" maxValue="0"/>
    </cacheField>
    <cacheField name="Ampicillin AMP (10g)" numFmtId="0">
      <sharedItems containsSemiMixedTypes="0" containsString="0" containsNumber="1" containsInteger="1" minValue="0" maxValue="7"/>
    </cacheField>
    <cacheField name="Ceftazidime CAZ (30g)" numFmtId="0">
      <sharedItems containsSemiMixedTypes="0" containsString="0" containsNumber="1" containsInteger="1" minValue="1" maxValue="5"/>
    </cacheField>
    <cacheField name="Cefotaxime CTX (30g)" numFmtId="0">
      <sharedItems containsSemiMixedTypes="0" containsString="0" containsNumber="1" containsInteger="1" minValue="1" maxValue="9"/>
    </cacheField>
    <cacheField name="Ceftriaxone CRO (30g)" numFmtId="0">
      <sharedItems containsSemiMixedTypes="0" containsString="0" containsNumber="1" containsInteger="1" minValue="0" maxValue="2"/>
    </cacheField>
    <cacheField name="Cefuroxime CXM (30g)" numFmtId="0">
      <sharedItems containsSemiMixedTypes="0" containsString="0" containsNumber="1" containsInteger="1" minValue="1" maxValue="2"/>
    </cacheField>
    <cacheField name="Cefepime CPM (30g)" numFmtId="0">
      <sharedItems containsSemiMixedTypes="0" containsString="0" containsNumber="1" containsInteger="1" minValue="1" maxValue="1"/>
    </cacheField>
    <cacheField name="Cefaclor CF (30g)" numFmtId="0">
      <sharedItems containsSemiMixedTypes="0" containsString="0" containsNumber="1" containsInteger="1" minValue="2" maxValue="18"/>
    </cacheField>
    <cacheField name="Tetracycline TE (30g)" numFmtId="0">
      <sharedItems containsSemiMixedTypes="0" containsString="0" containsNumber="1" containsInteger="1" minValue="0" maxValue="7"/>
    </cacheField>
    <cacheField name="GentamicinCN (30g)" numFmtId="0">
      <sharedItems containsSemiMixedTypes="0" containsString="0" containsNumber="1" containsInteger="1" minValue="0" maxValue="1"/>
    </cacheField>
    <cacheField name="StreptomycinS (300)" numFmtId="0">
      <sharedItems containsSemiMixedTypes="0" containsString="0" containsNumber="1" containsInteger="1" minValue="0" maxValue="2"/>
    </cacheField>
    <cacheField name="Chloramphenicols C (50g)" numFmtId="0">
      <sharedItems containsSemiMixedTypes="0" containsString="0" containsNumber="1" containsInteger="1" minValue="0" maxValue="0"/>
    </cacheField>
    <cacheField name="Ciprofloxacin CIP (30g)" numFmtId="0">
      <sharedItems containsSemiMixedTypes="0" containsString="0" containsNumber="1" containsInteger="1" minValue="0" maxValue="2"/>
    </cacheField>
    <cacheField name="Trimethoprim/Suphamethoxazole COT (25g)" numFmtId="0">
      <sharedItems containsSemiMixedTypes="0" containsString="0" containsNumber="1" containsInteger="1" minValue="0" maxValue="3"/>
    </cacheField>
    <cacheField name="Norfloxacin NX (10g)" numFmtId="0">
      <sharedItems containsSemiMixedTypes="0" containsString="0" containsNumber="1" containsInteger="1" minValue="0" maxValue="0"/>
    </cacheField>
    <cacheField name="TOTAL RESISTANCE" numFmtId="0">
      <sharedItems containsSemiMixedTypes="0" containsString="0" containsNumber="1" containsInteger="1" minValue="9" maxValue="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IRENE" refreshedDate="44211.582545717596" createdVersion="6" refreshedVersion="6" minRefreshableVersion="3" recordCount="15">
  <cacheSource type="worksheet">
    <worksheetSource ref="B1:F15" sheet="Antibiotic distribution"/>
  </cacheSource>
  <cacheFields count="5">
    <cacheField name="ANTIBIOTICS" numFmtId="0">
      <sharedItems count="30">
        <s v="AUG (30g)"/>
        <s v=" AMP (10g)"/>
        <s v=" CAZ (30g)"/>
        <s v=" CTX (30g)"/>
        <s v=" CRO (30g)"/>
        <s v=" CXM (30g)"/>
        <s v=" CPM (30g)"/>
        <s v=" CF (30g)"/>
        <s v="TE (30g)"/>
        <s v="CN (30g)"/>
        <s v="S (300)"/>
        <s v=" C (50g)"/>
        <s v="CIP (30g)"/>
        <s v=" COT (25g)"/>
        <s v=" NX (10g)"/>
        <s v="Ampicillin AMP (10g)" u="1"/>
        <s v="Cefepime CPM (30g)" u="1"/>
        <s v="Ciprofloxacin CIP (30g)" u="1"/>
        <s v="Chloramphenicols C (50g)" u="1"/>
        <s v="Ceftriaxone CRO (30g)" u="1"/>
        <s v="Amoxicillin-ClavulanateAUG(30g)" u="1"/>
        <s v="StreptomycinS (300)" u="1"/>
        <s v="Cefotaxime CTX (30g)" u="1"/>
        <s v="GentamicinCN (30g)" u="1"/>
        <s v="Cefuroxime CXM (30g)" u="1"/>
        <s v="Norfloxacin NX (10g)" u="1"/>
        <s v="Trimethoprim/Suphamethoxazole COT (25g)" u="1"/>
        <s v="Tetracycline TE (30g)" u="1"/>
        <s v="Ceftazidime CAZ (30g)" u="1"/>
        <s v="Cefaclor CF (30g)" u="1"/>
      </sharedItems>
    </cacheField>
    <cacheField name="SUSCEPTIBLE" numFmtId="0">
      <sharedItems containsSemiMixedTypes="0" containsString="0" containsNumber="1" containsInteger="1" minValue="1" maxValue="136"/>
    </cacheField>
    <cacheField name="INTERMEDIATE/ SDD" numFmtId="0">
      <sharedItems containsSemiMixedTypes="0" containsString="0" containsNumber="1" containsInteger="1" minValue="0" maxValue="135"/>
    </cacheField>
    <cacheField name="RESISTANT" numFmtId="0">
      <sharedItems containsSemiMixedTypes="0" containsString="0" containsNumber="1" containsInteger="1" minValue="0" maxValue="38"/>
    </cacheField>
    <cacheField name="%" numFmtId="0">
      <sharedItems containsString="0" containsBlank="1" containsNumber="1" minValue="0" maxValue="27.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6">
  <r>
    <n v="31"/>
    <x v="0"/>
    <m/>
    <x v="0"/>
    <s v="Juvenile"/>
    <s v="Female"/>
    <s v="Fecal swab"/>
    <s v="Cary blair"/>
    <x v="0"/>
    <n v="31"/>
    <s v="big, flat, irregular lactose fermenter"/>
    <s v="Gram -ve rods"/>
    <s v="posive"/>
    <s v="S"/>
    <s v="S"/>
    <s v="S"/>
    <s v="S"/>
    <s v="S"/>
    <s v="S"/>
    <s v="S"/>
    <s v="R"/>
    <s v="S"/>
    <s v="S"/>
    <s v="S"/>
    <s v="S"/>
    <s v="I"/>
    <s v="S"/>
    <s v="S"/>
    <n v="1"/>
    <s v="NEG"/>
    <s v="NEG"/>
    <s v="NEG"/>
    <s v="NEG"/>
    <m/>
  </r>
  <r>
    <n v="72"/>
    <x v="1"/>
    <m/>
    <x v="1"/>
    <s v="Juvenile"/>
    <s v="Female"/>
    <s v="Fecal swab"/>
    <s v="Cary blair"/>
    <x v="0"/>
    <n v="72"/>
    <s v="small,round, raised lactose fermenters"/>
    <s v="Gram -ve rods"/>
    <m/>
    <s v="S"/>
    <s v="R"/>
    <s v="S"/>
    <s v="S"/>
    <s v="S"/>
    <s v="I"/>
    <s v="SDD"/>
    <s v="R"/>
    <s v="S"/>
    <s v="S"/>
    <s v="S"/>
    <s v="S"/>
    <s v="S"/>
    <s v="S"/>
    <s v="S"/>
    <n v="4"/>
    <s v="NEG"/>
    <s v="NEG"/>
    <s v="NEG"/>
    <s v="NEG"/>
    <m/>
  </r>
  <r>
    <n v="74"/>
    <x v="1"/>
    <m/>
    <x v="1"/>
    <s v="Juvenile"/>
    <s v="Female"/>
    <s v="Fecal swab"/>
    <s v="Cary blair"/>
    <x v="0"/>
    <n v="74"/>
    <s v="big, flat, irregular lactose fermenter"/>
    <s v="Gram -ve rods"/>
    <m/>
    <s v="S"/>
    <s v="S"/>
    <s v="S"/>
    <s v="S"/>
    <s v="S"/>
    <s v="S"/>
    <s v="S"/>
    <s v="I"/>
    <s v="S"/>
    <s v="S"/>
    <s v="S"/>
    <s v="S"/>
    <s v="S"/>
    <s v="S"/>
    <s v="S"/>
    <n v="0"/>
    <s v="NEG"/>
    <s v="NEG"/>
    <s v="NEG"/>
    <s v="NEG"/>
    <m/>
  </r>
  <r>
    <n v="80"/>
    <x v="1"/>
    <s v="Lemungesi"/>
    <x v="1"/>
    <s v="Adult"/>
    <s v="Female"/>
    <s v="Fecal swab"/>
    <s v="Cary blair"/>
    <x v="0"/>
    <n v="80"/>
    <s v="small,round, raised lactose fermenters"/>
    <s v="Gram -ve rods"/>
    <m/>
    <s v="S"/>
    <s v="S"/>
    <s v="S"/>
    <s v="S"/>
    <s v="S"/>
    <s v="S"/>
    <s v="S"/>
    <s v="R"/>
    <s v="S"/>
    <s v="I"/>
    <s v="S"/>
    <s v="S"/>
    <s v="I"/>
    <s v="S"/>
    <s v="S"/>
    <n v="1"/>
    <s v="NEG"/>
    <s v="NEG"/>
    <s v="NEG"/>
    <s v="NEG"/>
    <m/>
  </r>
  <r>
    <n v="178"/>
    <x v="0"/>
    <m/>
    <x v="0"/>
    <s v="Adult"/>
    <s v="Female"/>
    <s v="Fecal swab"/>
    <s v="Cary blair"/>
    <x v="0"/>
    <n v="178"/>
    <s v="small,round, raised lactose fermenters"/>
    <s v="Gram -ve rods"/>
    <m/>
    <s v="S"/>
    <s v="S"/>
    <s v="S"/>
    <s v="S"/>
    <s v="S"/>
    <s v="S"/>
    <s v="S"/>
    <s v="I"/>
    <s v="S"/>
    <s v="S"/>
    <s v="S"/>
    <s v="S"/>
    <s v="S"/>
    <s v="S"/>
    <s v="S"/>
    <n v="0"/>
    <s v="NEG"/>
    <s v="NEG"/>
    <s v="NEG"/>
    <s v="NEG"/>
    <m/>
  </r>
  <r>
    <n v="123"/>
    <x v="1"/>
    <s v="Jeremy"/>
    <x v="1"/>
    <s v="Adult"/>
    <s v="Female"/>
    <s v="Fecal swab"/>
    <s v="Cary blair"/>
    <x v="0"/>
    <n v="123"/>
    <s v="big, pale pink with a deep pink at the centre,flat, irregular colonies"/>
    <s v="Gram -ve rods"/>
    <m/>
    <s v="S"/>
    <s v="R"/>
    <s v="I"/>
    <s v="I"/>
    <s v="S"/>
    <s v="I"/>
    <s v="SDD"/>
    <s v="R"/>
    <s v="S"/>
    <s v="S"/>
    <s v="S"/>
    <s v="S"/>
    <s v="I"/>
    <s v="S"/>
    <s v="S"/>
    <n v="6"/>
    <s v="NEG"/>
    <s v="NEG"/>
    <s v="NEG"/>
    <s v="NEG"/>
    <m/>
  </r>
  <r>
    <n v="6"/>
    <x v="0"/>
    <s v="Top spray"/>
    <x v="0"/>
    <s v="Adult"/>
    <s v="Female"/>
    <s v="Fecal swab"/>
    <s v="Cary blair"/>
    <x v="0"/>
    <n v="6"/>
    <s v="big,round, raised lactose fermenter"/>
    <s v="Gram -ve rods"/>
    <m/>
    <s v="I"/>
    <s v="R"/>
    <s v="I"/>
    <s v="S"/>
    <s v="S"/>
    <s v="S"/>
    <s v="SDD"/>
    <s v="R"/>
    <s v="R"/>
    <s v="S"/>
    <s v="R"/>
    <s v="S"/>
    <s v="I"/>
    <s v="R"/>
    <s v="S"/>
    <n v="5"/>
    <s v="POS"/>
    <s v="NEG"/>
    <s v="NEG"/>
    <s v="NEG"/>
    <m/>
  </r>
  <r>
    <n v="1"/>
    <x v="0"/>
    <s v="Top spray"/>
    <x v="0"/>
    <s v="Adult"/>
    <s v="Female"/>
    <s v="Fecal swab"/>
    <s v="Cary blair"/>
    <x v="0"/>
    <n v="1"/>
    <s v="small,round, raised lactose fermenters"/>
    <s v="Gram -ve rods"/>
    <m/>
    <s v="S"/>
    <s v="S"/>
    <s v="S"/>
    <s v="S"/>
    <s v="S"/>
    <s v="S"/>
    <s v="S"/>
    <s v="I"/>
    <s v="S"/>
    <s v="S"/>
    <s v="S"/>
    <s v="S"/>
    <s v="S"/>
    <s v="S"/>
    <s v="S"/>
    <n v="1"/>
    <s v="NEG"/>
    <s v="NEG"/>
    <s v="NEG"/>
    <s v="NEG"/>
    <m/>
  </r>
  <r>
    <n v="29"/>
    <x v="0"/>
    <s v="Top spray"/>
    <x v="0"/>
    <s v="Juvenile"/>
    <s v="Female"/>
    <s v="Fecal swab"/>
    <s v="Cary blair"/>
    <x v="0"/>
    <n v="29"/>
    <s v="small,round, raised lactose fermenters"/>
    <s v="Gram -ve rods"/>
    <m/>
    <s v="S"/>
    <s v="R"/>
    <s v="S"/>
    <s v="S"/>
    <s v="S"/>
    <s v="S"/>
    <s v="S"/>
    <s v="I"/>
    <s v="S"/>
    <s v="S"/>
    <s v="S"/>
    <s v="S"/>
    <s v="S"/>
    <s v="S"/>
    <s v="S"/>
    <n v="2"/>
    <s v="NEG"/>
    <s v="NEG"/>
    <s v="NEG"/>
    <s v="NEG"/>
    <m/>
  </r>
  <r>
    <n v="100"/>
    <x v="1"/>
    <s v="Meshami"/>
    <x v="1"/>
    <s v="Adult"/>
    <s v="Female"/>
    <s v="Fecal swab"/>
    <s v="Cary blair"/>
    <x v="0"/>
    <n v="100"/>
    <s v="big,round, raised lactose fermenter"/>
    <m/>
    <m/>
    <s v="S"/>
    <s v="S"/>
    <s v="I"/>
    <s v="S"/>
    <s v="S"/>
    <s v="S"/>
    <s v="S"/>
    <s v="R"/>
    <s v="S"/>
    <s v="S"/>
    <s v="S"/>
    <s v="S"/>
    <s v="S"/>
    <s v="S"/>
    <s v="S"/>
    <n v="1"/>
    <s v="NEG"/>
    <s v="NEG"/>
    <s v="NEG"/>
    <s v="NEG"/>
    <m/>
  </r>
  <r>
    <n v="176"/>
    <x v="0"/>
    <s v="Top spray"/>
    <x v="0"/>
    <s v="Adult"/>
    <s v="Female"/>
    <s v="Fecal swab"/>
    <s v="Cary blair"/>
    <x v="0"/>
    <n v="176"/>
    <m/>
    <s v="Gram -ve rods"/>
    <m/>
    <s v="S"/>
    <s v="S"/>
    <s v="I"/>
    <s v="S"/>
    <s v="S"/>
    <s v="S"/>
    <s v="S"/>
    <s v="I"/>
    <s v="S"/>
    <s v="S"/>
    <s v="S"/>
    <s v="S"/>
    <s v="S"/>
    <s v="S"/>
    <s v="S"/>
    <n v="2"/>
    <s v="NEG"/>
    <s v="NEG"/>
    <s v="NEG"/>
    <s v="NEG"/>
    <m/>
  </r>
  <r>
    <n v="131"/>
    <x v="1"/>
    <s v="Jeremy"/>
    <x v="1"/>
    <s v="Adult"/>
    <s v="Female"/>
    <s v="Fecal swab"/>
    <s v="Cary blair"/>
    <x v="0"/>
    <n v="131"/>
    <s v="big,irregular, elevated lactose fermenter"/>
    <s v="Gram -ve rods"/>
    <m/>
    <s v="S"/>
    <s v="S"/>
    <s v="I"/>
    <s v="S"/>
    <s v="S"/>
    <s v="S"/>
    <s v="S"/>
    <s v="S"/>
    <s v="S"/>
    <s v="S"/>
    <s v="S"/>
    <s v="S"/>
    <s v="S"/>
    <s v="S"/>
    <s v="S"/>
    <n v="0"/>
    <s v="NEG"/>
    <s v="NEG"/>
    <s v="NEG"/>
    <s v="NEG"/>
    <m/>
  </r>
  <r>
    <n v="54"/>
    <x v="0"/>
    <s v="Near Ranch House"/>
    <x v="0"/>
    <s v="Sub-adult"/>
    <s v="Male"/>
    <s v="Fecal swab"/>
    <s v="Cary blair"/>
    <x v="0"/>
    <n v="54"/>
    <s v="small,round, raised lactose fermenters"/>
    <s v="Gram -ve rods"/>
    <m/>
    <s v="S"/>
    <s v="R"/>
    <s v="I"/>
    <s v="S"/>
    <s v="S"/>
    <s v="I"/>
    <s v="SDD"/>
    <s v="I"/>
    <s v="S"/>
    <s v="S"/>
    <s v="S"/>
    <s v="S"/>
    <s v="S"/>
    <s v="S"/>
    <s v="S"/>
    <n v="5"/>
    <s v="NEG"/>
    <s v="NEG"/>
    <s v="NEG"/>
    <s v="NEG"/>
    <m/>
  </r>
  <r>
    <n v="187"/>
    <x v="1"/>
    <s v="Loruba"/>
    <x v="1"/>
    <s v="Adult"/>
    <s v="Male"/>
    <s v="Fecal swab"/>
    <s v="Cary blair"/>
    <x v="0"/>
    <n v="187"/>
    <s v=" Big, round,lactose fermenters"/>
    <s v="Gram -ve rods"/>
    <m/>
    <s v="S"/>
    <s v="R"/>
    <s v="I"/>
    <s v="S"/>
    <s v="S"/>
    <s v="S"/>
    <s v="S"/>
    <s v="R"/>
    <s v="S"/>
    <s v="S"/>
    <s v="S"/>
    <s v="S"/>
    <s v="S"/>
    <s v="S"/>
    <s v="S"/>
    <n v="4"/>
    <s v="NEG"/>
    <s v="NEG"/>
    <s v="NEG"/>
    <s v="NEG"/>
    <m/>
  </r>
  <r>
    <n v="159"/>
    <x v="0"/>
    <m/>
    <x v="0"/>
    <s v="Adult"/>
    <s v="Female"/>
    <s v="Fecal swab"/>
    <s v="Cary blair"/>
    <x v="0"/>
    <n v="159"/>
    <s v="small,round, raised lactose fermenters"/>
    <s v="Gram -ve rods"/>
    <m/>
    <s v="S"/>
    <s v="S"/>
    <s v="S"/>
    <s v="S"/>
    <s v="S"/>
    <s v="S"/>
    <s v="S"/>
    <s v="I"/>
    <s v="R"/>
    <s v="S"/>
    <s v="I"/>
    <s v="S"/>
    <s v="S"/>
    <s v="S"/>
    <s v="S"/>
    <n v="0"/>
    <s v="NEG"/>
    <s v="NEG"/>
    <s v="NEG"/>
    <s v="NEG"/>
    <m/>
  </r>
  <r>
    <n v="177"/>
    <x v="0"/>
    <m/>
    <x v="0"/>
    <s v="Adult"/>
    <s v="Female"/>
    <s v="Fecal swab"/>
    <s v="Cary blair"/>
    <x v="0"/>
    <n v="177"/>
    <s v="big, irregular, lactose fermenters"/>
    <s v="Gram -ve rods"/>
    <m/>
    <s v="S"/>
    <s v="S"/>
    <s v="S"/>
    <s v="S"/>
    <s v="S"/>
    <s v="S"/>
    <s v="S"/>
    <s v="I"/>
    <s v="S"/>
    <s v="S"/>
    <s v="S"/>
    <s v="S"/>
    <s v="S"/>
    <s v="S"/>
    <s v="S"/>
    <n v="0"/>
    <s v="NEG"/>
    <s v="NEG"/>
    <s v="NEG"/>
    <s v="NEG"/>
    <m/>
  </r>
  <r>
    <n v="32"/>
    <x v="0"/>
    <m/>
    <x v="0"/>
    <s v="Juvenile"/>
    <s v="Female"/>
    <s v="Fecal swab"/>
    <s v="Cary blair"/>
    <x v="0"/>
    <n v="32"/>
    <s v="small, round, irregular, lactose fermenters"/>
    <s v="Gram -ve rods"/>
    <m/>
    <s v="S"/>
    <s v="R"/>
    <s v="I"/>
    <s v="R"/>
    <s v="I"/>
    <s v="I"/>
    <s v="SDD"/>
    <s v="R"/>
    <s v="S"/>
    <s v="I"/>
    <s v="S"/>
    <s v="S"/>
    <s v="R"/>
    <s v="S"/>
    <s v="S"/>
    <n v="7"/>
    <s v="POS"/>
    <s v="NEG"/>
    <s v="POS"/>
    <s v="NEG"/>
    <m/>
  </r>
  <r>
    <n v="70"/>
    <x v="1"/>
    <s v="Lesimbiri"/>
    <x v="1"/>
    <s v="Juvenile"/>
    <s v="Male"/>
    <s v="Fecal swab"/>
    <s v="Cary blair"/>
    <x v="0"/>
    <n v="70"/>
    <s v="small, round, irregular, lactose fermenters"/>
    <s v="Gram -ve rods"/>
    <m/>
    <s v="S"/>
    <s v="S"/>
    <s v="R"/>
    <s v="I"/>
    <s v="S"/>
    <s v="S"/>
    <s v="SDD"/>
    <s v="R"/>
    <s v="S"/>
    <s v="S"/>
    <s v="S"/>
    <s v="S"/>
    <s v="S"/>
    <s v="S"/>
    <s v="S"/>
    <n v="4"/>
    <s v="POS"/>
    <s v="NEG"/>
    <s v="NEG"/>
    <s v="NEG"/>
    <m/>
  </r>
  <r>
    <n v="69"/>
    <x v="1"/>
    <s v="Lesimbiri"/>
    <x v="1"/>
    <s v="Juvenile"/>
    <s v="Male"/>
    <s v="Fecal swab"/>
    <s v="Cary blair"/>
    <x v="0"/>
    <n v="69"/>
    <s v="small, round, irregular, lactose fermenters"/>
    <s v="Gram -ve rods"/>
    <m/>
    <s v="S"/>
    <s v="S"/>
    <s v="S"/>
    <s v="S"/>
    <s v="S"/>
    <s v="S"/>
    <s v="S"/>
    <s v="R"/>
    <s v="S"/>
    <s v="S"/>
    <s v="S"/>
    <s v="S"/>
    <s v="S"/>
    <s v="S"/>
    <s v="S"/>
    <n v="1"/>
    <s v="NEG"/>
    <s v="NEG"/>
    <s v="NEG"/>
    <s v="NEG"/>
    <m/>
  </r>
  <r>
    <n v="142"/>
    <x v="1"/>
    <s v="Sammy Meshami"/>
    <x v="1"/>
    <s v="Adult"/>
    <s v="Male"/>
    <s v="Fecal swab"/>
    <s v="Cary blair"/>
    <x v="0"/>
    <s v="142a"/>
    <s v="small, round, flat, lactose fermenter"/>
    <s v="Gram -ve rods"/>
    <m/>
    <s v="S"/>
    <s v="S"/>
    <s v="S"/>
    <s v="S"/>
    <s v="S"/>
    <s v="S"/>
    <s v="SDD"/>
    <s v="R"/>
    <s v="S"/>
    <s v="S"/>
    <s v="S"/>
    <s v="S"/>
    <s v="I"/>
    <s v="S"/>
    <s v="S"/>
    <n v="2"/>
    <s v="NEG"/>
    <s v="NEG"/>
    <s v="NEG"/>
    <s v="NEG"/>
    <m/>
  </r>
  <r>
    <n v="10"/>
    <x v="0"/>
    <m/>
    <x v="0"/>
    <s v="Adult"/>
    <s v="Female"/>
    <s v="Fecal swab"/>
    <s v="Cary blair"/>
    <x v="0"/>
    <n v="10"/>
    <s v="small, round, lactose fermenter"/>
    <s v="Gram -ve rods"/>
    <m/>
    <s v="S"/>
    <s v="S"/>
    <s v="S"/>
    <s v="S"/>
    <s v="S"/>
    <s v="S"/>
    <s v="S"/>
    <s v="I"/>
    <s v="S"/>
    <s v="S"/>
    <s v="S"/>
    <s v="S"/>
    <s v="I"/>
    <s v="S"/>
    <s v="S"/>
    <n v="0"/>
    <s v="NEG"/>
    <s v="NEG"/>
    <s v="NEG"/>
    <s v="NEG"/>
    <m/>
  </r>
  <r>
    <n v="179"/>
    <x v="0"/>
    <m/>
    <x v="0"/>
    <s v="Adult"/>
    <s v="Female"/>
    <s v="Fecal swab"/>
    <s v="Cary blair"/>
    <x v="0"/>
    <n v="179"/>
    <s v="small, round, elevated lactose fermenter"/>
    <s v="Gram -ve rods"/>
    <m/>
    <s v="S"/>
    <s v="S"/>
    <s v="S"/>
    <s v="I"/>
    <s v="S"/>
    <s v="S"/>
    <s v="SDD"/>
    <s v="R"/>
    <s v="S"/>
    <s v="I"/>
    <s v="S"/>
    <s v="S"/>
    <s v="I"/>
    <s v="S"/>
    <s v="S"/>
    <n v="3"/>
    <s v="POS"/>
    <s v="NEG"/>
    <s v="NEG"/>
    <s v="NEG"/>
    <m/>
  </r>
  <r>
    <n v="29"/>
    <x v="0"/>
    <m/>
    <x v="0"/>
    <s v="Juvenile"/>
    <s v="Female"/>
    <s v="Fecal swab"/>
    <s v="Cary blair"/>
    <x v="0"/>
    <n v="29"/>
    <s v="small, round, raised, smooth margin, lactose fermenter"/>
    <s v="Gram -ve rods"/>
    <m/>
    <s v="S"/>
    <s v="S"/>
    <s v="S"/>
    <s v="S"/>
    <s v="S"/>
    <s v="S"/>
    <s v="S"/>
    <s v="I"/>
    <s v="S"/>
    <s v="S"/>
    <s v="S"/>
    <s v="S"/>
    <s v="S"/>
    <s v="S"/>
    <s v="S"/>
    <n v="0"/>
    <s v="NEG"/>
    <s v="NEG"/>
    <s v="NEG"/>
    <s v="NEG"/>
    <m/>
  </r>
  <r>
    <n v="65"/>
    <x v="1"/>
    <s v="Lesimbiri"/>
    <x v="1"/>
    <s v="Adult"/>
    <s v="Female"/>
    <s v="Fecal swab"/>
    <s v="Cary blair"/>
    <x v="0"/>
    <n v="65"/>
    <s v="small, round, raised, smooth margin, lactose fermenter"/>
    <s v="Gram -ve rods"/>
    <m/>
    <s v="S"/>
    <s v="S"/>
    <s v="S"/>
    <s v="S"/>
    <s v="S"/>
    <s v="S"/>
    <s v="S"/>
    <s v="I"/>
    <s v="S"/>
    <s v="S"/>
    <s v="S"/>
    <s v="S"/>
    <s v="S"/>
    <s v="S"/>
    <s v="S"/>
    <n v="0"/>
    <s v="NEG"/>
    <s v="NEG"/>
    <s v="NEG"/>
    <s v="NEG"/>
    <m/>
  </r>
  <r>
    <n v="183"/>
    <x v="1"/>
    <s v="Loruba"/>
    <x v="1"/>
    <s v="Adult"/>
    <s v="Female"/>
    <s v="Fecal swab"/>
    <s v="Cary blair"/>
    <x v="0"/>
    <n v="183"/>
    <s v="small, round, raised, smooth margin, lactose fermenter"/>
    <s v="Gram -ve rods"/>
    <m/>
    <s v="S"/>
    <s v="S"/>
    <s v="S"/>
    <s v="S"/>
    <s v="S"/>
    <s v="S"/>
    <s v="S"/>
    <s v="R"/>
    <s v="S"/>
    <s v="S"/>
    <s v="S"/>
    <s v="S"/>
    <s v="S"/>
    <s v="S"/>
    <s v="S"/>
    <n v="1"/>
    <s v="NEG"/>
    <s v="NEG"/>
    <s v="NEG"/>
    <s v="NEG"/>
    <m/>
  </r>
  <r>
    <n v="197"/>
    <x v="1"/>
    <s v="Loruba"/>
    <x v="1"/>
    <s v="Adult"/>
    <s v="Female"/>
    <s v="Fecal swab"/>
    <s v="Cary blair"/>
    <x v="0"/>
    <n v="42"/>
    <s v="big, irregular, lactose fermenters"/>
    <s v="Gram -ve rods"/>
    <m/>
    <s v="S"/>
    <s v="S"/>
    <s v="S"/>
    <s v="S"/>
    <s v="S"/>
    <s v="S"/>
    <s v="S"/>
    <s v="S"/>
    <s v="S"/>
    <s v="S"/>
    <s v="S"/>
    <s v="S"/>
    <s v="S"/>
    <s v="S"/>
    <s v="S"/>
    <n v="0"/>
    <s v="NEG"/>
    <s v="NEG"/>
    <s v="NEG"/>
    <s v="NEG"/>
    <m/>
  </r>
  <r>
    <n v="66"/>
    <x v="1"/>
    <s v="Lesimbiri"/>
    <x v="1"/>
    <s v="Adult"/>
    <s v="Female"/>
    <s v="Fecal swab"/>
    <s v="Cary blair"/>
    <x v="0"/>
    <n v="66"/>
    <s v="big, irregular,flat, lactose fermenter"/>
    <s v="Gram -ve rods"/>
    <m/>
    <s v="S"/>
    <s v="I"/>
    <s v="I"/>
    <s v="R"/>
    <s v="S"/>
    <s v="S"/>
    <s v="SDD"/>
    <s v="R"/>
    <s v="S"/>
    <s v="I"/>
    <s v="S"/>
    <s v="S"/>
    <s v="I"/>
    <s v="S"/>
    <s v="S"/>
    <n v="5"/>
    <s v="NEG"/>
    <s v="NEG"/>
    <s v="NEG"/>
    <s v="NEG"/>
    <m/>
  </r>
  <r>
    <n v="142"/>
    <x v="1"/>
    <s v="Sammy Meshami"/>
    <x v="1"/>
    <s v="Adult"/>
    <s v="Male"/>
    <s v="Fecal swab"/>
    <s v="Cary blair"/>
    <x v="0"/>
    <s v="142b"/>
    <s v="big, elevated, moist, lactose fermenter"/>
    <s v="Gram -ve rods"/>
    <m/>
    <s v="S"/>
    <s v="S"/>
    <s v="S"/>
    <s v="R"/>
    <s v="S"/>
    <s v="I"/>
    <s v="S"/>
    <s v="R"/>
    <s v="S"/>
    <s v="S"/>
    <s v="S"/>
    <s v="S"/>
    <s v="I"/>
    <s v="S"/>
    <s v="S"/>
    <n v="3"/>
    <s v="POS"/>
    <s v="NEG"/>
    <s v="NEG"/>
    <s v="NEG"/>
    <m/>
  </r>
  <r>
    <n v="4"/>
    <x v="0"/>
    <s v="Top spray"/>
    <x v="0"/>
    <s v="Adult"/>
    <s v="Female"/>
    <s v="Fecal swab"/>
    <s v="Cary blair"/>
    <x v="0"/>
    <n v="4"/>
    <s v="small, round, lactose fermenter"/>
    <s v="Gram -ve rods"/>
    <m/>
    <s v="S"/>
    <s v="S"/>
    <s v="S"/>
    <s v="S"/>
    <s v="S"/>
    <s v="S"/>
    <s v="S"/>
    <s v="R"/>
    <s v="S"/>
    <s v="S"/>
    <s v="S"/>
    <s v="S"/>
    <s v="I"/>
    <s v="S"/>
    <s v="S"/>
    <n v="1"/>
    <s v="POS"/>
    <s v="NEG"/>
    <s v="NEG"/>
    <s v="NEG"/>
    <m/>
  </r>
  <r>
    <n v="53"/>
    <x v="0"/>
    <s v="Near Ranch House"/>
    <x v="0"/>
    <s v="Adult"/>
    <s v="Male"/>
    <s v="Fecal swab"/>
    <s v="Cary blair"/>
    <x v="0"/>
    <n v="53"/>
    <s v="big, irregular, lactose fermenters"/>
    <s v="Gram -ve rods"/>
    <m/>
    <s v="S"/>
    <s v="S"/>
    <s v="S"/>
    <s v="S"/>
    <s v="S"/>
    <s v="S"/>
    <s v="S"/>
    <s v="R"/>
    <s v="S"/>
    <s v="S"/>
    <s v="S"/>
    <s v="S"/>
    <s v="I"/>
    <s v="S"/>
    <s v="S"/>
    <n v="1"/>
    <s v="NEG"/>
    <s v="NEG"/>
    <s v="NEG"/>
    <s v="NEG"/>
    <m/>
  </r>
  <r>
    <n v="2"/>
    <x v="0"/>
    <s v="Top spray"/>
    <x v="0"/>
    <s v="Adult"/>
    <s v="Female"/>
    <s v="Fecal swab"/>
    <s v="Cary blair"/>
    <x v="0"/>
    <n v="2"/>
    <s v="small, round, lactose fermenter"/>
    <s v="Gram -ve rods"/>
    <m/>
    <s v="S"/>
    <s v="S"/>
    <s v="S"/>
    <s v="S"/>
    <s v="S"/>
    <s v="S"/>
    <s v="S"/>
    <s v="R"/>
    <s v="S"/>
    <s v="S"/>
    <s v="S"/>
    <s v="S"/>
    <s v="I"/>
    <s v="S"/>
    <s v="S"/>
    <n v="1"/>
    <s v="NEG"/>
    <s v="NEG"/>
    <s v="NEG"/>
    <s v="NEG"/>
    <m/>
  </r>
  <r>
    <n v="9"/>
    <x v="0"/>
    <s v="Top spray"/>
    <x v="0"/>
    <s v="Adult"/>
    <s v="Female"/>
    <s v="Fecal swab"/>
    <s v="Cary blair"/>
    <x v="0"/>
    <n v="9"/>
    <s v="big, round, lactose fermenters"/>
    <s v="Gram -ve rods"/>
    <m/>
    <s v="S"/>
    <s v="I"/>
    <s v="I"/>
    <s v="I"/>
    <s v="S"/>
    <s v="I"/>
    <s v="SDD"/>
    <s v="R"/>
    <s v="S"/>
    <s v="I"/>
    <s v="S"/>
    <s v="S"/>
    <s v="I"/>
    <s v="S"/>
    <s v="S"/>
    <n v="6"/>
    <s v="NEG"/>
    <s v="NEG"/>
    <s v="NEG"/>
    <s v="NEG"/>
    <m/>
  </r>
  <r>
    <n v="105"/>
    <x v="1"/>
    <s v="Kishine"/>
    <x v="1"/>
    <s v="Adult"/>
    <s v="Female"/>
    <s v="Fecal swab"/>
    <s v="Cary blair"/>
    <x v="0"/>
    <n v="105"/>
    <s v="big, round, irregular, dry, lactose fermenter"/>
    <s v="Gram -ve rods"/>
    <m/>
    <s v="S"/>
    <s v="I"/>
    <s v="I"/>
    <s v="S"/>
    <s v="S"/>
    <s v="S"/>
    <s v="S"/>
    <s v="R"/>
    <s v="S"/>
    <s v="I"/>
    <s v="S"/>
    <s v="S"/>
    <s v="I"/>
    <s v="S"/>
    <s v="S"/>
    <n v="3"/>
    <s v="NEG"/>
    <s v="NEG"/>
    <s v="NEG"/>
    <s v="NEG"/>
    <m/>
  </r>
  <r>
    <n v="301"/>
    <x v="2"/>
    <m/>
    <x v="0"/>
    <s v="Adult"/>
    <s v="Female"/>
    <s v="Fecal swab"/>
    <s v="Cary blair"/>
    <x v="0"/>
    <n v="301"/>
    <s v=" small, round, lactose fermenter"/>
    <s v="Gram -ve rods"/>
    <m/>
    <s v="S"/>
    <s v="R"/>
    <s v="R"/>
    <s v="R"/>
    <s v="R"/>
    <s v="R"/>
    <s v="R"/>
    <s v="R"/>
    <s v="I"/>
    <s v="S"/>
    <s v="I"/>
    <s v="S"/>
    <s v="I"/>
    <s v="S"/>
    <s v="S"/>
    <n v="7"/>
    <s v="POS"/>
    <s v="NEG"/>
    <s v="POS"/>
    <s v="NEG"/>
    <m/>
  </r>
  <r>
    <n v="34"/>
    <x v="0"/>
    <m/>
    <x v="0"/>
    <s v="Juvenile"/>
    <s v="Female"/>
    <s v="Fecal swab"/>
    <s v="Cary blair"/>
    <x v="0"/>
    <n v="34"/>
    <s v="small, irregular, lactose fermenters"/>
    <s v="Gram -ve rods"/>
    <m/>
    <s v="S"/>
    <s v="S"/>
    <s v="S"/>
    <s v="S"/>
    <s v="S"/>
    <s v="S"/>
    <s v="S"/>
    <s v="R"/>
    <s v="S"/>
    <s v="S"/>
    <s v="S"/>
    <s v="S"/>
    <s v="I"/>
    <s v="S"/>
    <s v="S"/>
    <n v="0"/>
    <s v="NEG"/>
    <s v="NEG"/>
    <s v="NEG"/>
    <s v="NEG"/>
    <m/>
  </r>
  <r>
    <n v="174"/>
    <x v="0"/>
    <m/>
    <x v="0"/>
    <s v="Adult"/>
    <s v="Female"/>
    <s v="Fecal swab"/>
    <s v="Cary blair"/>
    <x v="0"/>
    <n v="174"/>
    <s v="small, round, lactose fermenter"/>
    <s v="Gram -ve rods"/>
    <m/>
    <s v="S"/>
    <s v="R"/>
    <s v="R"/>
    <s v="R"/>
    <s v="R"/>
    <s v="R"/>
    <s v="R"/>
    <s v="R"/>
    <s v="R"/>
    <s v="S"/>
    <s v="I"/>
    <s v="S"/>
    <s v="I"/>
    <s v="R"/>
    <s v="S"/>
    <n v="7"/>
    <s v="POS"/>
    <s v="NEG"/>
    <s v="POS"/>
    <s v="NEG"/>
    <m/>
  </r>
  <r>
    <n v="39"/>
    <x v="0"/>
    <m/>
    <x v="0"/>
    <s v="Juvenile"/>
    <s v="Male"/>
    <s v="Fecal swab"/>
    <s v="Cary blair"/>
    <x v="0"/>
    <n v="39"/>
    <s v="small, round, raised, lactose fermenter"/>
    <s v="Gram -ve rods"/>
    <m/>
    <s v="S"/>
    <s v="S"/>
    <s v="S"/>
    <s v="S"/>
    <s v="S"/>
    <s v="S"/>
    <s v="S"/>
    <s v="R"/>
    <s v="S"/>
    <s v="I"/>
    <s v="S"/>
    <s v="S"/>
    <s v="I"/>
    <s v="S"/>
    <s v="S"/>
    <n v="1"/>
    <s v="NEG"/>
    <s v="NEG"/>
    <s v="NEG"/>
    <s v="NEG"/>
    <m/>
  </r>
  <r>
    <n v="215"/>
    <x v="1"/>
    <s v="Loruba"/>
    <x v="1"/>
    <s v="Adult"/>
    <s v="Female"/>
    <s v="Fecal swab"/>
    <s v="Cary blair"/>
    <x v="0"/>
    <n v="215"/>
    <s v="small, round, irregular, lactose fermenters"/>
    <s v="Gram -ve rods"/>
    <m/>
    <s v="S"/>
    <s v="R"/>
    <s v="R"/>
    <s v="R"/>
    <s v="R"/>
    <s v="R"/>
    <s v="R"/>
    <s v="R"/>
    <s v="S"/>
    <s v="S"/>
    <s v="S"/>
    <s v="S"/>
    <s v="I"/>
    <s v="R"/>
    <s v="S"/>
    <n v="7"/>
    <s v="POS"/>
    <s v="NEG"/>
    <s v="POS"/>
    <s v="NEG"/>
    <m/>
  </r>
  <r>
    <n v="144"/>
    <x v="1"/>
    <s v=" Sammy Meshami"/>
    <x v="1"/>
    <s v="Adult"/>
    <s v="Female"/>
    <s v="Fecal swab"/>
    <s v="Cary blair"/>
    <x v="0"/>
    <n v="144"/>
    <s v="big, elevated, moist, lactose fermenter"/>
    <s v="Gram -ve rods"/>
    <m/>
    <s v="S"/>
    <s v="I"/>
    <s v="S"/>
    <s v="S"/>
    <s v="S"/>
    <s v="S"/>
    <s v="S"/>
    <s v="I"/>
    <s v="S"/>
    <s v="S"/>
    <s v="S"/>
    <s v="S"/>
    <s v="S"/>
    <s v="S"/>
    <s v="S"/>
    <n v="0"/>
    <s v="NEG"/>
    <s v="NEG"/>
    <s v="NEG"/>
    <s v="NEG"/>
    <m/>
  </r>
  <r>
    <n v="102"/>
    <x v="1"/>
    <s v="Meshami"/>
    <x v="1"/>
    <s v="Adult"/>
    <s v="Male"/>
    <s v="Fecal swab"/>
    <s v="Cary blair"/>
    <x v="0"/>
    <n v="102"/>
    <s v="big, round, irregular, flat, lactose fermenters"/>
    <s v="Gram -ve rods"/>
    <m/>
    <s v="S"/>
    <s v="I"/>
    <s v="R"/>
    <s v="S"/>
    <s v="S"/>
    <s v="S"/>
    <s v="S"/>
    <s v="I"/>
    <s v="S"/>
    <s v="I"/>
    <s v="S"/>
    <s v="S"/>
    <s v="I"/>
    <s v="S"/>
    <s v="S"/>
    <n v="3"/>
    <s v="POS"/>
    <s v="NEG"/>
    <s v="NEG"/>
    <s v="NEG"/>
    <m/>
  </r>
  <r>
    <n v="246"/>
    <x v="3"/>
    <m/>
    <x v="0"/>
    <s v="Adult"/>
    <s v="Female"/>
    <s v="Fecal swab"/>
    <s v="Cary blair"/>
    <x v="0"/>
    <n v="246"/>
    <s v="small, flat, dry, irregular, lactose fermenter"/>
    <s v="Gram -ve rods"/>
    <m/>
    <s v="S"/>
    <s v="S"/>
    <s v="S"/>
    <s v="S"/>
    <s v="S"/>
    <s v="S"/>
    <s v="R"/>
    <s v="I"/>
    <s v="S"/>
    <s v="S"/>
    <s v="S"/>
    <s v="S"/>
    <s v="S"/>
    <s v="S"/>
    <s v="S"/>
    <n v="1"/>
    <s v="NEG"/>
    <s v="NEG"/>
    <s v="NEG"/>
    <s v="NEG"/>
    <m/>
  </r>
  <r>
    <n v="55"/>
    <x v="1"/>
    <s v="Lesimbiri"/>
    <x v="1"/>
    <s v="Adult"/>
    <s v="Female"/>
    <s v="Fecal swab"/>
    <s v="Cary blair"/>
    <x v="0"/>
    <n v="55"/>
    <s v="small, round, lactose fermenter"/>
    <s v="Gram -ve rods"/>
    <m/>
    <s v="S"/>
    <s v="S"/>
    <s v="I"/>
    <s v="I"/>
    <s v="S"/>
    <s v="S"/>
    <s v="S"/>
    <s v="I"/>
    <s v="S"/>
    <s v="S"/>
    <s v="S"/>
    <s v="S"/>
    <s v="S"/>
    <s v="S"/>
    <s v="S"/>
    <n v="0"/>
    <s v="NEG"/>
    <s v="NEG"/>
    <s v="NEG"/>
    <s v="NEG"/>
    <m/>
  </r>
  <r>
    <n v="17"/>
    <x v="0"/>
    <s v="Top spray"/>
    <x v="0"/>
    <s v="Juvenile"/>
    <s v="Female"/>
    <s v="Fecal swab"/>
    <s v="Cary blair"/>
    <x v="0"/>
    <n v="17"/>
    <s v="small, round, lactose fermenter"/>
    <s v="Gram -ve rods"/>
    <m/>
    <s v="S"/>
    <s v="S"/>
    <s v="S"/>
    <s v="S"/>
    <s v="S"/>
    <s v="S"/>
    <s v="S"/>
    <s v="I"/>
    <s v="S"/>
    <s v="S"/>
    <s v="S"/>
    <s v="S"/>
    <s v="R"/>
    <s v="S"/>
    <s v="S"/>
    <n v="0"/>
    <s v="NEG"/>
    <s v="NEG"/>
    <s v="NEG"/>
    <s v="NEG"/>
    <m/>
  </r>
  <r>
    <n v="182"/>
    <x v="1"/>
    <s v="Loruba"/>
    <x v="1"/>
    <s v="Adult"/>
    <s v="Female"/>
    <s v="Fecal swab"/>
    <s v="Cary blair"/>
    <x v="0"/>
    <n v="182"/>
    <s v="big, irregular, lactose fermenters"/>
    <s v="Gram -ve rods"/>
    <m/>
    <s v="S"/>
    <s v="S"/>
    <s v="S"/>
    <s v="S"/>
    <s v="S"/>
    <s v="S"/>
    <s v="S"/>
    <s v="R"/>
    <s v="S"/>
    <s v="S"/>
    <s v="S"/>
    <s v="S"/>
    <s v="I"/>
    <s v="S"/>
    <s v="S"/>
    <n v="1"/>
    <s v="NEG"/>
    <s v="NEG"/>
    <s v="NEG"/>
    <s v="NEG"/>
    <m/>
  </r>
  <r>
    <n v="7"/>
    <x v="0"/>
    <m/>
    <x v="0"/>
    <s v="Adult"/>
    <s v="Female"/>
    <s v="Fecal swab"/>
    <s v="Cary blair"/>
    <x v="0"/>
    <n v="7"/>
    <s v="big,round, raised lactose fermenter"/>
    <s v="Gram -ve rods"/>
    <m/>
    <s v="S"/>
    <s v="S"/>
    <s v="S"/>
    <s v="S"/>
    <s v="S"/>
    <s v="S"/>
    <s v="S"/>
    <s v="I"/>
    <s v="S"/>
    <s v="S"/>
    <s v="S"/>
    <s v="S"/>
    <s v="I"/>
    <s v="S"/>
    <s v="S"/>
    <n v="0"/>
    <s v="NEG"/>
    <s v="NEG"/>
    <s v="NEG"/>
    <s v="NEG"/>
    <m/>
  </r>
  <r>
    <n v="162"/>
    <x v="0"/>
    <m/>
    <x v="0"/>
    <s v="Adult"/>
    <s v="Female"/>
    <s v="Fecal swab"/>
    <s v="Cary blair"/>
    <x v="0"/>
    <n v="162"/>
    <s v="small,round, raised lactose fermenters"/>
    <s v="Gram -ve rods"/>
    <m/>
    <s v="S"/>
    <s v="S"/>
    <s v="S"/>
    <s v="S"/>
    <s v="S"/>
    <s v="S"/>
    <s v="S"/>
    <s v="R"/>
    <s v="S"/>
    <s v="S"/>
    <s v="S"/>
    <s v="S"/>
    <s v="S"/>
    <s v="S"/>
    <s v="S"/>
    <n v="1"/>
    <s v="NEG"/>
    <s v="NEG"/>
    <s v="NEG"/>
    <s v="NEG"/>
    <m/>
  </r>
  <r>
    <n v="68"/>
    <x v="1"/>
    <s v="Lesimbiri"/>
    <x v="1"/>
    <s v="Adult"/>
    <s v="Female"/>
    <s v="Fecal swab"/>
    <s v="Cary blair"/>
    <x v="0"/>
    <n v="68"/>
    <s v="small, round, raised, lactose fermenter"/>
    <s v="Gram -ve rods"/>
    <m/>
    <s v="S"/>
    <s v="S"/>
    <s v="S"/>
    <s v="S"/>
    <s v="S"/>
    <s v="S"/>
    <s v="S"/>
    <s v="R"/>
    <s v="S"/>
    <s v="S"/>
    <s v="S"/>
    <s v="S"/>
    <s v="S"/>
    <s v="S"/>
    <s v="S"/>
    <n v="1"/>
    <s v="NEG"/>
    <s v="NEG"/>
    <s v="NEG"/>
    <s v="NEG"/>
    <m/>
  </r>
  <r>
    <n v="157"/>
    <x v="0"/>
    <m/>
    <x v="0"/>
    <s v="Adult"/>
    <s v="Female"/>
    <s v="Fecal swab"/>
    <s v="Cary blair"/>
    <x v="0"/>
    <n v="157"/>
    <s v="small, round, smooth margin, lactose fermenters"/>
    <s v="Gram -ve rods"/>
    <m/>
    <s v="S"/>
    <s v="S"/>
    <s v="I"/>
    <s v="R"/>
    <s v="S"/>
    <s v="I"/>
    <s v="SDD"/>
    <s v="I"/>
    <s v="S"/>
    <s v="S"/>
    <s v="S"/>
    <s v="S"/>
    <s v="S"/>
    <s v="S"/>
    <s v="S"/>
    <n v="4"/>
    <s v="POS"/>
    <s v="NEG"/>
    <s v="NEG"/>
    <s v="NEG"/>
    <m/>
  </r>
  <r>
    <n v="230"/>
    <x v="3"/>
    <m/>
    <x v="0"/>
    <s v="Adult"/>
    <s v="Male"/>
    <s v="Fecal swab"/>
    <s v="Cary blair"/>
    <x v="0"/>
    <n v="230"/>
    <s v="big, irregular, moist, lactose fermenter"/>
    <s v="Gram -ve rods"/>
    <m/>
    <s v="S"/>
    <s v="S"/>
    <s v="S"/>
    <s v="R"/>
    <s v="S"/>
    <s v="S"/>
    <s v="S"/>
    <s v="S"/>
    <s v="S"/>
    <s v="S"/>
    <s v="S"/>
    <s v="S"/>
    <s v="S"/>
    <s v="S"/>
    <s v="S"/>
    <n v="1"/>
    <s v="NEG"/>
    <s v="NEG"/>
    <s v="NEG"/>
    <s v="NEG"/>
    <m/>
  </r>
  <r>
    <n v="247"/>
    <x v="3"/>
    <m/>
    <x v="0"/>
    <s v="Adult"/>
    <s v="Female"/>
    <s v="Fecal swab"/>
    <s v="Cary blair"/>
    <x v="0"/>
    <n v="247"/>
    <s v="big, irregular, moist, lactose fermenter"/>
    <s v="Gram -ve rods"/>
    <m/>
    <s v="S"/>
    <s v="S"/>
    <s v="I"/>
    <s v="R"/>
    <s v="S"/>
    <s v="I"/>
    <s v="SDD"/>
    <s v="I"/>
    <s v="S"/>
    <s v="S"/>
    <s v="S"/>
    <s v="S"/>
    <s v="S"/>
    <s v="S"/>
    <s v="S"/>
    <n v="5"/>
    <s v="NEG"/>
    <s v="NEG"/>
    <s v="NEG"/>
    <s v="NEG"/>
    <m/>
  </r>
  <r>
    <n v="262"/>
    <x v="3"/>
    <m/>
    <x v="0"/>
    <s v="Adult"/>
    <s v="Female"/>
    <s v="Fecal swab"/>
    <s v="Cary blair"/>
    <x v="0"/>
    <n v="262"/>
    <s v="small, round,dry,  smooth margin, lactose fermenters"/>
    <s v="Gram -ve rods"/>
    <m/>
    <s v="S"/>
    <s v="S"/>
    <s v="S"/>
    <s v="R"/>
    <s v="S"/>
    <s v="R"/>
    <s v="S"/>
    <s v="I"/>
    <s v="S"/>
    <s v="S"/>
    <s v="S"/>
    <s v="S"/>
    <s v="I"/>
    <s v="S"/>
    <s v="S"/>
    <n v="3"/>
    <s v="NEG"/>
    <s v="NEG"/>
    <s v="NEG"/>
    <s v="NEG"/>
    <m/>
  </r>
  <r>
    <n v="259"/>
    <x v="3"/>
    <m/>
    <x v="0"/>
    <s v="Adult"/>
    <s v="Female"/>
    <s v="Fecal swab"/>
    <s v="Cary blair"/>
    <x v="0"/>
    <n v="259"/>
    <s v="small, pink, moist, lactose fermenter"/>
    <s v="Gram -ve rods"/>
    <m/>
    <s v="S"/>
    <s v="S"/>
    <s v="S"/>
    <s v="R"/>
    <s v="S"/>
    <s v="S"/>
    <s v="S"/>
    <s v="S"/>
    <s v="S"/>
    <s v="S"/>
    <s v="S"/>
    <s v="S"/>
    <s v="S"/>
    <s v="S"/>
    <s v="S"/>
    <n v="1"/>
    <s v="NEG"/>
    <s v="NEG"/>
    <s v="NEG"/>
    <s v="NEG"/>
    <m/>
  </r>
  <r>
    <n v="277"/>
    <x v="2"/>
    <m/>
    <x v="0"/>
    <s v="Adult"/>
    <s v="Male"/>
    <s v="Fecal swab"/>
    <s v="Cary blair"/>
    <x v="0"/>
    <n v="277"/>
    <s v="big, irregular, moist, lactose fermenter"/>
    <s v="Gram -ve rods"/>
    <m/>
    <s v="S"/>
    <s v="S"/>
    <s v="I"/>
    <s v="I"/>
    <s v="S"/>
    <s v="S"/>
    <s v="SDD"/>
    <s v="I"/>
    <s v="S"/>
    <s v="S"/>
    <s v="S"/>
    <s v="S"/>
    <s v="I"/>
    <s v="S"/>
    <s v="S"/>
    <m/>
    <s v="NEG"/>
    <s v="NEG"/>
    <s v="NEG"/>
    <s v="NEG"/>
    <m/>
  </r>
  <r>
    <n v="241"/>
    <x v="3"/>
    <m/>
    <x v="0"/>
    <s v="Adult"/>
    <s v="Male"/>
    <s v="Fecal swab"/>
    <s v="Cary blair"/>
    <x v="0"/>
    <n v="241"/>
    <s v="big, flat, moist, lactose fermenter"/>
    <s v="Gram -ve rods"/>
    <m/>
    <s v="S"/>
    <s v="S"/>
    <s v="I"/>
    <s v="S"/>
    <s v="S"/>
    <s v="I"/>
    <s v="SDD"/>
    <s v="I"/>
    <s v="S"/>
    <s v="S"/>
    <s v="S"/>
    <s v="S"/>
    <s v="S"/>
    <s v="S"/>
    <s v="S"/>
    <m/>
    <s v="NEG"/>
    <s v="NEG"/>
    <s v="NEG"/>
    <s v="NEG"/>
    <m/>
  </r>
  <r>
    <n v="264"/>
    <x v="3"/>
    <m/>
    <x v="0"/>
    <s v="Adult"/>
    <s v="Female"/>
    <s v="Fecal swab"/>
    <s v="Cary blair"/>
    <x v="0"/>
    <n v="264"/>
    <s v="big, irregular, dry, lactose fermenter"/>
    <s v="Gram -ve rods"/>
    <m/>
    <s v="S"/>
    <s v="S"/>
    <s v="S"/>
    <s v="S"/>
    <s v="S"/>
    <s v="S"/>
    <s v="SDD"/>
    <s v="S"/>
    <s v="S"/>
    <s v="S"/>
    <s v="S"/>
    <s v="S"/>
    <s v="S"/>
    <s v="S"/>
    <s v="S"/>
    <m/>
    <s v="NEG"/>
    <s v="NEG"/>
    <s v="NEG"/>
    <s v="NEG"/>
    <m/>
  </r>
  <r>
    <n v="170"/>
    <x v="0"/>
    <m/>
    <x v="0"/>
    <s v="Adult"/>
    <s v="Female"/>
    <s v="Fecal swab"/>
    <s v="Cary blair"/>
    <x v="0"/>
    <n v="170"/>
    <s v="small, round, lactose fermenter"/>
    <s v="Gram -ve rods"/>
    <m/>
    <s v="S"/>
    <s v="S"/>
    <s v="S"/>
    <s v="S"/>
    <s v="S"/>
    <s v="S"/>
    <s v="S"/>
    <s v="S"/>
    <s v="S"/>
    <s v="S"/>
    <s v="S"/>
    <s v="S"/>
    <s v="S"/>
    <s v="S"/>
    <s v="S"/>
    <m/>
    <s v="NEG"/>
    <s v="NEG"/>
    <s v="NEG"/>
    <s v="NEG"/>
    <m/>
  </r>
  <r>
    <n v="112"/>
    <x v="1"/>
    <m/>
    <x v="1"/>
    <s v="Adult"/>
    <s v="Male"/>
    <s v="Fecal swab"/>
    <s v="Cary blair"/>
    <x v="0"/>
    <n v="112"/>
    <s v="big, irregular, flat, dry, lactose fermenter"/>
    <s v="Gram -ve rods"/>
    <m/>
    <s v="S"/>
    <s v="S"/>
    <s v="I"/>
    <s v="S"/>
    <s v="S"/>
    <s v="S"/>
    <s v="SDD"/>
    <s v="R"/>
    <s v="S"/>
    <s v="S"/>
    <s v="S"/>
    <s v="S"/>
    <s v="I"/>
    <s v="S"/>
    <s v="S"/>
    <n v="1"/>
    <s v="NEG"/>
    <s v="NEG"/>
    <s v="NEG"/>
    <s v="NEG"/>
    <m/>
  </r>
  <r>
    <n v="164"/>
    <x v="0"/>
    <m/>
    <x v="0"/>
    <s v="Juvenile"/>
    <s v="Male"/>
    <s v="Fecal swab"/>
    <s v="Cary blair"/>
    <x v="0"/>
    <n v="164"/>
    <s v="big, irregular, dry, lactose fermenter"/>
    <s v="Gram -ve rods"/>
    <m/>
    <s v="S"/>
    <s v="S"/>
    <s v="S"/>
    <s v="S"/>
    <s v="S"/>
    <s v="S"/>
    <s v="S"/>
    <s v="R"/>
    <s v="S"/>
    <s v="I"/>
    <s v="I"/>
    <s v="S"/>
    <s v="I"/>
    <s v="S"/>
    <s v="S"/>
    <n v="1"/>
    <s v="POS"/>
    <s v="NEG"/>
    <s v="NEG"/>
    <s v="NEG"/>
    <m/>
  </r>
  <r>
    <n v="292"/>
    <x v="2"/>
    <m/>
    <x v="0"/>
    <s v="Adult"/>
    <s v="Female"/>
    <s v="Fecal swab"/>
    <s v="Cary blair"/>
    <x v="0"/>
    <n v="292"/>
    <s v="small, round, irregular, lactose fermenters"/>
    <s v="Gram -ve rods"/>
    <m/>
    <s v="S"/>
    <s v="S"/>
    <s v="S"/>
    <s v="S"/>
    <s v="S"/>
    <s v="S"/>
    <s v="S"/>
    <s v="S"/>
    <s v="S"/>
    <s v="S"/>
    <s v="S"/>
    <s v="S"/>
    <s v="I"/>
    <s v="S"/>
    <s v="S"/>
    <m/>
    <s v="NEG"/>
    <s v="NEG"/>
    <s v="NEG"/>
    <s v="NEG"/>
    <m/>
  </r>
  <r>
    <n v="189"/>
    <x v="1"/>
    <m/>
    <x v="1"/>
    <s v="Adult"/>
    <s v="Female"/>
    <s v="Fecal swab"/>
    <s v="Cary blair"/>
    <x v="0"/>
    <n v="189"/>
    <s v="small, round, lactose fermenter"/>
    <s v="Gram -ve rods"/>
    <m/>
    <s v="S"/>
    <s v="S"/>
    <s v="S"/>
    <s v="S"/>
    <s v="S"/>
    <s v="S"/>
    <s v="S"/>
    <s v="I"/>
    <s v="S"/>
    <s v="S"/>
    <s v="S"/>
    <s v="S"/>
    <s v="I"/>
    <s v="S"/>
    <s v="S"/>
    <m/>
    <s v="NEG"/>
    <s v="NEG"/>
    <s v="NEG"/>
    <s v="NEG"/>
    <m/>
  </r>
  <r>
    <n v="270"/>
    <x v="3"/>
    <m/>
    <x v="0"/>
    <s v="Adult"/>
    <s v="Female"/>
    <s v="Fecal swab"/>
    <s v="Cary blair"/>
    <x v="0"/>
    <n v="270"/>
    <s v="small, irregular, lactose fermenters"/>
    <s v="Gram -ve rods"/>
    <m/>
    <s v="S"/>
    <s v="S"/>
    <s v="S"/>
    <s v="S"/>
    <s v="S"/>
    <s v="S"/>
    <s v="SDD"/>
    <s v="I"/>
    <s v="S"/>
    <s v="S"/>
    <s v="S"/>
    <s v="S"/>
    <s v="S"/>
    <s v="S"/>
    <s v="S"/>
    <m/>
    <s v="NEG"/>
    <s v="NEG"/>
    <s v="NEG"/>
    <s v="NEG"/>
    <m/>
  </r>
  <r>
    <n v="257"/>
    <x v="3"/>
    <m/>
    <x v="0"/>
    <s v="Adult"/>
    <s v="Female"/>
    <s v="Fecal swab"/>
    <s v="Cary blair"/>
    <x v="0"/>
    <n v="257"/>
    <s v="big, flat, irregular lactose fermenter"/>
    <s v="Gram -ve rods"/>
    <m/>
    <s v="S"/>
    <s v="S"/>
    <s v="S"/>
    <s v="S"/>
    <s v="S"/>
    <s v="S"/>
    <s v="S"/>
    <s v="I"/>
    <s v="S"/>
    <s v="S"/>
    <s v="S"/>
    <s v="S"/>
    <s v="I"/>
    <s v="S"/>
    <s v="S"/>
    <m/>
    <s v="NEG"/>
    <s v="NEG"/>
    <s v="NEG"/>
    <s v="NEG"/>
    <m/>
  </r>
  <r>
    <n v="300"/>
    <x v="2"/>
    <m/>
    <x v="0"/>
    <s v="Adult"/>
    <s v="Female"/>
    <s v="Fecal swab"/>
    <s v="Cary blair"/>
    <x v="0"/>
    <n v="300"/>
    <s v="small, round, lactose fermenter"/>
    <s v="Gram -ve rods"/>
    <m/>
    <s v="S"/>
    <s v="S"/>
    <s v="S"/>
    <s v="I"/>
    <s v="S"/>
    <s v="S"/>
    <s v="SDD"/>
    <s v="I"/>
    <s v="S"/>
    <s v="S"/>
    <s v="S"/>
    <s v="S"/>
    <s v="S"/>
    <s v="S"/>
    <s v="S"/>
    <m/>
    <s v="NEG"/>
    <s v="NEG"/>
    <s v="NEG"/>
    <s v="NEG"/>
    <m/>
  </r>
  <r>
    <n v="213"/>
    <x v="1"/>
    <m/>
    <x v="1"/>
    <s v="Adult"/>
    <s v="Female"/>
    <s v="Fecal swab"/>
    <s v="Cary blair"/>
    <x v="0"/>
    <n v="213"/>
    <s v="big, irregular,lactose fermenter"/>
    <s v="Gram -ve rods"/>
    <m/>
    <s v="S"/>
    <s v="S"/>
    <s v="S"/>
    <s v="S"/>
    <s v="S"/>
    <s v="S"/>
    <s v="S"/>
    <s v="S"/>
    <s v="S"/>
    <s v="S"/>
    <s v="S"/>
    <s v="S"/>
    <s v="S"/>
    <s v="S"/>
    <s v="S"/>
    <m/>
    <s v="NEG"/>
    <s v="NEG"/>
    <s v="NEG"/>
    <s v="NEG"/>
    <m/>
  </r>
  <r>
    <n v="194"/>
    <x v="1"/>
    <m/>
    <x v="1"/>
    <s v="Adult"/>
    <s v="Female"/>
    <s v="Fecal swab"/>
    <s v="Cary blair"/>
    <x v="0"/>
    <n v="194"/>
    <s v="small, round, lactose fermenter"/>
    <s v="Gram -ve rods"/>
    <m/>
    <s v="S"/>
    <s v="S"/>
    <s v="I"/>
    <s v="I"/>
    <s v="S"/>
    <s v="S"/>
    <s v="SDD"/>
    <s v="S"/>
    <s v="S"/>
    <s v="S"/>
    <s v="S"/>
    <s v="S"/>
    <s v="I"/>
    <s v="S"/>
    <s v="S"/>
    <m/>
    <s v="NEG"/>
    <s v="NEG"/>
    <s v="NEG"/>
    <s v="NEG"/>
    <m/>
  </r>
  <r>
    <n v="180"/>
    <x v="0"/>
    <m/>
    <x v="0"/>
    <s v="Adult"/>
    <s v="Female"/>
    <s v="Fecal swab"/>
    <s v="Cary blair"/>
    <x v="0"/>
    <n v="180"/>
    <s v="small, round, lactose fermenter"/>
    <s v="Gram -ve rods"/>
    <m/>
    <s v="S"/>
    <s v="I"/>
    <s v="R"/>
    <s v="R"/>
    <s v="R"/>
    <s v="S"/>
    <s v="SDD"/>
    <s v="I"/>
    <s v="S"/>
    <s v="S"/>
    <s v="S"/>
    <s v="S"/>
    <s v="S"/>
    <s v="S"/>
    <s v="S"/>
    <n v="5"/>
    <s v="POS"/>
    <s v="NEG"/>
    <s v="NEG"/>
    <s v="NEG"/>
    <m/>
  </r>
  <r>
    <n v="217"/>
    <x v="1"/>
    <m/>
    <x v="1"/>
    <s v="Adult"/>
    <s v="Female"/>
    <s v="Fecal swab"/>
    <s v="Cary blair"/>
    <x v="0"/>
    <n v="217"/>
    <s v="small, irregular, lactose fermenters"/>
    <s v="Gram -ve rods"/>
    <m/>
    <s v="S"/>
    <s v="S"/>
    <s v="S"/>
    <s v="S"/>
    <s v="S"/>
    <s v="S"/>
    <s v="S"/>
    <s v="I"/>
    <s v="S"/>
    <s v="S"/>
    <s v="S"/>
    <s v="S"/>
    <s v="S"/>
    <s v="S"/>
    <s v="S"/>
    <m/>
    <s v="NEG"/>
    <s v="NEG"/>
    <s v="NEG"/>
    <s v="NEG"/>
    <m/>
  </r>
  <r>
    <n v="206"/>
    <x v="1"/>
    <m/>
    <x v="1"/>
    <s v="Adult"/>
    <s v="Female"/>
    <s v="Fecal swab"/>
    <s v="Cary blair"/>
    <x v="0"/>
    <n v="206"/>
    <s v="big, dry, flat, irregular, lactose fermenter"/>
    <s v="Gram -ve rods"/>
    <m/>
    <s v="S"/>
    <s v="S"/>
    <s v="I"/>
    <s v="R"/>
    <s v="S"/>
    <s v="I"/>
    <s v="SDD"/>
    <s v="I"/>
    <s v="S"/>
    <s v="I"/>
    <s v="S"/>
    <s v="S"/>
    <s v="I"/>
    <s v="S"/>
    <s v="S"/>
    <n v="4"/>
    <s v="POS"/>
    <s v="NEG"/>
    <s v="NEG"/>
    <s v="NEG"/>
    <m/>
  </r>
  <r>
    <n v="175"/>
    <x v="0"/>
    <m/>
    <x v="0"/>
    <s v="Adult"/>
    <s v="Female"/>
    <s v="Fecal swab"/>
    <s v="Cary blair"/>
    <x v="0"/>
    <n v="175"/>
    <s v="small, round, lactose fermenter"/>
    <s v="Gram -ve rods"/>
    <m/>
    <s v="S"/>
    <s v="S"/>
    <s v="S"/>
    <s v="I"/>
    <s v="S"/>
    <s v="S"/>
    <s v="S"/>
    <s v="S"/>
    <s v="S"/>
    <s v="S"/>
    <s v="S"/>
    <s v="S"/>
    <s v="S"/>
    <s v="S"/>
    <s v="S"/>
    <m/>
    <s v="NEG"/>
    <s v="NEG"/>
    <s v="NEG"/>
    <s v="NEG"/>
    <m/>
  </r>
  <r>
    <n v="246"/>
    <x v="3"/>
    <m/>
    <x v="0"/>
    <s v="Adult"/>
    <s v="Female"/>
    <s v="Fecal swab"/>
    <s v="Cary blair"/>
    <x v="0"/>
    <n v="246"/>
    <s v="small, flat, dry, irregular, lactose fermenter"/>
    <s v="Gram -ve rods"/>
    <m/>
    <s v="S"/>
    <s v="S"/>
    <s v="S"/>
    <s v="S"/>
    <s v="S"/>
    <s v="S"/>
    <s v="S"/>
    <s v="I"/>
    <s v="S"/>
    <s v="S"/>
    <s v="S"/>
    <s v="S"/>
    <s v="I"/>
    <s v="S"/>
    <s v="S"/>
    <m/>
    <s v="NEG"/>
    <s v="NEG"/>
    <s v="NEG"/>
    <s v="NEG"/>
    <m/>
  </r>
  <r>
    <n v="252"/>
    <x v="3"/>
    <m/>
    <x v="0"/>
    <s v="Adult"/>
    <s v="Female"/>
    <s v="Fecal swab"/>
    <s v="Cary blair"/>
    <x v="0"/>
    <n v="252"/>
    <s v="big,round, irregular, dry, lactose fermenter"/>
    <s v="Gram -ve rods"/>
    <m/>
    <s v="S"/>
    <s v="S"/>
    <s v="R"/>
    <s v="R"/>
    <s v="S"/>
    <s v="S"/>
    <s v="SDD"/>
    <s v="S"/>
    <s v="S"/>
    <s v="S"/>
    <s v="S"/>
    <s v="S"/>
    <s v="S"/>
    <s v="S"/>
    <s v="S"/>
    <n v="2"/>
    <s v="NEG"/>
    <s v="NEG"/>
    <s v="NEG"/>
    <s v="NEG"/>
    <m/>
  </r>
  <r>
    <n v="263"/>
    <x v="3"/>
    <m/>
    <x v="0"/>
    <s v="Adult"/>
    <s v="Female"/>
    <s v="Fecal swab"/>
    <s v="Cary blair"/>
    <x v="0"/>
    <n v="263"/>
    <s v="small, round, lactose fermenter"/>
    <s v="Gram -ve rods"/>
    <m/>
    <s v="S"/>
    <s v="S"/>
    <s v="S"/>
    <s v="R"/>
    <s v="S"/>
    <s v="S"/>
    <s v="SDD"/>
    <s v="I"/>
    <s v="S"/>
    <s v="S"/>
    <s v="S"/>
    <s v="S"/>
    <s v="S"/>
    <s v="S"/>
    <s v="S"/>
    <n v="2"/>
    <s v="NEG"/>
    <s v="NEG"/>
    <s v="NEG"/>
    <s v="NEG"/>
    <m/>
  </r>
  <r>
    <n v="156"/>
    <x v="0"/>
    <m/>
    <x v="0"/>
    <s v="Adult"/>
    <s v="Female"/>
    <s v="Fecal swab"/>
    <s v="Cary blair"/>
    <x v="0"/>
    <n v="156"/>
    <s v="small, round, irregular, lactose fermenters"/>
    <s v="Gram -ve rods"/>
    <m/>
    <s v="S"/>
    <s v="R"/>
    <s v="S"/>
    <s v="I"/>
    <s v="S"/>
    <s v="S"/>
    <s v="SDD"/>
    <s v="I"/>
    <s v="R"/>
    <s v="S"/>
    <s v="I"/>
    <s v="S"/>
    <s v="I"/>
    <s v="S"/>
    <s v="S"/>
    <n v="3"/>
    <s v="POS"/>
    <s v="NEG"/>
    <s v="NEG"/>
    <s v="NEG"/>
    <m/>
  </r>
  <r>
    <n v="254"/>
    <x v="3"/>
    <m/>
    <x v="0"/>
    <s v="Adult"/>
    <s v="Female"/>
    <s v="Fecal swab"/>
    <s v="Cary blair"/>
    <x v="0"/>
    <n v="254"/>
    <s v="small, irregular, lactose fermenters"/>
    <s v="Gram -ve rods"/>
    <m/>
    <s v="S"/>
    <s v="S"/>
    <s v="S"/>
    <s v="S"/>
    <s v="S"/>
    <s v="S"/>
    <s v="S"/>
    <s v="S"/>
    <s v="S"/>
    <s v="S"/>
    <s v="S"/>
    <s v="S"/>
    <s v="S"/>
    <s v="S"/>
    <s v="S"/>
    <m/>
    <s v="NEG"/>
    <s v="NEG"/>
    <s v="NEG"/>
    <s v="NEG"/>
    <m/>
  </r>
  <r>
    <n v="163"/>
    <x v="0"/>
    <m/>
    <x v="0"/>
    <s v="Adult"/>
    <s v="Female"/>
    <s v="Fecal swab"/>
    <s v="Cary blair"/>
    <x v="0"/>
    <n v="163"/>
    <s v="small, round, lactose fermenter"/>
    <s v="Gram -ve rods"/>
    <m/>
    <s v="S"/>
    <s v="R"/>
    <s v="S"/>
    <s v="S"/>
    <s v="S"/>
    <s v="S"/>
    <s v="S"/>
    <s v="I"/>
    <s v="R"/>
    <s v="S"/>
    <s v="S"/>
    <s v="S"/>
    <s v="S"/>
    <s v="S"/>
    <s v="S"/>
    <n v="2"/>
    <s v="POS"/>
    <s v="NEG"/>
    <s v="NEG"/>
    <s v="NEG"/>
    <m/>
  </r>
  <r>
    <n v="197"/>
    <x v="1"/>
    <m/>
    <x v="1"/>
    <s v="Adult"/>
    <s v="Female"/>
    <s v="Fecal swab"/>
    <s v="Cary blair"/>
    <x v="0"/>
    <n v="197"/>
    <s v="big, irregular, lactose fermenters"/>
    <s v="Gram -ve rods"/>
    <m/>
    <s v="S"/>
    <s v="S"/>
    <s v="S"/>
    <s v="I"/>
    <s v="S"/>
    <s v="S"/>
    <s v="S"/>
    <s v="S"/>
    <s v="I"/>
    <s v="S"/>
    <s v="S"/>
    <s v="S"/>
    <s v="S"/>
    <s v="S"/>
    <s v="S"/>
    <m/>
    <s v="NEG"/>
    <s v="NEG"/>
    <s v="NEG"/>
    <s v="NEG"/>
    <m/>
  </r>
  <r>
    <n v="303"/>
    <x v="2"/>
    <m/>
    <x v="0"/>
    <s v="Adult"/>
    <s v="Female"/>
    <s v="Fecal swab"/>
    <s v="Cary blair"/>
    <x v="0"/>
    <s v="303-1a"/>
    <s v="big, flat, dry, irregular, lactose fermenter"/>
    <s v="Gram -ve rods"/>
    <m/>
    <s v="S"/>
    <s v="S"/>
    <s v="S"/>
    <s v="S"/>
    <s v="S"/>
    <s v="S"/>
    <s v="S"/>
    <s v="S"/>
    <s v="S"/>
    <s v="S"/>
    <s v="S"/>
    <s v="S"/>
    <s v="S"/>
    <s v="S"/>
    <s v="S"/>
    <m/>
    <s v="NEG"/>
    <s v="NEG"/>
    <s v="NEG"/>
    <s v="NEG"/>
    <m/>
  </r>
  <r>
    <n v="248"/>
    <x v="3"/>
    <m/>
    <x v="0"/>
    <s v="Adult"/>
    <s v="Female"/>
    <s v="Fecal swab"/>
    <s v="Cary blair"/>
    <x v="0"/>
    <n v="248"/>
    <s v="big, round, irregular, lactose fermenter"/>
    <s v="Gram -ve rods"/>
    <m/>
    <s v="S"/>
    <s v="S"/>
    <s v="S"/>
    <s v="S"/>
    <s v="S"/>
    <s v="S"/>
    <s v="S"/>
    <s v="S"/>
    <s v="S"/>
    <s v="S"/>
    <s v="S"/>
    <s v="S"/>
    <s v="S"/>
    <s v="S"/>
    <s v="S"/>
    <m/>
    <s v="NEG"/>
    <s v="NEG"/>
    <s v="NEG"/>
    <s v="NEG"/>
    <m/>
  </r>
  <r>
    <n v="218"/>
    <x v="3"/>
    <m/>
    <x v="0"/>
    <s v="Adult"/>
    <s v="Male"/>
    <s v="Fecal swab"/>
    <s v="Cary blair"/>
    <x v="0"/>
    <n v="218"/>
    <s v="big, round, irregular, lactose fermenter"/>
    <s v="Gram -ve rods"/>
    <m/>
    <s v="S"/>
    <s v="S"/>
    <s v="S"/>
    <s v="S"/>
    <s v="S"/>
    <s v="S"/>
    <s v="S"/>
    <s v="S"/>
    <s v="S"/>
    <s v="S"/>
    <s v="S"/>
    <s v="S"/>
    <s v="S"/>
    <s v="S"/>
    <s v="S"/>
    <m/>
    <s v="NEG"/>
    <s v="NEG"/>
    <s v="NEG"/>
    <s v="NEG"/>
    <m/>
  </r>
  <r>
    <n v="174"/>
    <x v="0"/>
    <m/>
    <x v="0"/>
    <s v="Adult"/>
    <s v="Female"/>
    <s v="Fecal swab"/>
    <s v="Cary blair"/>
    <x v="0"/>
    <n v="174"/>
    <s v="small, round, lactose fermenter"/>
    <s v="Gram -ve rods"/>
    <m/>
    <s v="S"/>
    <s v="S"/>
    <s v="I"/>
    <s v="R"/>
    <s v="S"/>
    <s v="I"/>
    <s v="S"/>
    <s v="R"/>
    <s v="R"/>
    <s v="S"/>
    <s v="I"/>
    <s v="S"/>
    <s v="I"/>
    <s v="S"/>
    <s v="S"/>
    <n v="4"/>
    <s v="NEG"/>
    <s v="NEG"/>
    <s v="NEG"/>
    <s v="NEG"/>
    <m/>
  </r>
  <r>
    <n v="209"/>
    <x v="0"/>
    <m/>
    <x v="0"/>
    <s v="Adult"/>
    <s v="Female"/>
    <s v="Fecal swab"/>
    <s v="Cary blair"/>
    <x v="0"/>
    <n v="209"/>
    <s v="big, irregular, moist, lactose fermenter"/>
    <s v="Gram -ve rods"/>
    <m/>
    <s v="S"/>
    <s v="S"/>
    <s v="S"/>
    <s v="I"/>
    <s v="I"/>
    <s v="S"/>
    <s v="S"/>
    <s v="S"/>
    <s v="S"/>
    <s v="S"/>
    <s v="I"/>
    <s v="S"/>
    <s v="S"/>
    <s v="S"/>
    <s v="S"/>
    <m/>
    <s v="NEG"/>
    <s v="NEG"/>
    <s v="NEG"/>
    <s v="NEG"/>
    <m/>
  </r>
  <r>
    <n v="239"/>
    <x v="3"/>
    <m/>
    <x v="0"/>
    <s v="Adult"/>
    <s v="Male"/>
    <s v="Fecal swab"/>
    <s v="Cary blair"/>
    <x v="0"/>
    <n v="239"/>
    <s v="small, round, raised, lactose fermenter"/>
    <s v="Gram -ve rods"/>
    <m/>
    <s v="S"/>
    <s v="S"/>
    <s v="S"/>
    <s v="I"/>
    <s v="S"/>
    <s v="S"/>
    <s v="S"/>
    <s v="I"/>
    <s v="S"/>
    <s v="S"/>
    <s v="S"/>
    <s v="S"/>
    <s v="S"/>
    <s v="S"/>
    <s v="S"/>
    <m/>
    <s v="NEG"/>
    <s v="NEG"/>
    <s v="NEG"/>
    <s v="NEG"/>
    <m/>
  </r>
  <r>
    <n v="286"/>
    <x v="2"/>
    <m/>
    <x v="0"/>
    <s v="Adult"/>
    <s v="Male"/>
    <s v="Fecal swab"/>
    <s v="Cary blair"/>
    <x v="0"/>
    <n v="286"/>
    <s v="small, round, irregular, lactose fermenters"/>
    <s v="Gram -ve rods"/>
    <m/>
    <s v="S"/>
    <s v="S"/>
    <s v="S"/>
    <s v="I"/>
    <s v="S"/>
    <s v="S"/>
    <s v="S"/>
    <s v="S"/>
    <s v="S"/>
    <s v="S"/>
    <s v="S"/>
    <s v="S"/>
    <s v="S"/>
    <s v="S"/>
    <s v="S"/>
    <m/>
    <s v="NEG"/>
    <s v="NEG"/>
    <s v="NEG"/>
    <s v="NEG"/>
    <m/>
  </r>
  <r>
    <n v="172"/>
    <x v="0"/>
    <m/>
    <x v="0"/>
    <s v="Juvenile"/>
    <s v="Female"/>
    <s v="Fecal swab"/>
    <s v="Cary blair"/>
    <x v="0"/>
    <n v="172"/>
    <s v="small, round, lactose fermenter"/>
    <s v="Gram -ve rods"/>
    <m/>
    <s v="S"/>
    <s v="S"/>
    <s v="S"/>
    <s v="I"/>
    <s v="S"/>
    <s v="S"/>
    <s v="S"/>
    <s v="I"/>
    <s v="S"/>
    <s v="S"/>
    <s v="S"/>
    <s v="S"/>
    <s v="S"/>
    <s v="S"/>
    <s v="S"/>
    <m/>
    <s v="NEG"/>
    <s v="NEG"/>
    <s v="NEG"/>
    <s v="NEG"/>
    <m/>
  </r>
  <r>
    <n v="261"/>
    <x v="3"/>
    <m/>
    <x v="0"/>
    <s v="Adult"/>
    <s v="Female"/>
    <s v="Fecal swab"/>
    <s v="Cary blair"/>
    <x v="0"/>
    <n v="261"/>
    <s v="big,irregular, elevated lactose fermenter"/>
    <s v="Gram -ve rods"/>
    <m/>
    <s v="S"/>
    <s v="S"/>
    <s v="S"/>
    <s v="I"/>
    <s v="S"/>
    <s v="S"/>
    <s v="S"/>
    <s v="I"/>
    <s v="S"/>
    <s v="S"/>
    <s v="S"/>
    <s v="S"/>
    <s v="I"/>
    <s v="S"/>
    <s v="S"/>
    <m/>
    <s v="NEG"/>
    <s v="NEG"/>
    <s v="NEG"/>
    <s v="NEG"/>
    <m/>
  </r>
  <r>
    <n v="186"/>
    <x v="1"/>
    <m/>
    <x v="1"/>
    <s v="Adult"/>
    <s v="Female"/>
    <s v="Fecal swab"/>
    <s v="Cary blair"/>
    <x v="0"/>
    <n v="186"/>
    <s v="big, round, lactose fermenters"/>
    <s v="Gram -ve rods"/>
    <m/>
    <s v="S"/>
    <s v="S"/>
    <s v="S"/>
    <s v="I"/>
    <s v="S"/>
    <s v="S"/>
    <s v="SDD"/>
    <s v="I"/>
    <s v="S"/>
    <s v="S"/>
    <s v="S"/>
    <s v="S"/>
    <s v="S"/>
    <s v="S"/>
    <s v="S"/>
    <m/>
    <s v="NEG"/>
    <s v="NEG"/>
    <s v="NEG"/>
    <s v="NEG"/>
    <m/>
  </r>
  <r>
    <n v="167"/>
    <x v="0"/>
    <m/>
    <x v="0"/>
    <s v="Adult"/>
    <s v="Female"/>
    <s v="Fecal swab"/>
    <s v="Cary blair"/>
    <x v="0"/>
    <n v="167"/>
    <s v="small, round, lactose fermenter"/>
    <s v="Gram -ve rods"/>
    <m/>
    <s v="S"/>
    <s v="S"/>
    <s v="I"/>
    <s v="S"/>
    <s v="S"/>
    <s v="S"/>
    <s v="S"/>
    <s v="I"/>
    <s v="S"/>
    <s v="S"/>
    <s v="S"/>
    <s v="S"/>
    <s v="S"/>
    <s v="S"/>
    <s v="S"/>
    <m/>
    <s v="NEG"/>
    <s v="NEG"/>
    <s v="NEG"/>
    <s v="NEG"/>
    <m/>
  </r>
  <r>
    <n v="203"/>
    <x v="1"/>
    <m/>
    <x v="1"/>
    <s v="Adult"/>
    <s v="Female"/>
    <s v="Fecal swab"/>
    <s v="Cary blair"/>
    <x v="0"/>
    <n v="203"/>
    <s v="big, dry, flat, irregular, lactose fermenter"/>
    <s v="Gram -ve rods"/>
    <m/>
    <s v="S"/>
    <s v="S"/>
    <s v="I"/>
    <s v="R"/>
    <s v="S"/>
    <s v="I"/>
    <s v="SDD"/>
    <s v="I"/>
    <s v="S"/>
    <s v="S"/>
    <s v="I"/>
    <s v="S"/>
    <s v="I"/>
    <s v="S"/>
    <s v="S"/>
    <n v="4"/>
    <s v="POS"/>
    <s v="NEG"/>
    <s v="NEG"/>
    <s v="NEG"/>
    <m/>
  </r>
  <r>
    <n v="214"/>
    <x v="1"/>
    <m/>
    <x v="1"/>
    <s v="Adult"/>
    <s v="Male"/>
    <s v="Fecal swab"/>
    <s v="Cary blair"/>
    <x v="0"/>
    <n v="214"/>
    <s v="small, irregular, lactose fermenters"/>
    <s v="Gram -ve rods"/>
    <m/>
    <s v="S"/>
    <s v="S"/>
    <s v="R"/>
    <s v="R"/>
    <s v="S"/>
    <s v="S"/>
    <s v="SDD"/>
    <s v="I"/>
    <s v="S"/>
    <s v="S"/>
    <s v="S"/>
    <s v="S"/>
    <s v="I"/>
    <s v="S"/>
    <s v="S"/>
    <n v="3"/>
    <s v="POS"/>
    <s v="NEG"/>
    <s v="NEG"/>
    <s v="NEG"/>
    <m/>
  </r>
  <r>
    <n v="192"/>
    <x v="1"/>
    <m/>
    <x v="1"/>
    <s v="Adult"/>
    <s v="Female"/>
    <s v="Fecal swab"/>
    <s v="Cary blair"/>
    <x v="0"/>
    <n v="192"/>
    <s v="big, round, lactose fermenters"/>
    <s v="Gram -ve rods"/>
    <m/>
    <s v="S"/>
    <s v="S"/>
    <s v="S"/>
    <s v="I"/>
    <s v="S"/>
    <s v="S"/>
    <s v="S"/>
    <s v="I"/>
    <s v="S"/>
    <s v="S"/>
    <s v="S"/>
    <s v="S"/>
    <s v="I"/>
    <s v="S"/>
    <s v="S"/>
    <m/>
    <s v="NEG"/>
    <s v="NEG"/>
    <s v="NEG"/>
    <s v="NEG"/>
    <m/>
  </r>
  <r>
    <n v="196"/>
    <x v="1"/>
    <m/>
    <x v="1"/>
    <s v="Adult"/>
    <s v="Female"/>
    <s v="Fecal swab"/>
    <s v="Cary blair"/>
    <x v="0"/>
    <n v="196"/>
    <s v="big, irregular, lactose fermenters"/>
    <s v="Gram -ve rods"/>
    <m/>
    <s v="S"/>
    <s v="S"/>
    <s v="S"/>
    <s v="S"/>
    <s v="S"/>
    <s v="S"/>
    <s v="S"/>
    <s v="I"/>
    <s v="S"/>
    <s v="S"/>
    <s v="S"/>
    <s v="S"/>
    <s v="S"/>
    <s v="S"/>
    <s v="S"/>
    <m/>
    <s v="NEG"/>
    <s v="NEG"/>
    <s v="NEG"/>
    <s v="NEG"/>
    <m/>
  </r>
  <r>
    <n v="271"/>
    <x v="3"/>
    <m/>
    <x v="0"/>
    <s v="Adult"/>
    <s v="Female"/>
    <s v="Fecal swab"/>
    <s v="Cary blair"/>
    <x v="0"/>
    <n v="271"/>
    <s v="small, round, lactose fermenter"/>
    <s v="Gram -ve rods"/>
    <m/>
    <s v="S"/>
    <s v="S"/>
    <s v="S"/>
    <s v="I"/>
    <s v="S"/>
    <s v="S"/>
    <s v="S"/>
    <s v="R"/>
    <s v="S"/>
    <s v="S"/>
    <s v="S"/>
    <s v="S"/>
    <s v="I"/>
    <s v="S"/>
    <s v="S"/>
    <n v="1"/>
    <s v="NEG"/>
    <s v="NEG"/>
    <s v="NEG"/>
    <s v="NEG"/>
    <m/>
  </r>
  <r>
    <n v="249"/>
    <x v="3"/>
    <m/>
    <x v="0"/>
    <s v="Adult"/>
    <s v="Female"/>
    <s v="Fecal swab"/>
    <s v="Cary blair"/>
    <x v="0"/>
    <n v="249"/>
    <s v="big, round, lactose fermenters"/>
    <s v="Gram -ve rods"/>
    <m/>
    <s v="S"/>
    <s v="S"/>
    <s v="S"/>
    <s v="S"/>
    <s v="S"/>
    <s v="S"/>
    <s v="S"/>
    <s v="R"/>
    <s v="S"/>
    <s v="S"/>
    <s v="S"/>
    <s v="S"/>
    <s v="I"/>
    <s v="S"/>
    <s v="S"/>
    <n v="1"/>
    <s v="NEG"/>
    <s v="NEG"/>
    <s v="NEG"/>
    <s v="NEG"/>
    <m/>
  </r>
  <r>
    <n v="285"/>
    <x v="2"/>
    <m/>
    <x v="0"/>
    <s v="Adult"/>
    <s v="Male"/>
    <s v="Fecal swab"/>
    <s v="Cary blair"/>
    <x v="0"/>
    <n v="285"/>
    <s v="small,round, raised lactose fermenters"/>
    <s v="Gram -ve rods"/>
    <m/>
    <s v="S"/>
    <s v="S"/>
    <s v="S"/>
    <s v="S"/>
    <s v="S"/>
    <s v="S"/>
    <s v="S"/>
    <s v="S"/>
    <s v="S"/>
    <s v="S"/>
    <s v="S"/>
    <s v="S"/>
    <s v="S"/>
    <s v="S"/>
    <s v="S"/>
    <m/>
    <s v="NEG"/>
    <s v="NEG"/>
    <s v="NEG"/>
    <s v="NEG"/>
    <m/>
  </r>
  <r>
    <n v="294"/>
    <x v="2"/>
    <m/>
    <x v="0"/>
    <s v="Adult"/>
    <s v="Female"/>
    <s v="Fecal swab"/>
    <s v="Cary blair"/>
    <x v="0"/>
    <n v="294"/>
    <s v="large, round, irregular, lactose fermenter"/>
    <s v="Gram -ve rods"/>
    <m/>
    <s v="S"/>
    <s v="S"/>
    <s v="S"/>
    <s v="S"/>
    <s v="S"/>
    <s v="S"/>
    <s v="S"/>
    <s v="I"/>
    <s v="S"/>
    <s v="S"/>
    <s v="S"/>
    <s v="S"/>
    <s v="I"/>
    <s v="S"/>
    <s v="S"/>
    <m/>
    <s v="NEG"/>
    <s v="NEG"/>
    <s v="NEG"/>
    <s v="NEG"/>
    <m/>
  </r>
  <r>
    <n v="289"/>
    <x v="2"/>
    <m/>
    <x v="0"/>
    <s v="Adult"/>
    <s v="Female"/>
    <s v="Fecal swab"/>
    <s v="Cary blair"/>
    <x v="0"/>
    <n v="289"/>
    <s v="small, round, irregular, lactose fermenters"/>
    <s v="Gram -ve rods"/>
    <m/>
    <s v="S"/>
    <s v="S"/>
    <s v="S"/>
    <s v="S"/>
    <s v="S"/>
    <s v="S"/>
    <s v="S"/>
    <s v="I"/>
    <s v="S"/>
    <s v="S"/>
    <s v="S"/>
    <s v="S"/>
    <s v="S"/>
    <s v="S"/>
    <s v="S"/>
    <m/>
    <s v="NEG"/>
    <s v="NEG"/>
    <s v="NEG"/>
    <s v="NEG"/>
    <m/>
  </r>
  <r>
    <n v="190"/>
    <x v="1"/>
    <m/>
    <x v="1"/>
    <s v="Adult"/>
    <s v="Female"/>
    <s v="Fecal swab"/>
    <s v="Cary blair"/>
    <x v="0"/>
    <n v="190"/>
    <s v="small, round, lactose fermenter"/>
    <s v="Gram -ve rods"/>
    <m/>
    <s v="S"/>
    <s v="S"/>
    <s v="S"/>
    <s v="S"/>
    <s v="S"/>
    <s v="S"/>
    <s v="S"/>
    <s v="S"/>
    <s v="S"/>
    <s v="S"/>
    <s v="S"/>
    <s v="S"/>
    <s v="S"/>
    <s v="S"/>
    <s v="S"/>
    <m/>
    <s v="NEG"/>
    <s v="NEG"/>
    <s v="NEG"/>
    <s v="NEG"/>
    <m/>
  </r>
  <r>
    <n v="287"/>
    <x v="2"/>
    <m/>
    <x v="0"/>
    <s v="Adult"/>
    <s v="Male"/>
    <s v="Fecal swab"/>
    <s v="Cary blair"/>
    <x v="0"/>
    <n v="287"/>
    <s v="small,round, raised lactose fermenters"/>
    <s v="Gram -ve rods"/>
    <m/>
    <s v="S"/>
    <s v="S"/>
    <s v="S"/>
    <s v="S"/>
    <s v="S"/>
    <s v="S"/>
    <s v="S"/>
    <s v="I"/>
    <s v="S"/>
    <s v="S"/>
    <s v="S"/>
    <s v="S"/>
    <s v="S"/>
    <s v="S"/>
    <s v="S"/>
    <m/>
    <s v="NEG"/>
    <s v="NEG"/>
    <s v="NEG"/>
    <s v="NEG"/>
    <m/>
  </r>
  <r>
    <n v="302"/>
    <x v="2"/>
    <m/>
    <x v="0"/>
    <s v="Adult"/>
    <s v="Female"/>
    <s v="Fecal swab"/>
    <s v="Cary blair"/>
    <x v="0"/>
    <n v="302"/>
    <s v="small, round, irregular, lactose fermenters"/>
    <s v="Gram -ve rods"/>
    <m/>
    <s v="S"/>
    <s v="S"/>
    <s v="S"/>
    <s v="I"/>
    <s v="S"/>
    <s v="S"/>
    <s v="S"/>
    <s v="R"/>
    <s v="S"/>
    <s v="S"/>
    <s v="I"/>
    <s v="S"/>
    <s v="I"/>
    <s v="I"/>
    <s v="S"/>
    <n v="1"/>
    <s v="NEG"/>
    <s v="NEG"/>
    <s v="NEG"/>
    <s v="NEG"/>
    <m/>
  </r>
  <r>
    <n v="168"/>
    <x v="0"/>
    <m/>
    <x v="0"/>
    <s v="Adult"/>
    <s v="Female"/>
    <s v="Fecal swab"/>
    <s v="Cary blair"/>
    <x v="0"/>
    <n v="168"/>
    <s v="small, round, lactose fermenter"/>
    <s v="Gram -ve rods"/>
    <m/>
    <s v="S"/>
    <s v="S"/>
    <s v="S"/>
    <s v="S"/>
    <s v="S"/>
    <s v="S"/>
    <s v="S"/>
    <s v="S"/>
    <s v="S"/>
    <s v="S"/>
    <s v="S"/>
    <s v="S"/>
    <s v="S"/>
    <s v="S"/>
    <s v="S"/>
    <m/>
    <s v="NEG"/>
    <s v="NEG"/>
    <s v="NEG"/>
    <s v="NEG"/>
    <m/>
  </r>
  <r>
    <n v="282"/>
    <x v="2"/>
    <m/>
    <x v="0"/>
    <s v="Adult"/>
    <s v="Male"/>
    <s v="Fecal swab"/>
    <s v="Cary blair"/>
    <x v="0"/>
    <n v="282"/>
    <s v="big, round, irregular, lactose fermenter"/>
    <s v="Gram -ve rods"/>
    <m/>
    <s v="S"/>
    <s v="S"/>
    <s v="S"/>
    <s v="I"/>
    <s v="S"/>
    <s v="S"/>
    <s v="S"/>
    <s v="I"/>
    <s v="S"/>
    <s v="S"/>
    <s v="S"/>
    <s v="S"/>
    <s v="S"/>
    <s v="S"/>
    <s v="S"/>
    <m/>
    <s v="NEG"/>
    <s v="NEG"/>
    <s v="NEG"/>
    <s v="NEG"/>
    <m/>
  </r>
  <r>
    <n v="304"/>
    <x v="2"/>
    <m/>
    <x v="0"/>
    <s v="Adult"/>
    <s v="Female"/>
    <s v="Fecal swab"/>
    <s v="Cary blair"/>
    <x v="0"/>
    <s v="304-1a"/>
    <s v="big, flat, dry, irregular, lactose fermenter"/>
    <s v="Gram -ve rods"/>
    <m/>
    <s v="S"/>
    <s v="S"/>
    <s v="S"/>
    <s v="S"/>
    <s v="S"/>
    <s v="S"/>
    <s v="S"/>
    <s v="I"/>
    <s v="S"/>
    <s v="S"/>
    <s v="S"/>
    <s v="S"/>
    <s v="I"/>
    <s v="S"/>
    <s v="S"/>
    <m/>
    <s v="NEG"/>
    <s v="NEG"/>
    <s v="NEG"/>
    <s v="NEG"/>
    <m/>
  </r>
  <r>
    <n v="191"/>
    <x v="1"/>
    <m/>
    <x v="1"/>
    <s v="Adult"/>
    <s v="Female"/>
    <s v="Fecal swab"/>
    <s v="Cary blair"/>
    <x v="0"/>
    <n v="191"/>
    <s v="small, round, lactose fermenter"/>
    <s v="Gram -ve rods"/>
    <m/>
    <s v="S"/>
    <s v="S"/>
    <s v="S"/>
    <s v="S"/>
    <s v="S"/>
    <s v="S"/>
    <s v="S"/>
    <s v="R"/>
    <s v="S"/>
    <s v="R"/>
    <s v="I"/>
    <s v="S"/>
    <s v="I"/>
    <s v="S"/>
    <s v="S"/>
    <n v="1"/>
    <s v="NEG"/>
    <s v="NEG"/>
    <s v="NEG"/>
    <s v="NEG"/>
    <m/>
  </r>
  <r>
    <n v="212"/>
    <x v="1"/>
    <m/>
    <x v="1"/>
    <s v="Adult"/>
    <s v="Female"/>
    <s v="Fecal swab"/>
    <s v="Cary blair"/>
    <x v="0"/>
    <n v="212"/>
    <s v="big, dry, flat, irregular, lactose fermenter"/>
    <s v="Gram -ve rods"/>
    <m/>
    <s v="S"/>
    <s v="S"/>
    <s v="S"/>
    <s v="S"/>
    <s v="S"/>
    <s v="S"/>
    <s v="S"/>
    <s v="S"/>
    <s v="S"/>
    <s v="S"/>
    <s v="S"/>
    <s v="S"/>
    <s v="S"/>
    <s v="S"/>
    <s v="S"/>
    <m/>
    <s v="NEG"/>
    <s v="NEG"/>
    <s v="NEG"/>
    <s v="NEG"/>
    <m/>
  </r>
  <r>
    <n v="221"/>
    <x v="3"/>
    <m/>
    <x v="0"/>
    <s v="Adult"/>
    <s v="Male"/>
    <s v="Fecal swab"/>
    <s v="Cary blair"/>
    <x v="0"/>
    <n v="221"/>
    <s v="small, round, raised, lactose fermenter"/>
    <s v="Gram -ve rods"/>
    <m/>
    <s v="S"/>
    <s v="S"/>
    <s v="S"/>
    <s v="S"/>
    <s v="S"/>
    <s v="S"/>
    <s v="S"/>
    <s v="I"/>
    <s v="S"/>
    <s v="S"/>
    <s v="S"/>
    <s v="S"/>
    <s v="I"/>
    <s v="S"/>
    <s v="S"/>
    <m/>
    <s v="NEG"/>
    <s v="NEG"/>
    <s v="NEG"/>
    <s v="NEG"/>
    <m/>
  </r>
  <r>
    <n v="178"/>
    <x v="0"/>
    <m/>
    <x v="0"/>
    <s v="Adult"/>
    <s v="Female"/>
    <s v="Fecal swab"/>
    <s v="Cary blair"/>
    <x v="0"/>
    <n v="178"/>
    <s v="small, round, lactose fermenter"/>
    <s v="Gram -ve rods"/>
    <m/>
    <s v="S"/>
    <s v="S"/>
    <s v="S"/>
    <s v="S"/>
    <s v="S"/>
    <s v="S"/>
    <s v="SDD"/>
    <s v="I"/>
    <s v="S"/>
    <s v="S"/>
    <s v="S"/>
    <s v="S"/>
    <s v="S"/>
    <s v="S"/>
    <s v="S"/>
    <m/>
    <s v="NEG"/>
    <s v="NEG"/>
    <s v="NEG"/>
    <s v="NEG"/>
    <m/>
  </r>
  <r>
    <n v="198"/>
    <x v="1"/>
    <m/>
    <x v="1"/>
    <s v="Adult"/>
    <s v="Female"/>
    <s v="Fecal swab"/>
    <s v="Cary blair"/>
    <x v="0"/>
    <s v="198-1a"/>
    <s v="small, round, moist, lactose fermenter"/>
    <s v="Gram -ve rods"/>
    <m/>
    <s v="S"/>
    <s v="S"/>
    <s v="S"/>
    <s v="S"/>
    <s v="S"/>
    <s v="S"/>
    <s v="S"/>
    <s v="S"/>
    <s v="S"/>
    <s v="S"/>
    <s v="S"/>
    <s v="S"/>
    <s v="S"/>
    <s v="S"/>
    <s v="S"/>
    <m/>
    <s v="NEG"/>
    <s v="NEG"/>
    <s v="NEG"/>
    <s v="NEG"/>
    <m/>
  </r>
  <r>
    <n v="243"/>
    <x v="3"/>
    <m/>
    <x v="0"/>
    <s v="Adult"/>
    <s v="Female"/>
    <s v="Fecal swab"/>
    <s v="Cary blair"/>
    <x v="0"/>
    <n v="243"/>
    <s v="small, round, dry, flat, irregular, lactose fermenter"/>
    <s v="Gram -ve rods"/>
    <m/>
    <s v="S"/>
    <s v="S"/>
    <s v="S"/>
    <s v="I"/>
    <s v="S"/>
    <s v="I"/>
    <s v="S"/>
    <s v="I"/>
    <s v="S"/>
    <s v="S"/>
    <s v="S"/>
    <s v="S"/>
    <s v="S"/>
    <s v="S"/>
    <s v="S"/>
    <m/>
    <s v="NEG"/>
    <s v="NEG"/>
    <s v="NEG"/>
    <s v="NEG"/>
    <m/>
  </r>
  <r>
    <n v="181"/>
    <x v="0"/>
    <m/>
    <x v="0"/>
    <s v="Adult"/>
    <s v="Female"/>
    <s v="Fecal swab"/>
    <s v="Cary blair"/>
    <x v="0"/>
    <n v="181"/>
    <s v="small, round, lactose fermenter"/>
    <s v="Gram -ve rods"/>
    <m/>
    <s v="S"/>
    <s v="S"/>
    <s v="S"/>
    <s v="S"/>
    <s v="S"/>
    <s v="S"/>
    <s v="S"/>
    <s v="S"/>
    <s v="S"/>
    <s v="S"/>
    <s v="S"/>
    <s v="S"/>
    <s v="I"/>
    <s v="S"/>
    <s v="S"/>
    <m/>
    <s v="NEG"/>
    <s v="NEG"/>
    <s v="NEG"/>
    <s v="NEG"/>
    <m/>
  </r>
  <r>
    <n v="187"/>
    <x v="1"/>
    <m/>
    <x v="1"/>
    <s v="Adult"/>
    <s v="Female"/>
    <s v="Fecal swab"/>
    <s v="Cary blair"/>
    <x v="0"/>
    <n v="187"/>
    <s v="big, round, lactose fermenters"/>
    <s v="Gram -ve rods"/>
    <m/>
    <s v="S"/>
    <s v="S"/>
    <s v="S"/>
    <s v="R"/>
    <s v="S"/>
    <s v="S"/>
    <s v="SDD"/>
    <s v="R"/>
    <s v="S"/>
    <s v="S"/>
    <s v="I"/>
    <s v="S"/>
    <s v="I"/>
    <s v="S"/>
    <s v="S"/>
    <n v="2"/>
    <s v="NEG"/>
    <s v="NEG"/>
    <s v="NEG"/>
    <s v="NEG"/>
    <m/>
  </r>
  <r>
    <n v="171"/>
    <x v="0"/>
    <m/>
    <x v="0"/>
    <s v="Adult"/>
    <s v="Female"/>
    <s v="Fecal swab"/>
    <s v="Cary blair"/>
    <x v="0"/>
    <n v="171"/>
    <s v="small, round, lactose fermenter"/>
    <s v="Gram -ve rods"/>
    <m/>
    <s v="S"/>
    <s v="S"/>
    <s v="S"/>
    <s v="I"/>
    <s v="S"/>
    <s v="I"/>
    <s v="S"/>
    <s v="S"/>
    <s v="S"/>
    <s v="S"/>
    <s v="S"/>
    <s v="S"/>
    <s v="S"/>
    <s v="S"/>
    <s v="S"/>
    <m/>
    <s v="NEG"/>
    <s v="NEG"/>
    <s v="NEG"/>
    <s v="NEG"/>
    <m/>
  </r>
  <r>
    <n v="165"/>
    <x v="0"/>
    <m/>
    <x v="0"/>
    <s v="Adult"/>
    <s v="Female"/>
    <s v="Fecal swab"/>
    <s v="Cary blair"/>
    <x v="0"/>
    <n v="165"/>
    <s v="big, irregular, lactose fermenters"/>
    <s v="Gram -ve rods"/>
    <m/>
    <s v="S"/>
    <s v="I"/>
    <s v="I"/>
    <s v="R"/>
    <s v="I"/>
    <s v="I"/>
    <s v="S"/>
    <s v="R"/>
    <s v="R"/>
    <s v="I"/>
    <s v="R"/>
    <s v="S"/>
    <s v="I"/>
    <s v="R"/>
    <s v="S"/>
    <n v="6"/>
    <s v="NEG"/>
    <s v="NEG"/>
    <s v="NEG"/>
    <s v="NEG"/>
    <m/>
  </r>
  <r>
    <n v="200"/>
    <x v="1"/>
    <m/>
    <x v="1"/>
    <s v="Adult"/>
    <s v="Female"/>
    <s v="Fecal swab"/>
    <s v="Cary blair"/>
    <x v="0"/>
    <n v="200"/>
    <s v="large, round, irregular, lactose fermenter"/>
    <s v="Gram -ve rods"/>
    <m/>
    <s v="S"/>
    <s v="S"/>
    <s v="S"/>
    <s v="S"/>
    <s v="S"/>
    <s v="S"/>
    <s v="S"/>
    <s v="I"/>
    <s v="S"/>
    <s v="S"/>
    <s v="S"/>
    <s v="S"/>
    <s v="I"/>
    <s v="S"/>
    <s v="S"/>
    <m/>
    <s v="NEG"/>
    <s v="NEG"/>
    <s v="NEG"/>
    <s v="NEG"/>
    <m/>
  </r>
  <r>
    <n v="291"/>
    <x v="2"/>
    <m/>
    <x v="0"/>
    <s v="Adult"/>
    <s v="Female"/>
    <s v="Fecal swab"/>
    <s v="Cary blair"/>
    <x v="0"/>
    <n v="291"/>
    <s v="large, round, irregular, lactose fermenter"/>
    <s v="Gram -ve rods"/>
    <m/>
    <s v="S"/>
    <s v="S"/>
    <s v="S"/>
    <s v="S"/>
    <s v="S"/>
    <s v="S"/>
    <s v="S"/>
    <s v="R"/>
    <s v="S"/>
    <s v="S"/>
    <s v="S"/>
    <s v="S"/>
    <s v="I"/>
    <s v="S"/>
    <s v="S"/>
    <n v="1"/>
    <s v="NEG"/>
    <s v="NEG"/>
    <s v="NEG"/>
    <s v="NEG"/>
    <m/>
  </r>
  <r>
    <n v="304"/>
    <x v="2"/>
    <m/>
    <x v="0"/>
    <s v="Adult"/>
    <s v="Female"/>
    <s v="Fecal swab"/>
    <s v="Cary blair"/>
    <x v="0"/>
    <s v="304-1b"/>
    <s v="small, round, moist, lactose fermenter"/>
    <s v="Gram -ve rods"/>
    <m/>
    <s v="S"/>
    <s v="S"/>
    <s v="S"/>
    <s v="S"/>
    <s v="I"/>
    <s v="S"/>
    <s v="S"/>
    <s v="I"/>
    <s v="S"/>
    <s v="S"/>
    <s v="S"/>
    <s v="S"/>
    <s v="S"/>
    <s v="S"/>
    <s v="S"/>
    <m/>
    <s v="NEG"/>
    <s v="NEG"/>
    <s v="NEG"/>
    <s v="NEG"/>
    <m/>
  </r>
  <r>
    <n v="301"/>
    <x v="2"/>
    <m/>
    <x v="0"/>
    <s v="Adult"/>
    <s v="Female"/>
    <s v="Fecal swab"/>
    <s v="Cary blair"/>
    <x v="0"/>
    <n v="301"/>
    <s v="small, round, lactose fermenter"/>
    <s v="Gram -ve rods"/>
    <m/>
    <s v="S"/>
    <s v="S"/>
    <s v="S"/>
    <s v="S"/>
    <s v="S"/>
    <s v="S"/>
    <s v="SDD"/>
    <s v="S"/>
    <s v="S"/>
    <s v="S"/>
    <s v="S"/>
    <s v="S"/>
    <s v="I"/>
    <s v="S"/>
    <s v="S"/>
    <m/>
    <s v="NEG"/>
    <s v="NEG"/>
    <s v="NEG"/>
    <s v="NEG"/>
    <m/>
  </r>
  <r>
    <n v="207"/>
    <x v="1"/>
    <m/>
    <x v="1"/>
    <s v="Adult"/>
    <s v="Male"/>
    <s v="Fecal swab"/>
    <s v="Cary blair"/>
    <x v="0"/>
    <n v="207"/>
    <s v="irregular, dry, lactose fermenter"/>
    <s v="Gram -ve rods"/>
    <m/>
    <s v="S"/>
    <s v="S"/>
    <s v="S"/>
    <s v="S"/>
    <s v="S"/>
    <s v="S"/>
    <s v="S"/>
    <s v="S"/>
    <s v="S"/>
    <s v="S"/>
    <s v="S"/>
    <s v="S"/>
    <s v="S"/>
    <s v="S"/>
    <s v="S"/>
    <m/>
    <s v="NEG"/>
    <s v="NEG"/>
    <s v="NEG"/>
    <s v="NEG"/>
    <m/>
  </r>
  <r>
    <n v="249"/>
    <x v="3"/>
    <m/>
    <x v="0"/>
    <s v="Adult"/>
    <s v="Female"/>
    <s v="Fecal swab"/>
    <s v="Cary blair"/>
    <x v="0"/>
    <n v="249"/>
    <s v="big, round, lactose fermenters"/>
    <s v="Gram -ve rods"/>
    <m/>
    <s v="S"/>
    <s v="S"/>
    <s v="S"/>
    <s v="S"/>
    <s v="S"/>
    <s v="S"/>
    <s v="S"/>
    <s v="S"/>
    <s v="S"/>
    <s v="S"/>
    <s v="S"/>
    <s v="S"/>
    <s v="S"/>
    <s v="S"/>
    <s v="S"/>
    <m/>
    <s v="NEG"/>
    <s v="NEG"/>
    <s v="NEG"/>
    <s v="NEG"/>
    <m/>
  </r>
  <r>
    <n v="184"/>
    <x v="1"/>
    <m/>
    <x v="1"/>
    <s v="Adult"/>
    <s v="Female"/>
    <s v="Fecal swab"/>
    <s v="Cary blair"/>
    <x v="0"/>
    <n v="184"/>
    <s v="small, round, lactose fermenter"/>
    <s v="Gram -ve rods"/>
    <m/>
    <s v="S"/>
    <s v="S"/>
    <s v="S"/>
    <s v="S"/>
    <s v="S"/>
    <s v="S"/>
    <s v="S"/>
    <s v="I"/>
    <s v="S"/>
    <s v="S"/>
    <s v="S"/>
    <s v="S"/>
    <s v="S"/>
    <s v="S"/>
    <s v="S"/>
    <m/>
    <s v="NEG"/>
    <s v="NEG"/>
    <s v="NEG"/>
    <s v="NEG"/>
    <m/>
  </r>
  <r>
    <n v="109"/>
    <x v="1"/>
    <s v="Kishine"/>
    <x v="1"/>
    <s v="Adult"/>
    <s v="Male"/>
    <s v="Fecal swab"/>
    <s v="Cary blair"/>
    <x v="0"/>
    <n v="109"/>
    <s v="small, flat, moist, lactose fermenter"/>
    <s v="Gram -ve rods"/>
    <m/>
    <s v="S"/>
    <s v="S"/>
    <s v="I"/>
    <s v="I"/>
    <s v="I"/>
    <s v="I"/>
    <s v="S"/>
    <s v="S"/>
    <s v="S"/>
    <s v="S"/>
    <s v="S"/>
    <s v="S"/>
    <s v="S"/>
    <s v="S"/>
    <s v="S"/>
    <m/>
    <s v="NEG"/>
    <s v="NEG"/>
    <s v="NEG"/>
    <s v="NEG"/>
    <m/>
  </r>
  <r>
    <n v="108"/>
    <x v="1"/>
    <s v="Kishine"/>
    <x v="1"/>
    <s v="Adult"/>
    <s v="Male"/>
    <s v="Fecal swab"/>
    <s v="Cary blair"/>
    <x v="0"/>
    <s v="108-1b"/>
    <m/>
    <s v="Gram -ve rods"/>
    <m/>
    <s v="S"/>
    <s v="S"/>
    <s v="S"/>
    <s v="I"/>
    <s v="S"/>
    <s v="S"/>
    <s v="S"/>
    <s v="I"/>
    <s v="S"/>
    <s v="S"/>
    <s v="S"/>
    <s v="S"/>
    <s v="S"/>
    <s v="S"/>
    <s v="S"/>
    <m/>
    <s v="NEG"/>
    <s v="NEG"/>
    <s v="NEG"/>
    <s v="NEG"/>
    <m/>
  </r>
  <r>
    <n v="202"/>
    <x v="1"/>
    <m/>
    <x v="1"/>
    <s v="Adult"/>
    <s v="Female"/>
    <s v="Fecal swab"/>
    <s v="Cary blair"/>
    <x v="0"/>
    <n v="202"/>
    <s v="big, flat, moist, lactose fermenter"/>
    <s v="Gram -ve rods"/>
    <m/>
    <s v="S"/>
    <s v="S"/>
    <s v="R"/>
    <s v="R"/>
    <s v="I"/>
    <s v="S"/>
    <s v="S"/>
    <s v="I"/>
    <s v="S"/>
    <s v="S"/>
    <s v="S"/>
    <s v="S"/>
    <s v="S"/>
    <s v="S"/>
    <s v="S"/>
    <n v="4"/>
    <s v="NEG"/>
    <s v="NEG"/>
    <s v="NEG"/>
    <s v="NEG"/>
    <m/>
  </r>
  <r>
    <n v="201"/>
    <x v="1"/>
    <m/>
    <x v="1"/>
    <s v="Adult"/>
    <s v="Female"/>
    <s v="Fecal swab"/>
    <s v="Cary blair"/>
    <x v="0"/>
    <n v="201"/>
    <s v="big, flat, dry, irregular, lactose fermenter"/>
    <s v="Gram -ve rods"/>
    <m/>
    <s v="S"/>
    <s v="S"/>
    <s v="I"/>
    <s v="I"/>
    <s v="S"/>
    <s v="I"/>
    <s v="S"/>
    <s v="I"/>
    <s v="S"/>
    <s v="S"/>
    <s v="S"/>
    <s v="S"/>
    <s v="S"/>
    <s v="S"/>
    <s v="S"/>
    <m/>
    <s v="NEG"/>
    <s v="NEG"/>
    <s v="NEG"/>
    <s v="NEG"/>
    <m/>
  </r>
  <r>
    <n v="208"/>
    <x v="1"/>
    <m/>
    <x v="1"/>
    <s v="Adult"/>
    <s v="Female"/>
    <s v="Fecal swab"/>
    <s v="Cary blair"/>
    <x v="0"/>
    <s v="208-1b"/>
    <s v="big,irregular, elevated lactose fermenter"/>
    <s v="Gram -ve rods"/>
    <m/>
    <s v="S"/>
    <s v="S"/>
    <s v="I"/>
    <s v="I"/>
    <s v="S"/>
    <s v="S"/>
    <s v="S"/>
    <s v="I"/>
    <s v="S"/>
    <s v="S"/>
    <s v="S"/>
    <s v="S"/>
    <s v="S"/>
    <s v="S"/>
    <s v="S"/>
    <m/>
    <s v="NEG"/>
    <s v="NEG"/>
    <s v="NEG"/>
    <s v="NEG"/>
    <m/>
  </r>
  <r>
    <n v="250"/>
    <x v="3"/>
    <m/>
    <x v="0"/>
    <s v="Adult"/>
    <s v="Female"/>
    <s v="Fecal swab"/>
    <s v="Cary blair"/>
    <x v="0"/>
    <n v="250"/>
    <s v="small, dry, lactose fermenter"/>
    <s v="Gram -ve rods"/>
    <m/>
    <s v="S"/>
    <s v="S"/>
    <s v="S"/>
    <s v="S"/>
    <s v="S"/>
    <s v="S"/>
    <s v="S"/>
    <s v="S"/>
    <s v="S"/>
    <s v="S"/>
    <s v="S"/>
    <s v="S"/>
    <s v="S"/>
    <s v="S"/>
    <s v="S"/>
    <m/>
    <s v="NEG"/>
    <s v="NEG"/>
    <s v="NEG"/>
    <s v="NEG"/>
    <m/>
  </r>
  <r>
    <n v="79"/>
    <x v="1"/>
    <m/>
    <x v="1"/>
    <s v="Adult"/>
    <s v="Female"/>
    <s v="Fecal swab"/>
    <s v="Cary blair"/>
    <x v="0"/>
    <n v="79"/>
    <s v="small, round, lactose fermenter"/>
    <s v="Gram -ve rods"/>
    <m/>
    <s v="S"/>
    <s v="S"/>
    <s v="I"/>
    <s v="S"/>
    <s v="I"/>
    <s v="S"/>
    <s v="S"/>
    <s v="I"/>
    <s v="S"/>
    <s v="S"/>
    <s v="S"/>
    <s v="S"/>
    <s v="S"/>
    <s v="S"/>
    <s v="S"/>
    <m/>
    <s v="NEG"/>
    <s v="NEG"/>
    <s v="NEG"/>
    <s v="NEG"/>
    <m/>
  </r>
  <r>
    <n v="303"/>
    <x v="2"/>
    <m/>
    <x v="0"/>
    <s v="Adult"/>
    <s v="Female"/>
    <s v="Fecal swab"/>
    <s v="Cary blair"/>
    <x v="0"/>
    <s v="303-1b"/>
    <s v="small,round, raised lactose fermenters"/>
    <s v="Gram -ve rods"/>
    <m/>
    <s v="S"/>
    <s v="S"/>
    <s v="I"/>
    <s v="S"/>
    <s v="S"/>
    <s v="S"/>
    <s v="S"/>
    <s v="I"/>
    <s v="S"/>
    <s v="S"/>
    <s v="S"/>
    <s v="S"/>
    <s v="S"/>
    <s v="S"/>
    <s v="S"/>
    <m/>
    <s v="NEG"/>
    <s v="NEG"/>
    <s v="NEG"/>
    <s v="NEG"/>
    <m/>
  </r>
  <r>
    <n v="269"/>
    <x v="3"/>
    <m/>
    <x v="0"/>
    <s v="Adult"/>
    <s v="Female"/>
    <s v="Fecal swab"/>
    <s v="Cary blair"/>
    <x v="0"/>
    <s v="269-1b"/>
    <s v="small,irregular, lactose fermenter"/>
    <s v="Gram -ve rods"/>
    <m/>
    <s v="S"/>
    <s v="S"/>
    <s v="S"/>
    <s v="S"/>
    <s v="S"/>
    <s v="S"/>
    <s v="S"/>
    <s v="S"/>
    <s v="S"/>
    <s v="S"/>
    <s v="S"/>
    <s v="S"/>
    <s v="S"/>
    <s v="S"/>
    <s v="S"/>
    <m/>
    <s v="NEG"/>
    <s v="NEG"/>
    <s v="NEG"/>
    <s v="NEG"/>
    <m/>
  </r>
  <r>
    <n v="161"/>
    <x v="0"/>
    <m/>
    <x v="0"/>
    <s v="Adult"/>
    <s v="Female"/>
    <s v="Fecal swab"/>
    <s v="Cary blair"/>
    <x v="0"/>
    <n v="161"/>
    <s v="big, irregular, lactose fermenters"/>
    <s v="Gram -ve rods"/>
    <m/>
    <s v="S"/>
    <s v="S"/>
    <s v="R"/>
    <s v="S"/>
    <s v="I"/>
    <s v="S"/>
    <s v="S"/>
    <s v="I"/>
    <s v="S"/>
    <s v="S"/>
    <s v="S"/>
    <s v="S"/>
    <s v="S"/>
    <s v="S"/>
    <s v="S"/>
    <n v="1"/>
    <s v="NEG"/>
    <s v="NEG"/>
    <s v="NEG"/>
    <s v="NEG"/>
    <m/>
  </r>
  <r>
    <n v="255"/>
    <x v="3"/>
    <m/>
    <x v="0"/>
    <s v="Adult"/>
    <s v="Female"/>
    <s v="Fecal swab"/>
    <s v="Cary blair"/>
    <x v="0"/>
    <n v="255"/>
    <s v="big, round, lactose fermenters"/>
    <s v="Gram -ve rods"/>
    <m/>
    <s v="S"/>
    <s v="S"/>
    <s v="I"/>
    <s v="I"/>
    <s v="I"/>
    <s v="R"/>
    <s v="S"/>
    <s v="I"/>
    <s v="S"/>
    <s v="S"/>
    <s v="S"/>
    <s v="S"/>
    <s v="S"/>
    <s v="S"/>
    <s v="S"/>
    <n v="1"/>
    <s v="POS"/>
    <s v="NEG"/>
    <s v="NEG"/>
    <s v="NEG"/>
    <m/>
  </r>
  <r>
    <n v="109"/>
    <x v="1"/>
    <m/>
    <x v="1"/>
    <s v="Adult"/>
    <s v="Male"/>
    <s v="Fecal swab"/>
    <s v="Cary blair"/>
    <x v="0"/>
    <n v="109"/>
    <s v="small, flat, moist, lactose fermenter"/>
    <s v="Gram -ve rods"/>
    <m/>
    <s v="S"/>
    <s v="S"/>
    <s v="S"/>
    <s v="S"/>
    <s v="S"/>
    <s v="S"/>
    <s v="S"/>
    <s v="I"/>
    <s v="S"/>
    <s v="S"/>
    <s v="S"/>
    <s v="S"/>
    <s v="S"/>
    <s v="S"/>
    <s v="S"/>
    <m/>
    <s v="NEG"/>
    <s v="NEG"/>
    <s v="NEG"/>
    <s v="NEG"/>
    <m/>
  </r>
  <r>
    <n v="73"/>
    <x v="1"/>
    <m/>
    <x v="1"/>
    <s v="Juvenile"/>
    <s v="Female"/>
    <s v="Fecal swab"/>
    <s v="Cary blair"/>
    <x v="0"/>
    <n v="73"/>
    <s v="small, round, raised, lactose fermenter"/>
    <s v="Gram -ve rods"/>
    <m/>
    <s v="S"/>
    <s v="S"/>
    <s v="I"/>
    <s v="R"/>
    <s v="S"/>
    <s v="S"/>
    <s v="S"/>
    <s v="I"/>
    <s v="S"/>
    <s v="S"/>
    <s v="S"/>
    <s v="S"/>
    <s v="S"/>
    <s v="S"/>
    <s v="S"/>
    <n v="1"/>
    <s v="NEG"/>
    <s v="NEG"/>
    <s v="NEG"/>
    <s v="NEG"/>
    <m/>
  </r>
  <r>
    <n v="208"/>
    <x v="1"/>
    <m/>
    <x v="1"/>
    <s v="Adult"/>
    <s v="Female"/>
    <s v="Fecal swab"/>
    <s v="Cary blair"/>
    <x v="0"/>
    <s v="208-1a"/>
    <s v="small, moist, lactose fermenter"/>
    <s v="Gram -ve rods"/>
    <m/>
    <s v="S"/>
    <s v="S"/>
    <s v="S"/>
    <s v="S"/>
    <s v="S"/>
    <s v="S"/>
    <s v="S"/>
    <s v="S"/>
    <s v="S"/>
    <s v="S"/>
    <s v="S"/>
    <s v="S"/>
    <s v="S"/>
    <s v="S"/>
    <s v="S"/>
    <m/>
    <s v="NEG"/>
    <s v="NEG"/>
    <s v="NEG"/>
    <s v="NEG"/>
    <m/>
  </r>
  <r>
    <n v="216"/>
    <x v="1"/>
    <m/>
    <x v="1"/>
    <s v="Adult"/>
    <s v="Female"/>
    <s v="Fecal swab"/>
    <s v="Cary blair"/>
    <x v="0"/>
    <n v="216"/>
    <s v="big, irregular, flat, moist, lactose fermenter"/>
    <s v="Gram -ve rods"/>
    <m/>
    <s v="S"/>
    <s v="S"/>
    <s v="S"/>
    <s v="I"/>
    <s v="S"/>
    <s v="S"/>
    <s v="S"/>
    <s v="I"/>
    <s v="S"/>
    <s v="S"/>
    <s v="S"/>
    <s v="S"/>
    <s v="S"/>
    <s v="S"/>
    <s v="S"/>
    <m/>
    <s v="NEG"/>
    <s v="NEG"/>
    <s v="NEG"/>
    <s v="NEG"/>
    <m/>
  </r>
  <r>
    <n v="198"/>
    <x v="1"/>
    <m/>
    <x v="1"/>
    <s v="Adult"/>
    <s v="Female"/>
    <s v="Fecal swab"/>
    <s v="Cary blair"/>
    <x v="0"/>
    <s v="198-1b"/>
    <s v="large, round, irregular, lactose fermenter"/>
    <s v="Gram -ve rods"/>
    <m/>
    <s v="S"/>
    <s v="S"/>
    <s v="S"/>
    <s v="S"/>
    <s v="S"/>
    <s v="S"/>
    <s v="S"/>
    <s v="S"/>
    <s v="S"/>
    <s v="S"/>
    <s v="R"/>
    <s v="S"/>
    <s v="S"/>
    <s v="S"/>
    <s v="S"/>
    <m/>
    <s v="NEG"/>
    <s v="NEG"/>
    <s v="NEG"/>
    <s v="NEG"/>
    <m/>
  </r>
  <r>
    <n v="102"/>
    <x v="1"/>
    <m/>
    <x v="1"/>
    <s v="Adult"/>
    <s v="Female"/>
    <s v="Fecal swab"/>
    <s v="Cary blair"/>
    <x v="0"/>
    <s v="102-1a"/>
    <m/>
    <s v="Gram -ve rods"/>
    <m/>
    <s v="S"/>
    <s v="S"/>
    <s v="I"/>
    <s v="I"/>
    <s v="S"/>
    <s v="S"/>
    <s v="S"/>
    <s v="I"/>
    <s v="S"/>
    <s v="S"/>
    <s v="S"/>
    <s v="S"/>
    <s v="S"/>
    <s v="S"/>
    <s v="S"/>
    <m/>
    <s v="NEG"/>
    <s v="NEG"/>
    <s v="NEG"/>
    <s v="NEG"/>
    <m/>
  </r>
  <r>
    <n v="83"/>
    <x v="1"/>
    <m/>
    <x v="1"/>
    <s v="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82"/>
    <x v="1"/>
    <m/>
    <x v="1"/>
    <s v="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84"/>
    <x v="1"/>
    <m/>
    <x v="1"/>
    <s v="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85"/>
    <x v="1"/>
    <m/>
    <x v="1"/>
    <s v="Adult"/>
    <s v="Female"/>
    <s v="Fecal swab"/>
    <s v="Cary blair"/>
    <x v="2"/>
    <m/>
    <m/>
    <m/>
    <m/>
    <m/>
    <m/>
    <m/>
    <m/>
    <m/>
    <m/>
    <m/>
    <m/>
    <m/>
    <m/>
    <m/>
    <m/>
    <m/>
    <m/>
    <m/>
    <m/>
    <m/>
    <m/>
    <m/>
    <m/>
    <m/>
  </r>
  <r>
    <n v="86"/>
    <x v="1"/>
    <s v="Meshami"/>
    <x v="1"/>
    <s v="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87"/>
    <x v="1"/>
    <m/>
    <x v="1"/>
    <s v="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88"/>
    <x v="1"/>
    <m/>
    <x v="1"/>
    <s v="Sub-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89"/>
    <x v="1"/>
    <m/>
    <x v="1"/>
    <s v="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90"/>
    <x v="1"/>
    <m/>
    <x v="1"/>
    <s v="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91"/>
    <x v="1"/>
    <m/>
    <x v="1"/>
    <s v="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92"/>
    <x v="1"/>
    <m/>
    <x v="1"/>
    <s v="Adult"/>
    <s v="Male"/>
    <s v="Fecal swab"/>
    <s v="Cary blair"/>
    <x v="2"/>
    <m/>
    <m/>
    <m/>
    <m/>
    <m/>
    <m/>
    <m/>
    <m/>
    <m/>
    <m/>
    <m/>
    <m/>
    <m/>
    <m/>
    <m/>
    <m/>
    <m/>
    <m/>
    <m/>
    <m/>
    <m/>
    <m/>
    <m/>
    <m/>
    <m/>
  </r>
  <r>
    <n v="93"/>
    <x v="1"/>
    <m/>
    <x v="1"/>
    <s v="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94"/>
    <x v="1"/>
    <m/>
    <x v="1"/>
    <s v="Sub-adult"/>
    <s v="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95"/>
    <x v="1"/>
    <m/>
    <x v="1"/>
    <s v="Sub-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96"/>
    <x v="1"/>
    <m/>
    <x v="1"/>
    <s v="Sub-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97"/>
    <x v="1"/>
    <m/>
    <x v="1"/>
    <s v="Sub-adult"/>
    <s v="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98"/>
    <x v="1"/>
    <m/>
    <x v="1"/>
    <s v="Sub-adult"/>
    <s v="Female"/>
    <s v="Fecal swab"/>
    <s v="Cary blair"/>
    <x v="2"/>
    <m/>
    <m/>
    <m/>
    <m/>
    <m/>
    <m/>
    <m/>
    <m/>
    <m/>
    <m/>
    <m/>
    <m/>
    <m/>
    <m/>
    <m/>
    <m/>
    <m/>
    <m/>
    <m/>
    <m/>
    <m/>
    <m/>
    <m/>
    <m/>
    <m/>
  </r>
  <r>
    <n v="99"/>
    <x v="1"/>
    <m/>
    <x v="1"/>
    <s v="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101"/>
    <x v="1"/>
    <m/>
    <x v="1"/>
    <s v="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104"/>
    <x v="1"/>
    <m/>
    <x v="1"/>
    <s v="Sub-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106"/>
    <x v="1"/>
    <s v="Kishine"/>
    <x v="1"/>
    <s v="Sub-adult"/>
    <s v="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107"/>
    <x v="1"/>
    <s v="Kishine"/>
    <x v="1"/>
    <s v="Sub-adult"/>
    <s v="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3"/>
    <x v="0"/>
    <m/>
    <x v="0"/>
    <s v="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133"/>
    <x v="1"/>
    <m/>
    <x v="1"/>
    <s v="Adult"/>
    <s v="Female"/>
    <s v="Fecal swab"/>
    <s v="Cary blair"/>
    <x v="2"/>
    <m/>
    <m/>
    <m/>
    <m/>
    <m/>
    <m/>
    <m/>
    <m/>
    <m/>
    <m/>
    <m/>
    <m/>
    <m/>
    <m/>
    <m/>
    <m/>
    <m/>
    <m/>
    <m/>
    <m/>
    <m/>
    <m/>
    <m/>
    <m/>
    <m/>
  </r>
  <r>
    <n v="120"/>
    <x v="1"/>
    <m/>
    <x v="1"/>
    <s v="Adult"/>
    <s v="Female"/>
    <s v="Fecal swab"/>
    <s v="Cary blair"/>
    <x v="2"/>
    <m/>
    <m/>
    <m/>
    <m/>
    <m/>
    <m/>
    <m/>
    <m/>
    <m/>
    <m/>
    <m/>
    <m/>
    <m/>
    <m/>
    <m/>
    <m/>
    <m/>
    <m/>
    <m/>
    <m/>
    <m/>
    <m/>
    <m/>
    <m/>
    <m/>
  </r>
  <r>
    <n v="5"/>
    <x v="0"/>
    <m/>
    <x v="0"/>
    <s v="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11"/>
    <x v="0"/>
    <m/>
    <x v="0"/>
    <s v="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12"/>
    <x v="0"/>
    <m/>
    <x v="0"/>
    <s v="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13"/>
    <x v="0"/>
    <m/>
    <x v="0"/>
    <s v="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14"/>
    <x v="0"/>
    <m/>
    <x v="0"/>
    <s v="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15"/>
    <x v="0"/>
    <m/>
    <x v="0"/>
    <s v="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16"/>
    <x v="0"/>
    <m/>
    <x v="0"/>
    <s v="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18"/>
    <x v="0"/>
    <m/>
    <x v="0"/>
    <s v="Juvenile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20"/>
    <x v="0"/>
    <m/>
    <x v="0"/>
    <s v="Juvenile"/>
    <s v="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21"/>
    <x v="0"/>
    <m/>
    <x v="0"/>
    <s v="Juvenile"/>
    <s v="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22"/>
    <x v="0"/>
    <m/>
    <x v="0"/>
    <s v="Juvenile"/>
    <s v="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23"/>
    <x v="0"/>
    <m/>
    <x v="0"/>
    <s v="Juvenile"/>
    <s v="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24"/>
    <x v="0"/>
    <m/>
    <x v="0"/>
    <s v="Juvenile"/>
    <s v="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25"/>
    <x v="0"/>
    <m/>
    <x v="0"/>
    <s v="Juvenile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26"/>
    <x v="0"/>
    <m/>
    <x v="0"/>
    <s v="Juvenile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27"/>
    <x v="0"/>
    <m/>
    <x v="0"/>
    <s v="Juvenile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28"/>
    <x v="0"/>
    <m/>
    <x v="0"/>
    <s v="Juvenile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33"/>
    <x v="0"/>
    <m/>
    <x v="0"/>
    <s v="Juvenile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34"/>
    <x v="0"/>
    <m/>
    <x v="0"/>
    <s v="Juvenile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35"/>
    <x v="0"/>
    <m/>
    <x v="0"/>
    <s v="Juvenile"/>
    <s v="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36"/>
    <x v="0"/>
    <m/>
    <x v="0"/>
    <s v="Juvenile"/>
    <s v="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37"/>
    <x v="0"/>
    <m/>
    <x v="0"/>
    <s v="Juvenile"/>
    <s v="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38"/>
    <x v="0"/>
    <m/>
    <x v="0"/>
    <s v="Juvenile"/>
    <s v="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41"/>
    <x v="0"/>
    <m/>
    <x v="0"/>
    <s v="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42"/>
    <x v="0"/>
    <m/>
    <x v="0"/>
    <s v="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43"/>
    <x v="0"/>
    <m/>
    <x v="0"/>
    <s v="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44"/>
    <x v="0"/>
    <m/>
    <x v="0"/>
    <s v="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45"/>
    <x v="0"/>
    <m/>
    <x v="0"/>
    <s v="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46"/>
    <x v="0"/>
    <m/>
    <x v="0"/>
    <s v="Sub-adult"/>
    <s v="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47"/>
    <x v="0"/>
    <m/>
    <x v="0"/>
    <s v="Sub-adult"/>
    <s v="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48"/>
    <x v="0"/>
    <m/>
    <x v="0"/>
    <s v="Sub-adult"/>
    <s v="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49"/>
    <x v="0"/>
    <m/>
    <x v="0"/>
    <s v="Sub-adult"/>
    <s v="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50"/>
    <x v="0"/>
    <m/>
    <x v="0"/>
    <s v="Sub-adult"/>
    <s v="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51"/>
    <x v="0"/>
    <m/>
    <x v="0"/>
    <s v="Sub-adult"/>
    <s v="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52"/>
    <x v="0"/>
    <m/>
    <x v="0"/>
    <s v="Sub-adult"/>
    <s v="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56"/>
    <x v="1"/>
    <m/>
    <x v="1"/>
    <s v="Juvenile"/>
    <s v="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58"/>
    <x v="1"/>
    <m/>
    <x v="1"/>
    <s v="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59"/>
    <x v="1"/>
    <m/>
    <x v="1"/>
    <s v="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60"/>
    <x v="1"/>
    <m/>
    <x v="1"/>
    <s v="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61"/>
    <x v="1"/>
    <m/>
    <x v="1"/>
    <s v="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62"/>
    <x v="1"/>
    <m/>
    <x v="1"/>
    <s v="Adult"/>
    <s v="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63"/>
    <x v="1"/>
    <m/>
    <x v="1"/>
    <s v="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64"/>
    <x v="1"/>
    <m/>
    <x v="1"/>
    <s v="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67"/>
    <x v="1"/>
    <m/>
    <x v="1"/>
    <s v="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75"/>
    <x v="1"/>
    <m/>
    <x v="1"/>
    <s v="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76"/>
    <x v="1"/>
    <m/>
    <x v="1"/>
    <s v="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77"/>
    <x v="1"/>
    <m/>
    <x v="1"/>
    <s v="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78"/>
    <x v="1"/>
    <m/>
    <x v="1"/>
    <s v="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158"/>
    <x v="0"/>
    <m/>
    <x v="0"/>
    <s v="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166"/>
    <x v="0"/>
    <m/>
    <x v="0"/>
    <s v="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169"/>
    <x v="0"/>
    <m/>
    <x v="0"/>
    <s v="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193"/>
    <x v="1"/>
    <m/>
    <x v="1"/>
    <s v="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199"/>
    <x v="1"/>
    <m/>
    <x v="1"/>
    <s v="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204"/>
    <x v="1"/>
    <m/>
    <x v="1"/>
    <s v="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205"/>
    <x v="1"/>
    <m/>
    <x v="1"/>
    <s v="Adult"/>
    <s v="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219"/>
    <x v="3"/>
    <m/>
    <x v="0"/>
    <s v="Adult"/>
    <s v="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220"/>
    <x v="3"/>
    <m/>
    <x v="0"/>
    <s v="Adult"/>
    <s v="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222"/>
    <x v="3"/>
    <m/>
    <x v="0"/>
    <s v="Adult"/>
    <s v="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223"/>
    <x v="3"/>
    <m/>
    <x v="0"/>
    <s v="Adult"/>
    <s v="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224"/>
    <x v="3"/>
    <m/>
    <x v="0"/>
    <s v="Adult"/>
    <s v="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225"/>
    <x v="3"/>
    <m/>
    <x v="0"/>
    <s v="Adult"/>
    <s v="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226"/>
    <x v="3"/>
    <m/>
    <x v="0"/>
    <s v="Adult"/>
    <s v="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227"/>
    <x v="3"/>
    <m/>
    <x v="0"/>
    <s v="Adult"/>
    <s v="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228"/>
    <x v="3"/>
    <m/>
    <x v="0"/>
    <s v="Adult"/>
    <s v="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229"/>
    <x v="3"/>
    <m/>
    <x v="0"/>
    <s v="Adult"/>
    <s v="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231"/>
    <x v="3"/>
    <m/>
    <x v="0"/>
    <s v="Adult"/>
    <s v="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232"/>
    <x v="3"/>
    <m/>
    <x v="0"/>
    <s v="Adult"/>
    <s v="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233"/>
    <x v="3"/>
    <m/>
    <x v="0"/>
    <s v="Adult"/>
    <s v="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234"/>
    <x v="3"/>
    <m/>
    <x v="0"/>
    <s v="Adult"/>
    <s v="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235"/>
    <x v="3"/>
    <m/>
    <x v="0"/>
    <s v="Adult"/>
    <s v="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236"/>
    <x v="3"/>
    <m/>
    <x v="0"/>
    <s v="Adult"/>
    <s v="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237"/>
    <x v="3"/>
    <m/>
    <x v="0"/>
    <s v="Adult"/>
    <s v="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238"/>
    <x v="3"/>
    <m/>
    <x v="0"/>
    <s v="Adult"/>
    <s v="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240"/>
    <x v="3"/>
    <m/>
    <x v="0"/>
    <s v="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242"/>
    <x v="3"/>
    <m/>
    <x v="0"/>
    <s v="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244"/>
    <x v="3"/>
    <m/>
    <x v="0"/>
    <s v="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245"/>
    <x v="3"/>
    <m/>
    <x v="0"/>
    <s v="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251"/>
    <x v="3"/>
    <m/>
    <x v="0"/>
    <s v="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256"/>
    <x v="3"/>
    <m/>
    <x v="0"/>
    <s v="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258"/>
    <x v="3"/>
    <m/>
    <x v="0"/>
    <s v="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260"/>
    <x v="3"/>
    <m/>
    <x v="0"/>
    <s v="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265"/>
    <x v="3"/>
    <m/>
    <x v="0"/>
    <s v="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266"/>
    <x v="3"/>
    <m/>
    <x v="0"/>
    <s v="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267"/>
    <x v="3"/>
    <m/>
    <x v="0"/>
    <s v="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268"/>
    <x v="3"/>
    <m/>
    <x v="0"/>
    <s v="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272"/>
    <x v="3"/>
    <m/>
    <x v="0"/>
    <s v="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273"/>
    <x v="2"/>
    <m/>
    <x v="0"/>
    <s v="Adult"/>
    <s v="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274"/>
    <x v="2"/>
    <m/>
    <x v="0"/>
    <s v="Adult"/>
    <s v="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275"/>
    <x v="2"/>
    <m/>
    <x v="0"/>
    <s v="Adult"/>
    <s v="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276"/>
    <x v="2"/>
    <m/>
    <x v="0"/>
    <s v="Adult"/>
    <s v="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278"/>
    <x v="2"/>
    <m/>
    <x v="0"/>
    <s v="Adult"/>
    <s v="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279"/>
    <x v="2"/>
    <m/>
    <x v="0"/>
    <s v="Adult"/>
    <s v="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280"/>
    <x v="2"/>
    <m/>
    <x v="0"/>
    <s v="Adult"/>
    <s v="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281"/>
    <x v="2"/>
    <m/>
    <x v="0"/>
    <s v="Adult"/>
    <s v="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283"/>
    <x v="2"/>
    <m/>
    <x v="0"/>
    <s v="Adult"/>
    <s v="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284"/>
    <x v="2"/>
    <m/>
    <x v="0"/>
    <s v="Adult"/>
    <s v="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290"/>
    <x v="2"/>
    <m/>
    <x v="0"/>
    <s v="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293"/>
    <x v="2"/>
    <m/>
    <x v="0"/>
    <s v="Adult"/>
    <m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295"/>
    <x v="2"/>
    <m/>
    <x v="0"/>
    <s v="Adult"/>
    <m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298"/>
    <x v="2"/>
    <m/>
    <x v="0"/>
    <s v="Adult"/>
    <m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299"/>
    <x v="2"/>
    <m/>
    <x v="0"/>
    <s v="Adult"/>
    <m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117"/>
    <x v="1"/>
    <m/>
    <x v="1"/>
    <s v="Adult"/>
    <s v="Male"/>
    <s v="Fecal swab"/>
    <s v="Cary blair"/>
    <x v="2"/>
    <m/>
    <m/>
    <m/>
    <m/>
    <m/>
    <m/>
    <m/>
    <m/>
    <m/>
    <m/>
    <m/>
    <m/>
    <m/>
    <m/>
    <m/>
    <m/>
    <m/>
    <m/>
    <m/>
    <m/>
    <m/>
    <m/>
    <m/>
    <m/>
    <m/>
  </r>
  <r>
    <n v="119"/>
    <x v="1"/>
    <m/>
    <x v="1"/>
    <s v="Adult"/>
    <s v="Female"/>
    <s v="Fecal swab"/>
    <s v="Cary blair"/>
    <x v="2"/>
    <m/>
    <m/>
    <m/>
    <m/>
    <m/>
    <m/>
    <m/>
    <m/>
    <m/>
    <m/>
    <m/>
    <m/>
    <m/>
    <m/>
    <m/>
    <m/>
    <m/>
    <m/>
    <m/>
    <m/>
    <m/>
    <m/>
    <m/>
    <m/>
    <m/>
  </r>
  <r>
    <n v="138"/>
    <x v="1"/>
    <m/>
    <x v="1"/>
    <s v="Sub-adult"/>
    <s v="Male"/>
    <s v="Fecal swab"/>
    <s v="Cary blair"/>
    <x v="2"/>
    <m/>
    <m/>
    <m/>
    <m/>
    <m/>
    <m/>
    <m/>
    <m/>
    <m/>
    <m/>
    <m/>
    <m/>
    <m/>
    <m/>
    <m/>
    <m/>
    <m/>
    <m/>
    <m/>
    <m/>
    <m/>
    <m/>
    <m/>
    <m/>
    <m/>
  </r>
  <r>
    <n v="124"/>
    <x v="1"/>
    <m/>
    <x v="1"/>
    <s v="Adult"/>
    <s v="Female"/>
    <s v="Fecal swab"/>
    <s v="Cary blair"/>
    <x v="2"/>
    <m/>
    <m/>
    <m/>
    <m/>
    <m/>
    <m/>
    <m/>
    <m/>
    <m/>
    <m/>
    <m/>
    <m/>
    <m/>
    <m/>
    <m/>
    <m/>
    <m/>
    <m/>
    <m/>
    <m/>
    <m/>
    <m/>
    <m/>
    <m/>
    <m/>
  </r>
  <r>
    <n v="132"/>
    <x v="1"/>
    <m/>
    <x v="1"/>
    <s v="Adult"/>
    <s v="Female"/>
    <s v="Fecal swab"/>
    <s v="Cary blair"/>
    <x v="2"/>
    <m/>
    <m/>
    <m/>
    <m/>
    <m/>
    <m/>
    <m/>
    <m/>
    <m/>
    <m/>
    <m/>
    <m/>
    <m/>
    <m/>
    <m/>
    <m/>
    <m/>
    <m/>
    <m/>
    <m/>
    <m/>
    <m/>
    <m/>
    <m/>
    <m/>
  </r>
  <r>
    <n v="147"/>
    <x v="1"/>
    <m/>
    <x v="1"/>
    <s v="Sub-adult"/>
    <s v="Female"/>
    <s v="Fecal swab"/>
    <s v="Cary blair"/>
    <x v="2"/>
    <m/>
    <m/>
    <m/>
    <m/>
    <m/>
    <m/>
    <m/>
    <m/>
    <m/>
    <m/>
    <m/>
    <m/>
    <m/>
    <m/>
    <m/>
    <m/>
    <m/>
    <m/>
    <m/>
    <m/>
    <m/>
    <m/>
    <m/>
    <m/>
    <m/>
  </r>
  <r>
    <n v="57"/>
    <x v="1"/>
    <m/>
    <x v="1"/>
    <s v="Adult"/>
    <s v="Female"/>
    <s v="Fecal swab"/>
    <s v="Cary blair"/>
    <x v="2"/>
    <m/>
    <m/>
    <m/>
    <m/>
    <m/>
    <m/>
    <m/>
    <m/>
    <m/>
    <m/>
    <m/>
    <m/>
    <m/>
    <m/>
    <m/>
    <m/>
    <m/>
    <m/>
    <m/>
    <m/>
    <m/>
    <m/>
    <m/>
    <m/>
    <m/>
  </r>
  <r>
    <n v="66"/>
    <x v="1"/>
    <m/>
    <x v="1"/>
    <s v="Adult"/>
    <s v="Female"/>
    <s v="Fecal swab"/>
    <s v="Cary blair"/>
    <x v="2"/>
    <m/>
    <m/>
    <m/>
    <m/>
    <m/>
    <m/>
    <m/>
    <m/>
    <m/>
    <m/>
    <m/>
    <m/>
    <m/>
    <m/>
    <m/>
    <m/>
    <m/>
    <m/>
    <m/>
    <m/>
    <m/>
    <m/>
    <m/>
    <m/>
    <m/>
  </r>
  <r>
    <n v="71"/>
    <x v="1"/>
    <m/>
    <x v="1"/>
    <s v="Juvenile"/>
    <s v="Female"/>
    <s v="Fecal swab"/>
    <s v="Cary blair"/>
    <x v="2"/>
    <m/>
    <m/>
    <m/>
    <m/>
    <m/>
    <m/>
    <m/>
    <m/>
    <m/>
    <m/>
    <m/>
    <m/>
    <m/>
    <m/>
    <m/>
    <m/>
    <m/>
    <m/>
    <m/>
    <m/>
    <m/>
    <m/>
    <m/>
    <m/>
    <m/>
  </r>
  <r>
    <n v="72"/>
    <x v="1"/>
    <m/>
    <x v="1"/>
    <s v="Juvenile"/>
    <s v="Female"/>
    <s v="Fecal swab"/>
    <s v="Cary blair"/>
    <x v="2"/>
    <m/>
    <m/>
    <m/>
    <m/>
    <m/>
    <m/>
    <m/>
    <m/>
    <m/>
    <m/>
    <m/>
    <m/>
    <m/>
    <m/>
    <m/>
    <m/>
    <m/>
    <m/>
    <m/>
    <m/>
    <m/>
    <m/>
    <m/>
    <m/>
    <m/>
  </r>
  <r>
    <n v="40"/>
    <x v="0"/>
    <m/>
    <x v="0"/>
    <s v="Adult"/>
    <s v="Female"/>
    <s v="Fecal swab"/>
    <s v="Cary blair"/>
    <x v="2"/>
    <m/>
    <m/>
    <m/>
    <m/>
    <m/>
    <m/>
    <m/>
    <m/>
    <m/>
    <m/>
    <m/>
    <m/>
    <m/>
    <m/>
    <m/>
    <m/>
    <m/>
    <m/>
    <m/>
    <m/>
    <m/>
    <m/>
    <m/>
    <m/>
    <m/>
  </r>
  <r>
    <n v="19"/>
    <x v="0"/>
    <m/>
    <x v="0"/>
    <s v="Juvenile"/>
    <s v="Male"/>
    <s v="Fecal swab"/>
    <s v="Cary blair"/>
    <x v="2"/>
    <m/>
    <m/>
    <m/>
    <m/>
    <m/>
    <m/>
    <m/>
    <m/>
    <m/>
    <m/>
    <m/>
    <m/>
    <m/>
    <m/>
    <m/>
    <m/>
    <m/>
    <m/>
    <m/>
    <m/>
    <m/>
    <m/>
    <m/>
    <m/>
    <m/>
  </r>
  <r>
    <n v="160"/>
    <x v="0"/>
    <m/>
    <x v="0"/>
    <s v="Adult"/>
    <s v="Female"/>
    <s v="Fecal swab"/>
    <s v="Cary blair"/>
    <x v="2"/>
    <m/>
    <m/>
    <m/>
    <m/>
    <m/>
    <m/>
    <m/>
    <m/>
    <m/>
    <m/>
    <m/>
    <m/>
    <m/>
    <m/>
    <m/>
    <m/>
    <m/>
    <m/>
    <m/>
    <m/>
    <m/>
    <m/>
    <m/>
    <m/>
    <m/>
  </r>
  <r>
    <n v="173"/>
    <x v="0"/>
    <m/>
    <x v="0"/>
    <s v="Adult"/>
    <s v="Female"/>
    <s v="Fecal swab"/>
    <s v="Cary blair"/>
    <x v="2"/>
    <m/>
    <m/>
    <m/>
    <m/>
    <m/>
    <m/>
    <m/>
    <m/>
    <m/>
    <m/>
    <m/>
    <m/>
    <m/>
    <m/>
    <m/>
    <m/>
    <m/>
    <m/>
    <m/>
    <m/>
    <m/>
    <m/>
    <m/>
    <m/>
    <m/>
  </r>
  <r>
    <n v="185"/>
    <x v="1"/>
    <m/>
    <x v="1"/>
    <s v="Adult"/>
    <s v="Female"/>
    <s v="Fecal swab"/>
    <s v="Cary blair"/>
    <x v="2"/>
    <m/>
    <m/>
    <m/>
    <m/>
    <m/>
    <m/>
    <m/>
    <m/>
    <m/>
    <m/>
    <m/>
    <m/>
    <m/>
    <m/>
    <m/>
    <m/>
    <m/>
    <m/>
    <m/>
    <m/>
    <m/>
    <m/>
    <m/>
    <m/>
    <m/>
  </r>
  <r>
    <n v="188"/>
    <x v="1"/>
    <m/>
    <x v="1"/>
    <s v="Adult"/>
    <s v="Female"/>
    <s v="Fecal swab"/>
    <s v="Cary blair"/>
    <x v="2"/>
    <m/>
    <m/>
    <m/>
    <m/>
    <m/>
    <m/>
    <m/>
    <m/>
    <m/>
    <m/>
    <m/>
    <m/>
    <m/>
    <m/>
    <m/>
    <m/>
    <m/>
    <m/>
    <m/>
    <m/>
    <m/>
    <m/>
    <m/>
    <m/>
    <m/>
  </r>
  <r>
    <n v="195"/>
    <x v="1"/>
    <m/>
    <x v="1"/>
    <s v="Adult"/>
    <s v="Female"/>
    <s v="Fecal swab"/>
    <s v="Cary blair"/>
    <x v="2"/>
    <m/>
    <m/>
    <m/>
    <m/>
    <m/>
    <m/>
    <m/>
    <m/>
    <m/>
    <m/>
    <m/>
    <m/>
    <m/>
    <m/>
    <m/>
    <m/>
    <m/>
    <m/>
    <m/>
    <m/>
    <m/>
    <m/>
    <m/>
    <m/>
    <m/>
  </r>
  <r>
    <n v="215"/>
    <x v="1"/>
    <m/>
    <x v="1"/>
    <s v="Adult"/>
    <s v="Female"/>
    <s v="Fecal swab"/>
    <s v="Cary blair"/>
    <x v="3"/>
    <m/>
    <m/>
    <m/>
    <m/>
    <m/>
    <m/>
    <m/>
    <m/>
    <m/>
    <m/>
    <m/>
    <m/>
    <m/>
    <m/>
    <m/>
    <m/>
    <m/>
    <m/>
    <m/>
    <m/>
    <m/>
    <m/>
    <m/>
    <m/>
    <m/>
  </r>
  <r>
    <n v="253"/>
    <x v="3"/>
    <m/>
    <x v="0"/>
    <s v="Adult"/>
    <m/>
    <s v="Fecal swab"/>
    <s v="Cary blair"/>
    <x v="3"/>
    <m/>
    <m/>
    <m/>
    <m/>
    <m/>
    <m/>
    <m/>
    <m/>
    <m/>
    <m/>
    <m/>
    <m/>
    <m/>
    <m/>
    <m/>
    <m/>
    <m/>
    <m/>
    <m/>
    <m/>
    <m/>
    <m/>
    <m/>
    <m/>
    <m/>
  </r>
  <r>
    <n v="288"/>
    <x v="2"/>
    <m/>
    <x v="0"/>
    <s v="Adult"/>
    <m/>
    <s v="Fecal swab"/>
    <s v="Cary blair"/>
    <x v="3"/>
    <m/>
    <m/>
    <m/>
    <m/>
    <m/>
    <m/>
    <m/>
    <m/>
    <m/>
    <m/>
    <m/>
    <m/>
    <m/>
    <m/>
    <m/>
    <m/>
    <m/>
    <m/>
    <m/>
    <m/>
    <m/>
    <m/>
    <m/>
    <m/>
    <m/>
  </r>
  <r>
    <n v="150"/>
    <x v="1"/>
    <m/>
    <x v="1"/>
    <s v="Sub-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151"/>
    <x v="1"/>
    <m/>
    <x v="1"/>
    <s v="Sub-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152"/>
    <x v="1"/>
    <m/>
    <x v="1"/>
    <s v="Sub-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153"/>
    <x v="1"/>
    <m/>
    <x v="1"/>
    <s v="Sub-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154"/>
    <x v="1"/>
    <m/>
    <x v="1"/>
    <s v="Sub-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155"/>
    <x v="1"/>
    <m/>
    <x v="1"/>
    <s v="Sub-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145"/>
    <x v="1"/>
    <m/>
    <x v="1"/>
    <s v="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146"/>
    <x v="1"/>
    <m/>
    <x v="1"/>
    <s v="Sub-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147"/>
    <x v="1"/>
    <m/>
    <x v="1"/>
    <s v="Sub-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148"/>
    <x v="1"/>
    <m/>
    <x v="1"/>
    <s v="Sub-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149"/>
    <x v="1"/>
    <m/>
    <x v="1"/>
    <s v="Sub-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130"/>
    <x v="1"/>
    <m/>
    <x v="1"/>
    <s v="Juvenile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134"/>
    <x v="1"/>
    <m/>
    <x v="1"/>
    <s v="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135"/>
    <x v="1"/>
    <m/>
    <x v="1"/>
    <s v="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136"/>
    <x v="1"/>
    <m/>
    <x v="1"/>
    <s v="Sub-adult"/>
    <s v="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137"/>
    <x v="1"/>
    <m/>
    <x v="1"/>
    <s v="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139"/>
    <x v="1"/>
    <m/>
    <x v="1"/>
    <s v="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140"/>
    <x v="1"/>
    <m/>
    <x v="1"/>
    <s v="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141"/>
    <x v="1"/>
    <m/>
    <x v="1"/>
    <s v="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n v="143"/>
    <x v="1"/>
    <m/>
    <x v="1"/>
    <s v="Adult"/>
    <s v="Female"/>
    <s v="Fecal swab"/>
    <s v="Cary blair"/>
    <x v="1"/>
    <m/>
    <m/>
    <m/>
    <m/>
    <m/>
    <m/>
    <m/>
    <m/>
    <m/>
    <m/>
    <m/>
    <m/>
    <m/>
    <m/>
    <m/>
    <m/>
    <m/>
    <m/>
    <m/>
    <m/>
    <m/>
    <m/>
    <m/>
    <m/>
    <m/>
  </r>
  <r>
    <m/>
    <x v="4"/>
    <m/>
    <x v="2"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</r>
  <r>
    <m/>
    <x v="4"/>
    <m/>
    <x v="2"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</r>
  <r>
    <m/>
    <x v="4"/>
    <m/>
    <x v="2"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</r>
  <r>
    <m/>
    <x v="4"/>
    <m/>
    <x v="2"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2">
  <r>
    <x v="0"/>
    <x v="0"/>
    <m/>
    <x v="0"/>
    <s v="Juvenile"/>
    <n v="1"/>
    <s v="Fecal swab"/>
    <s v="Cary blair"/>
    <s v="E. coli"/>
    <n v="31"/>
    <s v="big, flat, irregular lactose fermenter"/>
    <s v="Gram -ve rods"/>
    <s v="posive"/>
    <s v="S"/>
    <s v="S"/>
    <s v="S"/>
    <s v="S"/>
    <s v="S"/>
    <s v="S"/>
    <s v="S"/>
    <s v="R"/>
    <s v="S"/>
    <s v="S"/>
    <s v="S"/>
    <s v="S"/>
    <s v="I"/>
    <s v="S"/>
    <x v="0"/>
    <x v="0"/>
    <s v="NEG"/>
    <s v="NEG"/>
    <s v="NEG"/>
    <s v="NEG"/>
    <m/>
  </r>
  <r>
    <x v="1"/>
    <x v="1"/>
    <m/>
    <x v="1"/>
    <s v="Juvenile"/>
    <n v="1"/>
    <s v="Fecal swab"/>
    <s v="Cary blair"/>
    <s v="E. coli"/>
    <n v="72"/>
    <s v="small,round, raised lactose fermenters"/>
    <s v="Gram -ve rods"/>
    <m/>
    <s v="S"/>
    <s v="R"/>
    <s v="S"/>
    <s v="S"/>
    <s v="S"/>
    <s v="I"/>
    <s v="SDD"/>
    <s v="R"/>
    <s v="S"/>
    <s v="S"/>
    <s v="S"/>
    <s v="S"/>
    <s v="S"/>
    <s v="S"/>
    <x v="0"/>
    <x v="1"/>
    <s v="NEG"/>
    <s v="NEG"/>
    <s v="NEG"/>
    <s v="NEG"/>
    <m/>
  </r>
  <r>
    <x v="2"/>
    <x v="1"/>
    <m/>
    <x v="1"/>
    <s v="Juvenile"/>
    <n v="1"/>
    <s v="Fecal swab"/>
    <s v="Cary blair"/>
    <s v="E. coli"/>
    <n v="74"/>
    <s v="big, flat, irregular lactose fermenter"/>
    <s v="Gram -ve rods"/>
    <m/>
    <s v="S"/>
    <s v="S"/>
    <s v="S"/>
    <s v="S"/>
    <s v="S"/>
    <s v="S"/>
    <s v="S"/>
    <s v="I"/>
    <s v="S"/>
    <s v="S"/>
    <s v="S"/>
    <s v="S"/>
    <s v="S"/>
    <s v="S"/>
    <x v="0"/>
    <x v="2"/>
    <s v="NEG"/>
    <s v="NEG"/>
    <s v="NEG"/>
    <s v="NEG"/>
    <m/>
  </r>
  <r>
    <x v="3"/>
    <x v="1"/>
    <s v="Lemungesi"/>
    <x v="1"/>
    <s v="Adult"/>
    <n v="1"/>
    <s v="Fecal swab"/>
    <s v="Cary blair"/>
    <s v="E. coli"/>
    <n v="80"/>
    <s v="small,round, raised lactose fermenters"/>
    <s v="Gram -ve rods"/>
    <m/>
    <s v="S"/>
    <s v="S"/>
    <s v="S"/>
    <s v="S"/>
    <s v="S"/>
    <s v="S"/>
    <s v="S"/>
    <s v="R"/>
    <s v="S"/>
    <s v="I"/>
    <s v="S"/>
    <s v="S"/>
    <s v="I"/>
    <s v="S"/>
    <x v="0"/>
    <x v="0"/>
    <s v="NEG"/>
    <s v="NEG"/>
    <s v="NEG"/>
    <s v="NEG"/>
    <m/>
  </r>
  <r>
    <x v="4"/>
    <x v="0"/>
    <m/>
    <x v="0"/>
    <s v="Adult"/>
    <n v="1"/>
    <s v="Fecal swab"/>
    <s v="Cary blair"/>
    <s v="E. coli"/>
    <n v="178"/>
    <s v="small,round, raised lactose fermenters"/>
    <s v="Gram -ve rods"/>
    <m/>
    <s v="S"/>
    <s v="S"/>
    <s v="S"/>
    <s v="S"/>
    <s v="S"/>
    <s v="S"/>
    <s v="S"/>
    <s v="I"/>
    <s v="S"/>
    <s v="S"/>
    <s v="S"/>
    <s v="S"/>
    <s v="S"/>
    <s v="S"/>
    <x v="0"/>
    <x v="2"/>
    <s v="NEG"/>
    <s v="NEG"/>
    <s v="NEG"/>
    <s v="NEG"/>
    <m/>
  </r>
  <r>
    <x v="5"/>
    <x v="1"/>
    <s v="Jeremy"/>
    <x v="1"/>
    <s v="Adult"/>
    <n v="1"/>
    <s v="Fecal swab"/>
    <s v="Cary blair"/>
    <s v="E. coli"/>
    <n v="123"/>
    <s v="big, pale pink with a deep pink at the centre,flat, irregular colonies"/>
    <s v="Gram -ve rods"/>
    <m/>
    <s v="S"/>
    <s v="R"/>
    <s v="I"/>
    <s v="I"/>
    <s v="S"/>
    <s v="I"/>
    <s v="SDD"/>
    <s v="R"/>
    <s v="S"/>
    <s v="S"/>
    <s v="S"/>
    <s v="S"/>
    <s v="I"/>
    <s v="S"/>
    <x v="0"/>
    <x v="1"/>
    <s v="NEG"/>
    <s v="NEG"/>
    <s v="NEG"/>
    <s v="NEG"/>
    <m/>
  </r>
  <r>
    <x v="6"/>
    <x v="0"/>
    <s v="Top spray"/>
    <x v="0"/>
    <s v="Adult"/>
    <n v="1"/>
    <s v="Fecal swab"/>
    <s v="Cary blair"/>
    <s v="E. coli"/>
    <n v="6"/>
    <s v="big,round, raised lactose fermenter"/>
    <s v="Gram -ve rods"/>
    <m/>
    <s v="I"/>
    <s v="R"/>
    <s v="I"/>
    <s v="S"/>
    <s v="S"/>
    <s v="S"/>
    <s v="SDD"/>
    <s v="R"/>
    <s v="R"/>
    <s v="S"/>
    <s v="R"/>
    <s v="S"/>
    <s v="I"/>
    <s v="R"/>
    <x v="0"/>
    <x v="3"/>
    <s v="POS"/>
    <s v="NEG"/>
    <s v="NEG"/>
    <s v="NEG"/>
    <m/>
  </r>
  <r>
    <x v="7"/>
    <x v="0"/>
    <s v="Top spray"/>
    <x v="0"/>
    <s v="Adult"/>
    <n v="1"/>
    <s v="Fecal swab"/>
    <s v="Cary blair"/>
    <s v="E. coli"/>
    <n v="1"/>
    <s v="small,round, raised lactose fermenters"/>
    <s v="Gram -ve rods"/>
    <m/>
    <s v="S"/>
    <s v="S"/>
    <s v="S"/>
    <s v="S"/>
    <s v="S"/>
    <s v="S"/>
    <s v="S"/>
    <s v="I"/>
    <s v="S"/>
    <s v="S"/>
    <s v="S"/>
    <s v="S"/>
    <s v="S"/>
    <s v="S"/>
    <x v="0"/>
    <x v="0"/>
    <s v="NEG"/>
    <s v="NEG"/>
    <s v="NEG"/>
    <s v="NEG"/>
    <m/>
  </r>
  <r>
    <x v="8"/>
    <x v="0"/>
    <s v="Top spray"/>
    <x v="0"/>
    <s v="Juvenile"/>
    <n v="1"/>
    <s v="Fecal swab"/>
    <s v="Cary blair"/>
    <s v="E. coli"/>
    <n v="29"/>
    <s v="small,round, raised lactose fermenters"/>
    <s v="Gram -ve rods"/>
    <m/>
    <s v="S"/>
    <s v="R"/>
    <s v="S"/>
    <s v="S"/>
    <s v="S"/>
    <s v="S"/>
    <s v="S"/>
    <s v="I"/>
    <s v="S"/>
    <s v="S"/>
    <s v="S"/>
    <s v="S"/>
    <s v="S"/>
    <s v="S"/>
    <x v="0"/>
    <x v="0"/>
    <s v="NEG"/>
    <s v="NEG"/>
    <s v="NEG"/>
    <s v="NEG"/>
    <m/>
  </r>
  <r>
    <x v="9"/>
    <x v="1"/>
    <s v="Meshami"/>
    <x v="1"/>
    <s v="Adult"/>
    <n v="1"/>
    <s v="Fecal swab"/>
    <s v="Cary blair"/>
    <s v="E. coli"/>
    <n v="100"/>
    <s v="big,round, raised lactose fermenter"/>
    <s v="Gram -ve rods"/>
    <m/>
    <s v="S"/>
    <s v="S"/>
    <s v="I"/>
    <s v="S"/>
    <s v="S"/>
    <s v="S"/>
    <s v="S"/>
    <s v="R"/>
    <s v="S"/>
    <s v="S"/>
    <s v="S"/>
    <s v="S"/>
    <s v="S"/>
    <s v="S"/>
    <x v="0"/>
    <x v="0"/>
    <s v="NEG"/>
    <s v="NEG"/>
    <s v="NEG"/>
    <s v="NEG"/>
    <m/>
  </r>
  <r>
    <x v="10"/>
    <x v="0"/>
    <s v="Top spray"/>
    <x v="0"/>
    <s v="Adult"/>
    <n v="1"/>
    <s v="Fecal swab"/>
    <s v="Cary blair"/>
    <s v="E. coli"/>
    <n v="176"/>
    <m/>
    <s v="Gram -ve rods"/>
    <m/>
    <s v="S"/>
    <s v="S"/>
    <s v="I"/>
    <s v="S"/>
    <s v="S"/>
    <s v="S"/>
    <s v="S"/>
    <s v="I"/>
    <s v="S"/>
    <s v="S"/>
    <s v="S"/>
    <s v="S"/>
    <s v="S"/>
    <s v="S"/>
    <x v="0"/>
    <x v="2"/>
    <s v="NEG"/>
    <s v="NEG"/>
    <s v="NEG"/>
    <s v="NEG"/>
    <m/>
  </r>
  <r>
    <x v="11"/>
    <x v="1"/>
    <s v="Jeremy"/>
    <x v="1"/>
    <s v="Adult"/>
    <n v="1"/>
    <s v="Fecal swab"/>
    <s v="Cary blair"/>
    <s v="E. coli"/>
    <n v="131"/>
    <s v="big,irregular, elevated lactose fermenter"/>
    <s v="Gram -ve rods"/>
    <m/>
    <s v="S"/>
    <s v="S"/>
    <s v="I"/>
    <s v="S"/>
    <s v="S"/>
    <s v="S"/>
    <s v="S"/>
    <s v="S"/>
    <s v="S"/>
    <s v="S"/>
    <s v="S"/>
    <s v="S"/>
    <s v="S"/>
    <s v="S"/>
    <x v="0"/>
    <x v="2"/>
    <s v="NEG"/>
    <s v="NEG"/>
    <s v="NEG"/>
    <s v="NEG"/>
    <m/>
  </r>
  <r>
    <x v="12"/>
    <x v="0"/>
    <s v="Near Ranch House"/>
    <x v="0"/>
    <s v="Sub-adult"/>
    <n v="0"/>
    <s v="Fecal swab"/>
    <s v="Cary blair"/>
    <s v="E. coli"/>
    <n v="54"/>
    <s v="small,round, raised lactose fermenters"/>
    <s v="Gram -ve rods"/>
    <m/>
    <s v="S"/>
    <s v="R"/>
    <s v="I"/>
    <s v="S"/>
    <s v="S"/>
    <s v="I"/>
    <s v="SDD"/>
    <s v="I"/>
    <s v="S"/>
    <s v="S"/>
    <s v="S"/>
    <s v="S"/>
    <s v="S"/>
    <s v="S"/>
    <x v="0"/>
    <x v="0"/>
    <s v="NEG"/>
    <s v="NEG"/>
    <s v="NEG"/>
    <s v="NEG"/>
    <m/>
  </r>
  <r>
    <x v="13"/>
    <x v="1"/>
    <s v="Loruba"/>
    <x v="1"/>
    <s v="Adult"/>
    <n v="0"/>
    <s v="Fecal swab"/>
    <s v="Cary blair"/>
    <s v="E. coli"/>
    <n v="187"/>
    <s v=" Big, round,lactose fermenters"/>
    <s v="Gram -ve rods"/>
    <m/>
    <s v="S"/>
    <s v="R"/>
    <s v="I"/>
    <s v="S"/>
    <s v="S"/>
    <s v="S"/>
    <s v="S"/>
    <s v="R"/>
    <s v="S"/>
    <s v="S"/>
    <s v="S"/>
    <s v="S"/>
    <s v="S"/>
    <s v="S"/>
    <x v="0"/>
    <x v="1"/>
    <s v="NEG"/>
    <s v="NEG"/>
    <s v="NEG"/>
    <s v="NEG"/>
    <m/>
  </r>
  <r>
    <x v="14"/>
    <x v="0"/>
    <m/>
    <x v="0"/>
    <s v="Adult"/>
    <n v="1"/>
    <s v="Fecal swab"/>
    <s v="Cary blair"/>
    <s v="E. coli"/>
    <n v="159"/>
    <s v="small,round, raised lactose fermenters"/>
    <s v="Gram -ve rods"/>
    <m/>
    <s v="S"/>
    <s v="S"/>
    <s v="S"/>
    <s v="S"/>
    <s v="S"/>
    <s v="S"/>
    <s v="S"/>
    <s v="I"/>
    <s v="R"/>
    <s v="S"/>
    <s v="I"/>
    <s v="S"/>
    <s v="S"/>
    <s v="S"/>
    <x v="0"/>
    <x v="2"/>
    <s v="NEG"/>
    <s v="NEG"/>
    <s v="NEG"/>
    <s v="NEG"/>
    <m/>
  </r>
  <r>
    <x v="15"/>
    <x v="0"/>
    <m/>
    <x v="0"/>
    <s v="Adult"/>
    <n v="1"/>
    <s v="Fecal swab"/>
    <s v="Cary blair"/>
    <s v="E. coli"/>
    <n v="177"/>
    <s v="big, irregular, lactose fermenters"/>
    <s v="Gram -ve rods"/>
    <m/>
    <s v="S"/>
    <s v="S"/>
    <s v="S"/>
    <s v="S"/>
    <s v="S"/>
    <s v="S"/>
    <s v="S"/>
    <s v="I"/>
    <s v="S"/>
    <s v="S"/>
    <s v="S"/>
    <s v="S"/>
    <s v="S"/>
    <s v="S"/>
    <x v="0"/>
    <x v="2"/>
    <s v="NEG"/>
    <s v="NEG"/>
    <s v="NEG"/>
    <s v="NEG"/>
    <m/>
  </r>
  <r>
    <x v="16"/>
    <x v="0"/>
    <m/>
    <x v="0"/>
    <s v="Juvenile"/>
    <n v="1"/>
    <s v="Fecal swab"/>
    <s v="Cary blair"/>
    <s v="E. coli"/>
    <n v="32"/>
    <s v="small, round, irregular, lactose fermenters"/>
    <s v="Gram -ve rods"/>
    <m/>
    <s v="S"/>
    <s v="R"/>
    <s v="I"/>
    <s v="R"/>
    <s v="I"/>
    <s v="I"/>
    <s v="SDD"/>
    <s v="R"/>
    <s v="S"/>
    <s v="I"/>
    <s v="S"/>
    <s v="S"/>
    <s v="R"/>
    <s v="S"/>
    <x v="0"/>
    <x v="4"/>
    <s v="POS"/>
    <s v="NEG"/>
    <s v="POS"/>
    <s v="NEG"/>
    <m/>
  </r>
  <r>
    <x v="17"/>
    <x v="1"/>
    <s v="Lesimbiri"/>
    <x v="1"/>
    <s v="Juvenile"/>
    <n v="0"/>
    <s v="Fecal swab"/>
    <s v="Cary blair"/>
    <s v="E. coli"/>
    <n v="70"/>
    <s v="small, round, irregular, lactose fermenters"/>
    <s v="Gram -ve rods"/>
    <m/>
    <s v="S"/>
    <s v="S"/>
    <s v="R"/>
    <s v="I"/>
    <s v="S"/>
    <s v="S"/>
    <s v="SDD"/>
    <s v="R"/>
    <s v="S"/>
    <s v="S"/>
    <s v="S"/>
    <s v="S"/>
    <s v="S"/>
    <s v="S"/>
    <x v="0"/>
    <x v="1"/>
    <s v="POS"/>
    <s v="NEG"/>
    <s v="NEG"/>
    <s v="NEG"/>
    <m/>
  </r>
  <r>
    <x v="18"/>
    <x v="1"/>
    <s v="Lesimbiri"/>
    <x v="1"/>
    <s v="Juvenile"/>
    <n v="0"/>
    <s v="Fecal swab"/>
    <s v="Cary blair"/>
    <s v="E. coli"/>
    <n v="69"/>
    <s v="small, round, irregular, lactose fermenters"/>
    <s v="Gram -ve rods"/>
    <m/>
    <s v="S"/>
    <s v="S"/>
    <s v="S"/>
    <s v="S"/>
    <s v="S"/>
    <s v="S"/>
    <s v="S"/>
    <s v="R"/>
    <s v="S"/>
    <s v="S"/>
    <s v="S"/>
    <s v="S"/>
    <s v="S"/>
    <s v="S"/>
    <x v="0"/>
    <x v="0"/>
    <s v="NEG"/>
    <s v="NEG"/>
    <s v="NEG"/>
    <s v="NEG"/>
    <m/>
  </r>
  <r>
    <x v="19"/>
    <x v="1"/>
    <s v="Sammy Meshami"/>
    <x v="1"/>
    <s v="Adult"/>
    <n v="0"/>
    <s v="Fecal swab"/>
    <s v="Cary blair"/>
    <s v="E. coli"/>
    <s v="142a"/>
    <s v="small, round, flat, lactose fermenter"/>
    <s v="Gram -ve rods"/>
    <m/>
    <s v="S"/>
    <s v="S"/>
    <s v="S"/>
    <s v="S"/>
    <s v="S"/>
    <s v="S"/>
    <s v="SDD"/>
    <s v="R"/>
    <s v="S"/>
    <s v="S"/>
    <s v="S"/>
    <s v="S"/>
    <s v="I"/>
    <s v="S"/>
    <x v="0"/>
    <x v="0"/>
    <s v="NEG"/>
    <s v="NEG"/>
    <s v="NEG"/>
    <s v="NEG"/>
    <m/>
  </r>
  <r>
    <x v="20"/>
    <x v="0"/>
    <m/>
    <x v="0"/>
    <s v="Adult"/>
    <n v="1"/>
    <s v="Fecal swab"/>
    <s v="Cary blair"/>
    <s v="E. coli"/>
    <n v="10"/>
    <s v="small, round, lactose fermenter"/>
    <s v="Gram -ve rods"/>
    <m/>
    <s v="S"/>
    <s v="S"/>
    <s v="S"/>
    <s v="S"/>
    <s v="S"/>
    <s v="S"/>
    <s v="S"/>
    <s v="I"/>
    <s v="S"/>
    <s v="S"/>
    <s v="S"/>
    <s v="S"/>
    <s v="I"/>
    <s v="S"/>
    <x v="0"/>
    <x v="2"/>
    <s v="NEG"/>
    <s v="NEG"/>
    <s v="NEG"/>
    <s v="NEG"/>
    <m/>
  </r>
  <r>
    <x v="21"/>
    <x v="0"/>
    <m/>
    <x v="0"/>
    <s v="Adult"/>
    <n v="1"/>
    <s v="Fecal swab"/>
    <s v="Cary blair"/>
    <s v="E. coli"/>
    <n v="179"/>
    <s v="small, round, elevated lactose fermenter"/>
    <s v="Gram -ve rods"/>
    <m/>
    <s v="S"/>
    <s v="S"/>
    <s v="S"/>
    <s v="I"/>
    <s v="S"/>
    <s v="S"/>
    <s v="SDD"/>
    <s v="R"/>
    <s v="S"/>
    <s v="I"/>
    <s v="S"/>
    <s v="S"/>
    <s v="I"/>
    <s v="S"/>
    <x v="0"/>
    <x v="0"/>
    <s v="POS"/>
    <s v="NEG"/>
    <s v="NEG"/>
    <s v="NEG"/>
    <m/>
  </r>
  <r>
    <x v="8"/>
    <x v="0"/>
    <m/>
    <x v="0"/>
    <s v="Juvenile"/>
    <n v="1"/>
    <s v="Fecal swab"/>
    <s v="Cary blair"/>
    <s v="E. coli"/>
    <n v="29"/>
    <s v="small, round, raised, smooth margin, lactose fermenter"/>
    <s v="Gram -ve rods"/>
    <m/>
    <s v="S"/>
    <s v="S"/>
    <s v="S"/>
    <s v="S"/>
    <s v="S"/>
    <s v="S"/>
    <s v="S"/>
    <s v="I"/>
    <s v="S"/>
    <s v="S"/>
    <s v="S"/>
    <s v="S"/>
    <s v="S"/>
    <s v="S"/>
    <x v="0"/>
    <x v="2"/>
    <s v="NEG"/>
    <s v="NEG"/>
    <s v="NEG"/>
    <s v="NEG"/>
    <m/>
  </r>
  <r>
    <x v="22"/>
    <x v="1"/>
    <s v="Lesimbiri"/>
    <x v="1"/>
    <s v="Adult"/>
    <n v="1"/>
    <s v="Fecal swab"/>
    <s v="Cary blair"/>
    <s v="E. coli"/>
    <n v="65"/>
    <s v="small, round, raised, smooth margin, lactose fermenter"/>
    <s v="Gram -ve rods"/>
    <m/>
    <s v="S"/>
    <s v="S"/>
    <s v="S"/>
    <s v="S"/>
    <s v="S"/>
    <s v="S"/>
    <s v="S"/>
    <s v="I"/>
    <s v="S"/>
    <s v="S"/>
    <s v="S"/>
    <s v="S"/>
    <s v="S"/>
    <s v="S"/>
    <x v="0"/>
    <x v="2"/>
    <s v="NEG"/>
    <s v="NEG"/>
    <s v="NEG"/>
    <s v="NEG"/>
    <m/>
  </r>
  <r>
    <x v="23"/>
    <x v="1"/>
    <s v="Loruba"/>
    <x v="1"/>
    <s v="Adult"/>
    <n v="1"/>
    <s v="Fecal swab"/>
    <s v="Cary blair"/>
    <s v="E. coli"/>
    <n v="183"/>
    <s v="small, round, raised, smooth margin, lactose fermenter"/>
    <s v="Gram -ve rods"/>
    <m/>
    <s v="S"/>
    <s v="S"/>
    <s v="S"/>
    <s v="S"/>
    <s v="S"/>
    <s v="S"/>
    <s v="S"/>
    <s v="R"/>
    <s v="S"/>
    <s v="S"/>
    <s v="S"/>
    <s v="S"/>
    <s v="S"/>
    <s v="S"/>
    <x v="0"/>
    <x v="0"/>
    <s v="NEG"/>
    <s v="NEG"/>
    <s v="NEG"/>
    <s v="NEG"/>
    <m/>
  </r>
  <r>
    <x v="24"/>
    <x v="1"/>
    <s v="Loruba"/>
    <x v="1"/>
    <s v="Adult"/>
    <n v="1"/>
    <s v="Fecal swab"/>
    <s v="Cary blair"/>
    <s v="E. coli"/>
    <n v="42"/>
    <s v="big, irregular, lactose fermenters"/>
    <s v="Gram -ve rods"/>
    <m/>
    <s v="S"/>
    <s v="S"/>
    <s v="S"/>
    <s v="S"/>
    <s v="S"/>
    <s v="S"/>
    <s v="S"/>
    <s v="S"/>
    <s v="S"/>
    <s v="S"/>
    <s v="S"/>
    <s v="S"/>
    <s v="S"/>
    <s v="S"/>
    <x v="0"/>
    <x v="2"/>
    <s v="NEG"/>
    <s v="NEG"/>
    <s v="NEG"/>
    <s v="NEG"/>
    <m/>
  </r>
  <r>
    <x v="25"/>
    <x v="1"/>
    <s v="Lesimbiri"/>
    <x v="1"/>
    <s v="Adult"/>
    <n v="1"/>
    <s v="Fecal swab"/>
    <s v="Cary blair"/>
    <s v="E. coli"/>
    <n v="66"/>
    <s v="big, irregular,flat, lactose fermenter"/>
    <s v="Gram -ve rods"/>
    <m/>
    <s v="S"/>
    <s v="I"/>
    <s v="I"/>
    <s v="R"/>
    <s v="S"/>
    <s v="S"/>
    <s v="SDD"/>
    <s v="R"/>
    <s v="S"/>
    <s v="I"/>
    <s v="S"/>
    <s v="S"/>
    <s v="I"/>
    <s v="S"/>
    <x v="0"/>
    <x v="1"/>
    <s v="NEG"/>
    <s v="NEG"/>
    <s v="NEG"/>
    <s v="NEG"/>
    <m/>
  </r>
  <r>
    <x v="19"/>
    <x v="1"/>
    <s v="Sammy Meshami"/>
    <x v="1"/>
    <s v="Adult"/>
    <n v="0"/>
    <s v="Fecal swab"/>
    <s v="Cary blair"/>
    <s v="E. coli"/>
    <s v="142b"/>
    <s v="big, elevated, moist, lactose fermenter"/>
    <s v="Gram -ve rods"/>
    <m/>
    <s v="S"/>
    <s v="S"/>
    <s v="S"/>
    <s v="R"/>
    <s v="S"/>
    <s v="I"/>
    <s v="S"/>
    <s v="R"/>
    <s v="S"/>
    <s v="S"/>
    <s v="S"/>
    <s v="S"/>
    <s v="I"/>
    <s v="S"/>
    <x v="0"/>
    <x v="1"/>
    <s v="POS"/>
    <s v="NEG"/>
    <s v="NEG"/>
    <s v="NEG"/>
    <m/>
  </r>
  <r>
    <x v="26"/>
    <x v="0"/>
    <s v="Top spray"/>
    <x v="0"/>
    <s v="Adult"/>
    <n v="1"/>
    <s v="Fecal swab"/>
    <s v="Cary blair"/>
    <s v="E. coli"/>
    <n v="4"/>
    <s v="small, round, lactose fermenter"/>
    <s v="Gram -ve rods"/>
    <m/>
    <s v="S"/>
    <s v="S"/>
    <s v="S"/>
    <s v="S"/>
    <s v="S"/>
    <s v="S"/>
    <s v="S"/>
    <s v="R"/>
    <s v="S"/>
    <s v="S"/>
    <s v="S"/>
    <s v="S"/>
    <s v="I"/>
    <s v="S"/>
    <x v="0"/>
    <x v="0"/>
    <s v="POS"/>
    <s v="NEG"/>
    <s v="NEG"/>
    <s v="NEG"/>
    <m/>
  </r>
  <r>
    <x v="27"/>
    <x v="0"/>
    <s v="Near Ranch House"/>
    <x v="0"/>
    <s v="Adult"/>
    <n v="0"/>
    <s v="Fecal swab"/>
    <s v="Cary blair"/>
    <s v="E. coli"/>
    <n v="53"/>
    <s v="big, irregular, lactose fermenters"/>
    <s v="Gram -ve rods"/>
    <m/>
    <s v="S"/>
    <s v="S"/>
    <s v="S"/>
    <s v="S"/>
    <s v="S"/>
    <s v="S"/>
    <s v="S"/>
    <s v="R"/>
    <s v="S"/>
    <s v="S"/>
    <s v="S"/>
    <s v="S"/>
    <s v="I"/>
    <s v="S"/>
    <x v="0"/>
    <x v="0"/>
    <s v="NEG"/>
    <s v="NEG"/>
    <s v="NEG"/>
    <s v="NEG"/>
    <m/>
  </r>
  <r>
    <x v="28"/>
    <x v="0"/>
    <s v="Top spray"/>
    <x v="0"/>
    <s v="Adult"/>
    <n v="1"/>
    <s v="Fecal swab"/>
    <s v="Cary blair"/>
    <s v="E. coli"/>
    <n v="2"/>
    <s v="small, round, lactose fermenter"/>
    <s v="Gram -ve rods"/>
    <m/>
    <s v="S"/>
    <s v="S"/>
    <s v="S"/>
    <s v="S"/>
    <s v="S"/>
    <s v="S"/>
    <s v="S"/>
    <s v="R"/>
    <s v="S"/>
    <s v="S"/>
    <s v="S"/>
    <s v="S"/>
    <s v="I"/>
    <s v="S"/>
    <x v="0"/>
    <x v="0"/>
    <s v="NEG"/>
    <s v="NEG"/>
    <s v="NEG"/>
    <s v="NEG"/>
    <m/>
  </r>
  <r>
    <x v="29"/>
    <x v="0"/>
    <s v="Top spray"/>
    <x v="0"/>
    <s v="Adult"/>
    <n v="1"/>
    <s v="Fecal swab"/>
    <s v="Cary blair"/>
    <s v="E. coli"/>
    <n v="9"/>
    <s v="big, round, lactose fermenters"/>
    <s v="Gram -ve rods"/>
    <m/>
    <s v="S"/>
    <s v="I"/>
    <s v="I"/>
    <s v="I"/>
    <s v="S"/>
    <s v="I"/>
    <s v="SDD"/>
    <s v="R"/>
    <s v="S"/>
    <s v="I"/>
    <s v="S"/>
    <s v="S"/>
    <s v="I"/>
    <s v="S"/>
    <x v="0"/>
    <x v="0"/>
    <s v="NEG"/>
    <s v="NEG"/>
    <s v="NEG"/>
    <s v="NEG"/>
    <m/>
  </r>
  <r>
    <x v="30"/>
    <x v="1"/>
    <s v="Kishine"/>
    <x v="1"/>
    <s v="Adult"/>
    <n v="1"/>
    <s v="Fecal swab"/>
    <s v="Cary blair"/>
    <s v="E. coli"/>
    <n v="105"/>
    <s v="big, round, irregular, dry, lactose fermenter"/>
    <s v="Gram -ve rods"/>
    <m/>
    <s v="S"/>
    <s v="I"/>
    <s v="I"/>
    <s v="S"/>
    <s v="S"/>
    <s v="S"/>
    <s v="S"/>
    <s v="R"/>
    <s v="S"/>
    <s v="I"/>
    <s v="S"/>
    <s v="S"/>
    <s v="I"/>
    <s v="S"/>
    <x v="0"/>
    <x v="0"/>
    <s v="NEG"/>
    <s v="NEG"/>
    <s v="NEG"/>
    <s v="NEG"/>
    <m/>
  </r>
  <r>
    <x v="31"/>
    <x v="2"/>
    <m/>
    <x v="0"/>
    <s v="Adult"/>
    <n v="1"/>
    <s v="Fecal swab"/>
    <s v="Cary blair"/>
    <s v="E. coli"/>
    <n v="301"/>
    <s v=" small, round, lactose fermenter"/>
    <s v="Gram -ve rods"/>
    <m/>
    <s v="S"/>
    <s v="R"/>
    <s v="R"/>
    <s v="R"/>
    <s v="R"/>
    <s v="R"/>
    <s v="R"/>
    <s v="R"/>
    <s v="I"/>
    <s v="S"/>
    <s v="I"/>
    <s v="S"/>
    <s v="I"/>
    <s v="S"/>
    <x v="0"/>
    <x v="5"/>
    <s v="POS"/>
    <s v="NEG"/>
    <s v="POS"/>
    <s v="NEG"/>
    <m/>
  </r>
  <r>
    <x v="32"/>
    <x v="0"/>
    <m/>
    <x v="0"/>
    <s v="Juvenile"/>
    <n v="1"/>
    <s v="Fecal swab"/>
    <s v="Cary blair"/>
    <s v="E. coli"/>
    <n v="34"/>
    <s v="small, irregular, lactose fermenters"/>
    <s v="Gram -ve rods"/>
    <m/>
    <s v="S"/>
    <s v="S"/>
    <s v="S"/>
    <s v="S"/>
    <s v="S"/>
    <s v="S"/>
    <s v="S"/>
    <s v="R"/>
    <s v="S"/>
    <s v="S"/>
    <s v="S"/>
    <s v="S"/>
    <s v="I"/>
    <s v="S"/>
    <x v="0"/>
    <x v="2"/>
    <s v="NEG"/>
    <s v="NEG"/>
    <s v="NEG"/>
    <s v="NEG"/>
    <m/>
  </r>
  <r>
    <x v="33"/>
    <x v="0"/>
    <m/>
    <x v="0"/>
    <s v="Adult"/>
    <n v="1"/>
    <s v="Fecal swab"/>
    <s v="Cary blair"/>
    <s v="E. coli"/>
    <n v="174"/>
    <s v="small, round, lactose fermenter"/>
    <s v="Gram -ve rods"/>
    <m/>
    <s v="S"/>
    <s v="R"/>
    <s v="R"/>
    <s v="R"/>
    <s v="R"/>
    <s v="R"/>
    <s v="R"/>
    <s v="R"/>
    <s v="R"/>
    <s v="S"/>
    <s v="I"/>
    <s v="S"/>
    <s v="I"/>
    <s v="R"/>
    <x v="0"/>
    <x v="6"/>
    <s v="POS"/>
    <s v="NEG"/>
    <s v="POS"/>
    <s v="NEG"/>
    <m/>
  </r>
  <r>
    <x v="34"/>
    <x v="0"/>
    <m/>
    <x v="0"/>
    <s v="Juvenile"/>
    <n v="0"/>
    <s v="Fecal swab"/>
    <s v="Cary blair"/>
    <s v="E. coli"/>
    <n v="39"/>
    <s v="small, round, raised, lactose fermenter"/>
    <s v="Gram -ve rods"/>
    <m/>
    <s v="S"/>
    <s v="S"/>
    <s v="S"/>
    <s v="S"/>
    <s v="S"/>
    <s v="S"/>
    <s v="S"/>
    <s v="R"/>
    <s v="S"/>
    <s v="I"/>
    <s v="S"/>
    <s v="S"/>
    <s v="I"/>
    <s v="S"/>
    <x v="0"/>
    <x v="0"/>
    <s v="NEG"/>
    <s v="NEG"/>
    <s v="NEG"/>
    <s v="NEG"/>
    <m/>
  </r>
  <r>
    <x v="35"/>
    <x v="1"/>
    <s v="Loruba"/>
    <x v="1"/>
    <s v="Adult"/>
    <n v="1"/>
    <s v="Fecal swab"/>
    <s v="Cary blair"/>
    <s v="E. coli"/>
    <n v="215"/>
    <s v="small, round, irregular, lactose fermenters"/>
    <s v="Gram -ve rods"/>
    <m/>
    <s v="S"/>
    <s v="R"/>
    <s v="R"/>
    <s v="R"/>
    <s v="R"/>
    <s v="R"/>
    <s v="R"/>
    <s v="R"/>
    <s v="S"/>
    <s v="S"/>
    <s v="S"/>
    <s v="S"/>
    <s v="I"/>
    <s v="R"/>
    <x v="0"/>
    <x v="7"/>
    <s v="POS"/>
    <s v="NEG"/>
    <s v="POS"/>
    <s v="NEG"/>
    <m/>
  </r>
  <r>
    <x v="36"/>
    <x v="1"/>
    <s v=" Sammy Meshami"/>
    <x v="1"/>
    <s v="Adult"/>
    <n v="1"/>
    <s v="Fecal swab"/>
    <s v="Cary blair"/>
    <s v="E. coli"/>
    <n v="144"/>
    <s v="big, elevated, moist, lactose fermenter"/>
    <s v="Gram -ve rods"/>
    <m/>
    <s v="S"/>
    <s v="I"/>
    <s v="S"/>
    <s v="S"/>
    <s v="S"/>
    <s v="S"/>
    <s v="S"/>
    <s v="I"/>
    <s v="S"/>
    <s v="S"/>
    <s v="S"/>
    <s v="S"/>
    <s v="S"/>
    <s v="S"/>
    <x v="0"/>
    <x v="2"/>
    <s v="NEG"/>
    <s v="NEG"/>
    <s v="NEG"/>
    <s v="NEG"/>
    <m/>
  </r>
  <r>
    <x v="37"/>
    <x v="1"/>
    <s v="Meshami"/>
    <x v="1"/>
    <s v="Adult"/>
    <n v="0"/>
    <s v="Fecal swab"/>
    <s v="Cary blair"/>
    <s v="E. coli"/>
    <n v="102"/>
    <s v="big, round, irregular, flat, lactose fermenters"/>
    <s v="Gram -ve rods"/>
    <m/>
    <s v="S"/>
    <s v="I"/>
    <s v="R"/>
    <s v="S"/>
    <s v="S"/>
    <s v="S"/>
    <s v="S"/>
    <s v="I"/>
    <s v="S"/>
    <s v="I"/>
    <s v="S"/>
    <s v="S"/>
    <s v="I"/>
    <s v="S"/>
    <x v="0"/>
    <x v="0"/>
    <s v="POS"/>
    <s v="NEG"/>
    <s v="NEG"/>
    <s v="NEG"/>
    <m/>
  </r>
  <r>
    <x v="38"/>
    <x v="3"/>
    <m/>
    <x v="0"/>
    <s v="Adult"/>
    <n v="1"/>
    <s v="Fecal swab"/>
    <s v="Cary blair"/>
    <s v="E. coli"/>
    <n v="246"/>
    <s v="small, flat, dry, irregular, lactose fermenter"/>
    <s v="Gram -ve rods"/>
    <m/>
    <s v="S"/>
    <s v="S"/>
    <s v="S"/>
    <s v="S"/>
    <s v="S"/>
    <s v="S"/>
    <s v="R"/>
    <s v="I"/>
    <s v="S"/>
    <s v="S"/>
    <s v="S"/>
    <s v="S"/>
    <s v="S"/>
    <s v="S"/>
    <x v="0"/>
    <x v="0"/>
    <s v="NEG"/>
    <s v="NEG"/>
    <s v="NEG"/>
    <s v="NEG"/>
    <m/>
  </r>
  <r>
    <x v="39"/>
    <x v="1"/>
    <s v="Lesimbiri"/>
    <x v="1"/>
    <s v="Adult"/>
    <n v="1"/>
    <s v="Fecal swab"/>
    <s v="Cary blair"/>
    <s v="E. coli"/>
    <n v="55"/>
    <s v="small, round, lactose fermenter"/>
    <s v="Gram -ve rods"/>
    <m/>
    <s v="S"/>
    <s v="S"/>
    <s v="I"/>
    <s v="I"/>
    <s v="S"/>
    <s v="S"/>
    <s v="S"/>
    <s v="I"/>
    <s v="S"/>
    <s v="S"/>
    <s v="S"/>
    <s v="S"/>
    <s v="S"/>
    <s v="S"/>
    <x v="0"/>
    <x v="2"/>
    <s v="NEG"/>
    <s v="NEG"/>
    <s v="NEG"/>
    <s v="NEG"/>
    <m/>
  </r>
  <r>
    <x v="40"/>
    <x v="0"/>
    <s v="Top spray"/>
    <x v="0"/>
    <s v="Juvenile"/>
    <n v="0"/>
    <s v="Fecal swab"/>
    <s v="Cary blair"/>
    <s v="E. coli"/>
    <n v="17"/>
    <s v="small, round, lactose fermenter"/>
    <s v="Gram -ve rods"/>
    <m/>
    <s v="S"/>
    <s v="S"/>
    <s v="S"/>
    <s v="S"/>
    <s v="S"/>
    <s v="S"/>
    <s v="S"/>
    <s v="I"/>
    <s v="S"/>
    <s v="S"/>
    <s v="S"/>
    <s v="S"/>
    <s v="R"/>
    <s v="S"/>
    <x v="0"/>
    <x v="2"/>
    <s v="NEG"/>
    <s v="NEG"/>
    <s v="NEG"/>
    <s v="NEG"/>
    <m/>
  </r>
  <r>
    <x v="41"/>
    <x v="1"/>
    <s v="Loruba"/>
    <x v="1"/>
    <s v="Adult"/>
    <n v="1"/>
    <s v="Fecal swab"/>
    <s v="Cary blair"/>
    <s v="E. coli"/>
    <n v="182"/>
    <s v="big, irregular, lactose fermenters"/>
    <s v="Gram -ve rods"/>
    <m/>
    <s v="S"/>
    <s v="S"/>
    <s v="S"/>
    <s v="S"/>
    <s v="S"/>
    <s v="S"/>
    <s v="S"/>
    <s v="R"/>
    <s v="S"/>
    <s v="S"/>
    <s v="S"/>
    <s v="S"/>
    <s v="I"/>
    <s v="S"/>
    <x v="0"/>
    <x v="0"/>
    <s v="NEG"/>
    <s v="NEG"/>
    <s v="NEG"/>
    <s v="NEG"/>
    <m/>
  </r>
  <r>
    <x v="42"/>
    <x v="0"/>
    <m/>
    <x v="0"/>
    <s v="Adult"/>
    <n v="1"/>
    <s v="Fecal swab"/>
    <s v="Cary blair"/>
    <s v="E. coli"/>
    <n v="7"/>
    <s v="big,round, raised lactose fermenter"/>
    <s v="Gram -ve rods"/>
    <m/>
    <s v="S"/>
    <s v="S"/>
    <s v="S"/>
    <s v="S"/>
    <s v="S"/>
    <s v="S"/>
    <s v="S"/>
    <s v="I"/>
    <s v="S"/>
    <s v="S"/>
    <s v="S"/>
    <s v="S"/>
    <s v="I"/>
    <s v="S"/>
    <x v="0"/>
    <x v="2"/>
    <s v="NEG"/>
    <s v="NEG"/>
    <s v="NEG"/>
    <s v="NEG"/>
    <m/>
  </r>
  <r>
    <x v="43"/>
    <x v="0"/>
    <m/>
    <x v="0"/>
    <s v="Adult"/>
    <n v="1"/>
    <s v="Fecal swab"/>
    <s v="Cary blair"/>
    <s v="E. coli"/>
    <n v="162"/>
    <s v="small,round, raised lactose fermenters"/>
    <s v="Gram -ve rods"/>
    <m/>
    <s v="S"/>
    <s v="S"/>
    <s v="S"/>
    <s v="S"/>
    <s v="S"/>
    <s v="S"/>
    <s v="S"/>
    <s v="R"/>
    <s v="S"/>
    <s v="S"/>
    <s v="S"/>
    <s v="S"/>
    <s v="S"/>
    <s v="S"/>
    <x v="0"/>
    <x v="0"/>
    <s v="NEG"/>
    <s v="NEG"/>
    <s v="NEG"/>
    <s v="NEG"/>
    <m/>
  </r>
  <r>
    <x v="44"/>
    <x v="1"/>
    <s v="Lesimbiri"/>
    <x v="1"/>
    <s v="Adult"/>
    <n v="1"/>
    <s v="Fecal swab"/>
    <s v="Cary blair"/>
    <s v="E. coli"/>
    <n v="68"/>
    <s v="small, round, raised, lactose fermenter"/>
    <s v="Gram -ve rods"/>
    <m/>
    <s v="S"/>
    <s v="S"/>
    <s v="S"/>
    <s v="S"/>
    <s v="S"/>
    <s v="S"/>
    <s v="S"/>
    <s v="R"/>
    <s v="S"/>
    <s v="S"/>
    <s v="S"/>
    <s v="S"/>
    <s v="S"/>
    <s v="S"/>
    <x v="0"/>
    <x v="0"/>
    <s v="NEG"/>
    <s v="NEG"/>
    <s v="NEG"/>
    <s v="NEG"/>
    <m/>
  </r>
  <r>
    <x v="45"/>
    <x v="0"/>
    <m/>
    <x v="0"/>
    <s v="Adult"/>
    <n v="1"/>
    <s v="Fecal swab"/>
    <s v="Cary blair"/>
    <s v="E. coli"/>
    <n v="157"/>
    <s v="small, round, smooth margin, lactose fermenters"/>
    <s v="Gram -ve rods"/>
    <m/>
    <s v="S"/>
    <s v="S"/>
    <s v="I"/>
    <s v="R"/>
    <s v="S"/>
    <s v="I"/>
    <s v="SDD"/>
    <s v="I"/>
    <s v="S"/>
    <s v="S"/>
    <s v="S"/>
    <s v="S"/>
    <s v="S"/>
    <s v="S"/>
    <x v="0"/>
    <x v="0"/>
    <s v="POS"/>
    <s v="NEG"/>
    <s v="NEG"/>
    <s v="NEG"/>
    <m/>
  </r>
  <r>
    <x v="46"/>
    <x v="3"/>
    <m/>
    <x v="0"/>
    <s v="Adult"/>
    <n v="0"/>
    <s v="Fecal swab"/>
    <s v="Cary blair"/>
    <s v="E. coli"/>
    <n v="230"/>
    <s v="big, irregular, moist, lactose fermenter"/>
    <s v="Gram -ve rods"/>
    <m/>
    <s v="S"/>
    <s v="S"/>
    <s v="S"/>
    <s v="R"/>
    <s v="S"/>
    <s v="S"/>
    <s v="S"/>
    <s v="S"/>
    <s v="S"/>
    <s v="S"/>
    <s v="S"/>
    <s v="S"/>
    <s v="S"/>
    <s v="S"/>
    <x v="0"/>
    <x v="0"/>
    <s v="NEG"/>
    <s v="NEG"/>
    <s v="NEG"/>
    <s v="NEG"/>
    <m/>
  </r>
  <r>
    <x v="47"/>
    <x v="3"/>
    <m/>
    <x v="0"/>
    <s v="Adult"/>
    <n v="1"/>
    <s v="Fecal swab"/>
    <s v="Cary blair"/>
    <s v="E. coli"/>
    <n v="247"/>
    <s v="big, irregular, moist, lactose fermenter"/>
    <s v="Gram -ve rods"/>
    <m/>
    <s v="S"/>
    <s v="S"/>
    <s v="I"/>
    <s v="R"/>
    <s v="S"/>
    <s v="I"/>
    <s v="SDD"/>
    <s v="I"/>
    <s v="S"/>
    <s v="S"/>
    <s v="S"/>
    <s v="S"/>
    <s v="S"/>
    <s v="S"/>
    <x v="0"/>
    <x v="0"/>
    <s v="NEG"/>
    <s v="NEG"/>
    <s v="NEG"/>
    <s v="NEG"/>
    <m/>
  </r>
  <r>
    <x v="48"/>
    <x v="3"/>
    <m/>
    <x v="0"/>
    <s v="Adult"/>
    <n v="1"/>
    <s v="Fecal swab"/>
    <s v="Cary blair"/>
    <s v="E. coli"/>
    <n v="262"/>
    <s v="small, round,dry,  smooth margin, lactose fermenters"/>
    <s v="Gram -ve rods"/>
    <m/>
    <s v="S"/>
    <s v="S"/>
    <s v="S"/>
    <s v="R"/>
    <s v="S"/>
    <s v="R"/>
    <s v="S"/>
    <s v="I"/>
    <s v="S"/>
    <s v="S"/>
    <s v="S"/>
    <s v="S"/>
    <s v="I"/>
    <s v="S"/>
    <x v="0"/>
    <x v="1"/>
    <s v="NEG"/>
    <s v="NEG"/>
    <s v="NEG"/>
    <s v="NEG"/>
    <m/>
  </r>
  <r>
    <x v="49"/>
    <x v="3"/>
    <m/>
    <x v="0"/>
    <s v="Adult"/>
    <n v="1"/>
    <s v="Fecal swab"/>
    <s v="Cary blair"/>
    <s v="E. coli"/>
    <n v="259"/>
    <s v="small, pink, moist, lactose fermenter"/>
    <s v="Gram -ve rods"/>
    <m/>
    <s v="S"/>
    <s v="S"/>
    <s v="S"/>
    <s v="R"/>
    <s v="S"/>
    <s v="S"/>
    <s v="S"/>
    <s v="S"/>
    <s v="S"/>
    <s v="S"/>
    <s v="S"/>
    <s v="S"/>
    <s v="S"/>
    <s v="S"/>
    <x v="0"/>
    <x v="0"/>
    <s v="NEG"/>
    <s v="NEG"/>
    <s v="NEG"/>
    <s v="NEG"/>
    <m/>
  </r>
  <r>
    <x v="50"/>
    <x v="2"/>
    <m/>
    <x v="0"/>
    <s v="Adult"/>
    <n v="0"/>
    <s v="Fecal swab"/>
    <s v="Cary blair"/>
    <s v="E. coli"/>
    <n v="277"/>
    <s v="big, irregular, moist, lactose fermenter"/>
    <s v="Gram -ve rods"/>
    <m/>
    <s v="S"/>
    <s v="S"/>
    <s v="I"/>
    <s v="I"/>
    <s v="S"/>
    <s v="S"/>
    <s v="SDD"/>
    <s v="I"/>
    <s v="S"/>
    <s v="S"/>
    <s v="S"/>
    <s v="S"/>
    <s v="I"/>
    <s v="S"/>
    <x v="0"/>
    <x v="2"/>
    <s v="NEG"/>
    <s v="NEG"/>
    <s v="NEG"/>
    <s v="NEG"/>
    <m/>
  </r>
  <r>
    <x v="51"/>
    <x v="3"/>
    <m/>
    <x v="0"/>
    <s v="Adult"/>
    <n v="0"/>
    <s v="Fecal swab"/>
    <s v="Cary blair"/>
    <s v="E. coli"/>
    <n v="241"/>
    <s v="big, flat, moist, lactose fermenter"/>
    <s v="Gram -ve rods"/>
    <m/>
    <s v="S"/>
    <s v="S"/>
    <s v="I"/>
    <s v="S"/>
    <s v="S"/>
    <s v="I"/>
    <s v="SDD"/>
    <s v="I"/>
    <s v="S"/>
    <s v="S"/>
    <s v="S"/>
    <s v="S"/>
    <s v="S"/>
    <s v="S"/>
    <x v="0"/>
    <x v="2"/>
    <s v="NEG"/>
    <s v="NEG"/>
    <s v="NEG"/>
    <s v="NEG"/>
    <m/>
  </r>
  <r>
    <x v="52"/>
    <x v="3"/>
    <m/>
    <x v="0"/>
    <s v="Adult"/>
    <n v="1"/>
    <s v="Fecal swab"/>
    <s v="Cary blair"/>
    <s v="E. coli"/>
    <n v="264"/>
    <s v="big, irregular, dry, lactose fermenter"/>
    <s v="Gram -ve rods"/>
    <m/>
    <s v="S"/>
    <s v="S"/>
    <s v="S"/>
    <s v="S"/>
    <s v="S"/>
    <s v="S"/>
    <s v="SDD"/>
    <s v="S"/>
    <s v="S"/>
    <s v="S"/>
    <s v="S"/>
    <s v="S"/>
    <s v="S"/>
    <s v="S"/>
    <x v="0"/>
    <x v="2"/>
    <s v="NEG"/>
    <s v="NEG"/>
    <s v="NEG"/>
    <s v="NEG"/>
    <m/>
  </r>
  <r>
    <x v="53"/>
    <x v="0"/>
    <m/>
    <x v="0"/>
    <s v="Adult"/>
    <n v="1"/>
    <s v="Fecal swab"/>
    <s v="Cary blair"/>
    <s v="E. coli"/>
    <n v="170"/>
    <s v="small, round, lactose fermenter"/>
    <s v="Gram -ve rods"/>
    <m/>
    <s v="S"/>
    <s v="S"/>
    <s v="S"/>
    <s v="S"/>
    <s v="S"/>
    <s v="S"/>
    <s v="S"/>
    <s v="S"/>
    <s v="S"/>
    <s v="S"/>
    <s v="S"/>
    <s v="S"/>
    <s v="S"/>
    <s v="S"/>
    <x v="0"/>
    <x v="2"/>
    <s v="NEG"/>
    <s v="NEG"/>
    <s v="NEG"/>
    <s v="NEG"/>
    <m/>
  </r>
  <r>
    <x v="54"/>
    <x v="1"/>
    <m/>
    <x v="1"/>
    <s v="Adult"/>
    <n v="0"/>
    <s v="Fecal swab"/>
    <s v="Cary blair"/>
    <s v="E. coli"/>
    <n v="112"/>
    <s v="big, irregular, flat, dry, lactose fermenter"/>
    <s v="Gram -ve rods"/>
    <m/>
    <s v="S"/>
    <s v="S"/>
    <s v="I"/>
    <s v="S"/>
    <s v="S"/>
    <s v="S"/>
    <s v="SDD"/>
    <s v="R"/>
    <s v="S"/>
    <s v="S"/>
    <s v="S"/>
    <s v="S"/>
    <s v="I"/>
    <s v="S"/>
    <x v="0"/>
    <x v="0"/>
    <s v="NEG"/>
    <s v="NEG"/>
    <s v="NEG"/>
    <s v="NEG"/>
    <m/>
  </r>
  <r>
    <x v="55"/>
    <x v="0"/>
    <m/>
    <x v="0"/>
    <s v="Juvenile"/>
    <n v="0"/>
    <s v="Fecal swab"/>
    <s v="Cary blair"/>
    <s v="E. coli"/>
    <n v="164"/>
    <s v="big, irregular, dry, lactose fermenter"/>
    <s v="Gram -ve rods"/>
    <m/>
    <s v="S"/>
    <s v="S"/>
    <s v="S"/>
    <s v="S"/>
    <s v="S"/>
    <s v="S"/>
    <s v="S"/>
    <s v="R"/>
    <s v="S"/>
    <s v="I"/>
    <s v="I"/>
    <s v="S"/>
    <s v="I"/>
    <s v="S"/>
    <x v="0"/>
    <x v="0"/>
    <s v="POS"/>
    <s v="NEG"/>
    <s v="NEG"/>
    <s v="NEG"/>
    <m/>
  </r>
  <r>
    <x v="56"/>
    <x v="2"/>
    <m/>
    <x v="0"/>
    <s v="Adult"/>
    <n v="1"/>
    <s v="Fecal swab"/>
    <s v="Cary blair"/>
    <s v="E. coli"/>
    <n v="292"/>
    <s v="small, round, irregular, lactose fermenters"/>
    <s v="Gram -ve rods"/>
    <m/>
    <s v="S"/>
    <s v="S"/>
    <s v="S"/>
    <s v="S"/>
    <s v="S"/>
    <s v="S"/>
    <s v="S"/>
    <s v="S"/>
    <s v="S"/>
    <s v="S"/>
    <s v="S"/>
    <s v="S"/>
    <s v="I"/>
    <s v="S"/>
    <x v="0"/>
    <x v="2"/>
    <s v="NEG"/>
    <s v="NEG"/>
    <s v="NEG"/>
    <s v="NEG"/>
    <m/>
  </r>
  <r>
    <x v="57"/>
    <x v="1"/>
    <m/>
    <x v="1"/>
    <s v="Adult"/>
    <n v="1"/>
    <s v="Fecal swab"/>
    <s v="Cary blair"/>
    <s v="E. coli"/>
    <n v="189"/>
    <s v="small, round, lactose fermenter"/>
    <s v="Gram -ve rods"/>
    <m/>
    <s v="S"/>
    <s v="S"/>
    <s v="S"/>
    <s v="S"/>
    <s v="S"/>
    <s v="S"/>
    <s v="S"/>
    <s v="I"/>
    <s v="S"/>
    <s v="S"/>
    <s v="S"/>
    <s v="S"/>
    <s v="I"/>
    <s v="S"/>
    <x v="0"/>
    <x v="2"/>
    <s v="NEG"/>
    <s v="NEG"/>
    <s v="NEG"/>
    <s v="NEG"/>
    <m/>
  </r>
  <r>
    <x v="58"/>
    <x v="3"/>
    <m/>
    <x v="0"/>
    <s v="Adult"/>
    <n v="1"/>
    <s v="Fecal swab"/>
    <s v="Cary blair"/>
    <s v="E. coli"/>
    <n v="270"/>
    <s v="small, irregular, lactose fermenters"/>
    <s v="Gram -ve rods"/>
    <m/>
    <s v="S"/>
    <s v="S"/>
    <s v="S"/>
    <s v="S"/>
    <s v="S"/>
    <s v="S"/>
    <s v="SDD"/>
    <s v="I"/>
    <s v="S"/>
    <s v="S"/>
    <s v="S"/>
    <s v="S"/>
    <s v="S"/>
    <s v="S"/>
    <x v="0"/>
    <x v="2"/>
    <s v="NEG"/>
    <s v="NEG"/>
    <s v="NEG"/>
    <s v="NEG"/>
    <m/>
  </r>
  <r>
    <x v="59"/>
    <x v="3"/>
    <m/>
    <x v="0"/>
    <s v="Adult"/>
    <n v="1"/>
    <s v="Fecal swab"/>
    <s v="Cary blair"/>
    <s v="E. coli"/>
    <n v="257"/>
    <s v="big, flat, irregular lactose fermenter"/>
    <s v="Gram -ve rods"/>
    <m/>
    <s v="S"/>
    <s v="S"/>
    <s v="S"/>
    <s v="S"/>
    <s v="S"/>
    <s v="S"/>
    <s v="S"/>
    <s v="I"/>
    <s v="S"/>
    <s v="S"/>
    <s v="S"/>
    <s v="S"/>
    <s v="I"/>
    <s v="S"/>
    <x v="0"/>
    <x v="2"/>
    <s v="NEG"/>
    <s v="NEG"/>
    <s v="NEG"/>
    <s v="NEG"/>
    <m/>
  </r>
  <r>
    <x v="60"/>
    <x v="2"/>
    <m/>
    <x v="0"/>
    <s v="Adult"/>
    <n v="1"/>
    <s v="Fecal swab"/>
    <s v="Cary blair"/>
    <s v="E. coli"/>
    <n v="300"/>
    <s v="small, round, lactose fermenter"/>
    <s v="Gram -ve rods"/>
    <m/>
    <s v="S"/>
    <s v="S"/>
    <s v="S"/>
    <s v="I"/>
    <s v="S"/>
    <s v="S"/>
    <s v="SDD"/>
    <s v="I"/>
    <s v="S"/>
    <s v="S"/>
    <s v="S"/>
    <s v="S"/>
    <s v="S"/>
    <s v="S"/>
    <x v="0"/>
    <x v="2"/>
    <s v="NEG"/>
    <s v="NEG"/>
    <s v="NEG"/>
    <s v="NEG"/>
    <m/>
  </r>
  <r>
    <x v="61"/>
    <x v="1"/>
    <m/>
    <x v="1"/>
    <s v="Adult"/>
    <n v="1"/>
    <s v="Fecal swab"/>
    <s v="Cary blair"/>
    <s v="E. coli"/>
    <n v="213"/>
    <s v="big, irregular,lactose fermenter"/>
    <s v="Gram -ve rods"/>
    <m/>
    <s v="S"/>
    <s v="S"/>
    <s v="S"/>
    <s v="S"/>
    <s v="S"/>
    <s v="S"/>
    <s v="S"/>
    <s v="S"/>
    <s v="S"/>
    <s v="S"/>
    <s v="S"/>
    <s v="S"/>
    <s v="S"/>
    <s v="S"/>
    <x v="0"/>
    <x v="2"/>
    <s v="NEG"/>
    <s v="NEG"/>
    <s v="NEG"/>
    <s v="NEG"/>
    <m/>
  </r>
  <r>
    <x v="62"/>
    <x v="1"/>
    <m/>
    <x v="1"/>
    <s v="Adult"/>
    <n v="1"/>
    <s v="Fecal swab"/>
    <s v="Cary blair"/>
    <s v="E. coli"/>
    <n v="194"/>
    <s v="small, round, lactose fermenter"/>
    <s v="Gram -ve rods"/>
    <m/>
    <s v="S"/>
    <s v="S"/>
    <s v="I"/>
    <s v="I"/>
    <s v="S"/>
    <s v="S"/>
    <s v="SDD"/>
    <s v="S"/>
    <s v="S"/>
    <s v="S"/>
    <s v="S"/>
    <s v="S"/>
    <s v="I"/>
    <s v="S"/>
    <x v="0"/>
    <x v="2"/>
    <s v="NEG"/>
    <s v="NEG"/>
    <s v="NEG"/>
    <s v="NEG"/>
    <m/>
  </r>
  <r>
    <x v="63"/>
    <x v="0"/>
    <m/>
    <x v="0"/>
    <s v="Adult"/>
    <n v="1"/>
    <s v="Fecal swab"/>
    <s v="Cary blair"/>
    <s v="E. coli"/>
    <n v="180"/>
    <s v="small, round, lactose fermenter"/>
    <s v="Gram -ve rods"/>
    <m/>
    <s v="S"/>
    <s v="I"/>
    <s v="R"/>
    <s v="R"/>
    <s v="R"/>
    <s v="S"/>
    <s v="SDD"/>
    <s v="I"/>
    <s v="S"/>
    <s v="S"/>
    <s v="S"/>
    <s v="S"/>
    <s v="S"/>
    <s v="S"/>
    <x v="0"/>
    <x v="8"/>
    <s v="POS"/>
    <s v="NEG"/>
    <s v="NEG"/>
    <s v="NEG"/>
    <m/>
  </r>
  <r>
    <x v="64"/>
    <x v="1"/>
    <m/>
    <x v="1"/>
    <s v="Adult"/>
    <n v="1"/>
    <s v="Fecal swab"/>
    <s v="Cary blair"/>
    <s v="E. coli"/>
    <n v="217"/>
    <s v="small, irregular, lactose fermenters"/>
    <s v="Gram -ve rods"/>
    <m/>
    <s v="S"/>
    <s v="S"/>
    <s v="S"/>
    <s v="S"/>
    <s v="S"/>
    <s v="S"/>
    <s v="S"/>
    <s v="I"/>
    <s v="S"/>
    <s v="S"/>
    <s v="S"/>
    <s v="S"/>
    <s v="S"/>
    <s v="S"/>
    <x v="0"/>
    <x v="2"/>
    <s v="NEG"/>
    <s v="NEG"/>
    <s v="NEG"/>
    <s v="NEG"/>
    <m/>
  </r>
  <r>
    <x v="65"/>
    <x v="1"/>
    <m/>
    <x v="1"/>
    <s v="Adult"/>
    <n v="1"/>
    <s v="Fecal swab"/>
    <s v="Cary blair"/>
    <s v="E. coli"/>
    <n v="206"/>
    <s v="big, dry, flat, irregular, lactose fermenter"/>
    <s v="Gram -ve rods"/>
    <m/>
    <s v="S"/>
    <s v="S"/>
    <s v="I"/>
    <s v="R"/>
    <s v="S"/>
    <s v="I"/>
    <s v="SDD"/>
    <s v="I"/>
    <s v="S"/>
    <s v="I"/>
    <s v="S"/>
    <s v="S"/>
    <s v="I"/>
    <s v="S"/>
    <x v="0"/>
    <x v="0"/>
    <s v="POS"/>
    <s v="NEG"/>
    <s v="NEG"/>
    <s v="NEG"/>
    <m/>
  </r>
  <r>
    <x v="66"/>
    <x v="0"/>
    <m/>
    <x v="0"/>
    <s v="Adult"/>
    <n v="1"/>
    <s v="Fecal swab"/>
    <s v="Cary blair"/>
    <s v="E. coli"/>
    <n v="175"/>
    <s v="small, round, lactose fermenter"/>
    <s v="Gram -ve rods"/>
    <m/>
    <s v="S"/>
    <s v="S"/>
    <s v="S"/>
    <s v="I"/>
    <s v="S"/>
    <s v="S"/>
    <s v="S"/>
    <s v="S"/>
    <s v="S"/>
    <s v="S"/>
    <s v="S"/>
    <s v="S"/>
    <s v="S"/>
    <s v="S"/>
    <x v="0"/>
    <x v="2"/>
    <s v="NEG"/>
    <s v="NEG"/>
    <s v="NEG"/>
    <s v="NEG"/>
    <m/>
  </r>
  <r>
    <x v="38"/>
    <x v="3"/>
    <m/>
    <x v="0"/>
    <s v="Adult"/>
    <n v="1"/>
    <s v="Fecal swab"/>
    <s v="Cary blair"/>
    <s v="E. coli"/>
    <n v="246"/>
    <s v="small, flat, dry, irregular, lactose fermenter"/>
    <s v="Gram -ve rods"/>
    <m/>
    <s v="S"/>
    <s v="S"/>
    <s v="S"/>
    <s v="S"/>
    <s v="S"/>
    <s v="S"/>
    <s v="S"/>
    <s v="I"/>
    <s v="S"/>
    <s v="S"/>
    <s v="S"/>
    <s v="S"/>
    <s v="I"/>
    <s v="S"/>
    <x v="0"/>
    <x v="2"/>
    <s v="NEG"/>
    <s v="NEG"/>
    <s v="NEG"/>
    <s v="NEG"/>
    <m/>
  </r>
  <r>
    <x v="67"/>
    <x v="3"/>
    <m/>
    <x v="0"/>
    <s v="Adult"/>
    <n v="1"/>
    <s v="Fecal swab"/>
    <s v="Cary blair"/>
    <s v="E. coli"/>
    <n v="252"/>
    <s v="big,round, irregular, dry, lactose fermenter"/>
    <s v="Gram -ve rods"/>
    <m/>
    <s v="S"/>
    <s v="S"/>
    <s v="R"/>
    <s v="R"/>
    <s v="S"/>
    <s v="S"/>
    <s v="SDD"/>
    <s v="S"/>
    <s v="S"/>
    <s v="S"/>
    <s v="S"/>
    <s v="S"/>
    <s v="S"/>
    <s v="S"/>
    <x v="0"/>
    <x v="1"/>
    <s v="NEG"/>
    <s v="NEG"/>
    <s v="NEG"/>
    <s v="NEG"/>
    <m/>
  </r>
  <r>
    <x v="68"/>
    <x v="3"/>
    <m/>
    <x v="0"/>
    <s v="Adult"/>
    <n v="1"/>
    <s v="Fecal swab"/>
    <s v="Cary blair"/>
    <s v="E. coli"/>
    <n v="263"/>
    <s v="small, round, lactose fermenter"/>
    <s v="Gram -ve rods"/>
    <m/>
    <s v="S"/>
    <s v="S"/>
    <s v="S"/>
    <s v="R"/>
    <s v="S"/>
    <s v="S"/>
    <s v="SDD"/>
    <s v="I"/>
    <s v="S"/>
    <s v="S"/>
    <s v="S"/>
    <s v="S"/>
    <s v="S"/>
    <s v="S"/>
    <x v="0"/>
    <x v="0"/>
    <s v="NEG"/>
    <s v="NEG"/>
    <s v="NEG"/>
    <s v="NEG"/>
    <m/>
  </r>
  <r>
    <x v="69"/>
    <x v="0"/>
    <m/>
    <x v="0"/>
    <s v="Adult"/>
    <n v="1"/>
    <s v="Fecal swab"/>
    <s v="Cary blair"/>
    <s v="E. coli"/>
    <n v="156"/>
    <s v="small, round, irregular, lactose fermenters"/>
    <s v="Gram -ve rods"/>
    <m/>
    <s v="S"/>
    <s v="R"/>
    <s v="S"/>
    <s v="I"/>
    <s v="S"/>
    <s v="S"/>
    <s v="SDD"/>
    <s v="I"/>
    <s v="R"/>
    <s v="S"/>
    <s v="I"/>
    <s v="S"/>
    <s v="I"/>
    <s v="S"/>
    <x v="0"/>
    <x v="8"/>
    <s v="POS"/>
    <s v="NEG"/>
    <s v="NEG"/>
    <s v="NEG"/>
    <m/>
  </r>
  <r>
    <x v="70"/>
    <x v="3"/>
    <m/>
    <x v="0"/>
    <s v="Adult"/>
    <n v="1"/>
    <s v="Fecal swab"/>
    <s v="Cary blair"/>
    <s v="E. coli"/>
    <n v="254"/>
    <s v="small, irregular, lactose fermenters"/>
    <s v="Gram -ve rods"/>
    <m/>
    <s v="S"/>
    <s v="S"/>
    <s v="S"/>
    <s v="S"/>
    <s v="S"/>
    <s v="S"/>
    <s v="S"/>
    <s v="S"/>
    <s v="S"/>
    <s v="S"/>
    <s v="S"/>
    <s v="S"/>
    <s v="S"/>
    <s v="S"/>
    <x v="0"/>
    <x v="2"/>
    <s v="NEG"/>
    <s v="NEG"/>
    <s v="NEG"/>
    <s v="NEG"/>
    <m/>
  </r>
  <r>
    <x v="71"/>
    <x v="0"/>
    <m/>
    <x v="0"/>
    <s v="Adult"/>
    <n v="1"/>
    <s v="Fecal swab"/>
    <s v="Cary blair"/>
    <s v="E. coli"/>
    <n v="163"/>
    <s v="small, round, lactose fermenter"/>
    <s v="Gram -ve rods"/>
    <m/>
    <s v="S"/>
    <s v="R"/>
    <s v="S"/>
    <s v="S"/>
    <s v="S"/>
    <s v="S"/>
    <s v="S"/>
    <s v="I"/>
    <s v="R"/>
    <s v="S"/>
    <s v="S"/>
    <s v="S"/>
    <s v="S"/>
    <s v="S"/>
    <x v="0"/>
    <x v="1"/>
    <s v="POS"/>
    <s v="NEG"/>
    <s v="NEG"/>
    <s v="NEG"/>
    <m/>
  </r>
  <r>
    <x v="24"/>
    <x v="1"/>
    <m/>
    <x v="1"/>
    <s v="Adult"/>
    <n v="1"/>
    <s v="Fecal swab"/>
    <s v="Cary blair"/>
    <s v="E. coli"/>
    <n v="197"/>
    <s v="big, irregular, lactose fermenters"/>
    <s v="Gram -ve rods"/>
    <m/>
    <s v="S"/>
    <s v="S"/>
    <s v="S"/>
    <s v="I"/>
    <s v="S"/>
    <s v="S"/>
    <s v="S"/>
    <s v="S"/>
    <s v="I"/>
    <s v="S"/>
    <s v="S"/>
    <s v="S"/>
    <s v="S"/>
    <s v="S"/>
    <x v="0"/>
    <x v="2"/>
    <s v="NEG"/>
    <s v="NEG"/>
    <s v="NEG"/>
    <s v="NEG"/>
    <m/>
  </r>
  <r>
    <x v="72"/>
    <x v="2"/>
    <m/>
    <x v="0"/>
    <s v="Adult"/>
    <n v="1"/>
    <s v="Fecal swab"/>
    <s v="Cary blair"/>
    <s v="E. coli"/>
    <s v="303-1a"/>
    <s v="big, flat, dry, irregular, lactose fermenter"/>
    <s v="Gram -ve rods"/>
    <m/>
    <s v="S"/>
    <s v="S"/>
    <s v="S"/>
    <s v="S"/>
    <s v="S"/>
    <s v="S"/>
    <s v="S"/>
    <s v="S"/>
    <s v="S"/>
    <s v="S"/>
    <s v="S"/>
    <s v="S"/>
    <s v="S"/>
    <s v="S"/>
    <x v="0"/>
    <x v="2"/>
    <s v="NEG"/>
    <s v="NEG"/>
    <s v="NEG"/>
    <s v="NEG"/>
    <m/>
  </r>
  <r>
    <x v="73"/>
    <x v="3"/>
    <m/>
    <x v="0"/>
    <s v="Adult"/>
    <n v="1"/>
    <s v="Fecal swab"/>
    <s v="Cary blair"/>
    <s v="E. coli"/>
    <n v="248"/>
    <s v="big, round, irregular, lactose fermenter"/>
    <s v="Gram -ve rods"/>
    <m/>
    <s v="S"/>
    <s v="S"/>
    <s v="S"/>
    <s v="S"/>
    <s v="S"/>
    <s v="S"/>
    <s v="S"/>
    <s v="S"/>
    <s v="S"/>
    <s v="S"/>
    <s v="S"/>
    <s v="S"/>
    <s v="S"/>
    <s v="S"/>
    <x v="0"/>
    <x v="2"/>
    <s v="NEG"/>
    <s v="NEG"/>
    <s v="NEG"/>
    <s v="NEG"/>
    <m/>
  </r>
  <r>
    <x v="74"/>
    <x v="3"/>
    <m/>
    <x v="0"/>
    <s v="Adult"/>
    <n v="0"/>
    <s v="Fecal swab"/>
    <s v="Cary blair"/>
    <s v="E. coli"/>
    <n v="218"/>
    <s v="big, round, irregular, lactose fermenter"/>
    <s v="Gram -ve rods"/>
    <m/>
    <s v="S"/>
    <s v="S"/>
    <s v="S"/>
    <s v="S"/>
    <s v="S"/>
    <s v="S"/>
    <s v="S"/>
    <s v="S"/>
    <s v="S"/>
    <s v="S"/>
    <s v="S"/>
    <s v="S"/>
    <s v="S"/>
    <s v="S"/>
    <x v="0"/>
    <x v="2"/>
    <s v="NEG"/>
    <s v="NEG"/>
    <s v="NEG"/>
    <s v="NEG"/>
    <m/>
  </r>
  <r>
    <x v="33"/>
    <x v="0"/>
    <m/>
    <x v="0"/>
    <s v="Adult"/>
    <n v="1"/>
    <s v="Fecal swab"/>
    <s v="Cary blair"/>
    <s v="E. coli"/>
    <n v="174"/>
    <s v="small, round, lactose fermenter"/>
    <s v="Gram -ve rods"/>
    <m/>
    <s v="S"/>
    <s v="S"/>
    <s v="I"/>
    <s v="R"/>
    <s v="S"/>
    <s v="I"/>
    <s v="S"/>
    <s v="R"/>
    <s v="R"/>
    <s v="S"/>
    <s v="I"/>
    <s v="S"/>
    <s v="I"/>
    <s v="S"/>
    <x v="0"/>
    <x v="8"/>
    <s v="NEG"/>
    <s v="NEG"/>
    <s v="NEG"/>
    <s v="NEG"/>
    <m/>
  </r>
  <r>
    <x v="75"/>
    <x v="0"/>
    <m/>
    <x v="0"/>
    <s v="Adult"/>
    <n v="1"/>
    <s v="Fecal swab"/>
    <s v="Cary blair"/>
    <s v="E. coli"/>
    <n v="209"/>
    <s v="big, irregular, moist, lactose fermenter"/>
    <s v="Gram -ve rods"/>
    <m/>
    <s v="S"/>
    <s v="S"/>
    <s v="S"/>
    <s v="I"/>
    <s v="I"/>
    <s v="S"/>
    <s v="S"/>
    <s v="S"/>
    <s v="S"/>
    <s v="S"/>
    <s v="I"/>
    <s v="S"/>
    <s v="S"/>
    <s v="S"/>
    <x v="0"/>
    <x v="2"/>
    <s v="NEG"/>
    <s v="NEG"/>
    <s v="NEG"/>
    <s v="NEG"/>
    <m/>
  </r>
  <r>
    <x v="76"/>
    <x v="3"/>
    <m/>
    <x v="0"/>
    <s v="Adult"/>
    <n v="0"/>
    <s v="Fecal swab"/>
    <s v="Cary blair"/>
    <s v="E. coli"/>
    <n v="239"/>
    <s v="small, round, raised, lactose fermenter"/>
    <s v="Gram -ve rods"/>
    <m/>
    <s v="S"/>
    <s v="S"/>
    <s v="S"/>
    <s v="I"/>
    <s v="S"/>
    <s v="S"/>
    <s v="S"/>
    <s v="I"/>
    <s v="S"/>
    <s v="S"/>
    <s v="S"/>
    <s v="S"/>
    <s v="S"/>
    <s v="S"/>
    <x v="0"/>
    <x v="2"/>
    <s v="NEG"/>
    <s v="NEG"/>
    <s v="NEG"/>
    <s v="NEG"/>
    <m/>
  </r>
  <r>
    <x v="77"/>
    <x v="2"/>
    <m/>
    <x v="0"/>
    <s v="Adult"/>
    <n v="0"/>
    <s v="Fecal swab"/>
    <s v="Cary blair"/>
    <s v="E. coli"/>
    <n v="286"/>
    <s v="small, round, irregular, lactose fermenters"/>
    <s v="Gram -ve rods"/>
    <m/>
    <s v="S"/>
    <s v="S"/>
    <s v="S"/>
    <s v="I"/>
    <s v="S"/>
    <s v="S"/>
    <s v="S"/>
    <s v="S"/>
    <s v="S"/>
    <s v="S"/>
    <s v="S"/>
    <s v="S"/>
    <s v="S"/>
    <s v="S"/>
    <x v="0"/>
    <x v="2"/>
    <s v="NEG"/>
    <s v="NEG"/>
    <s v="NEG"/>
    <s v="NEG"/>
    <m/>
  </r>
  <r>
    <x v="78"/>
    <x v="0"/>
    <m/>
    <x v="0"/>
    <s v="Juvenile"/>
    <n v="1"/>
    <s v="Fecal swab"/>
    <s v="Cary blair"/>
    <s v="E. coli"/>
    <n v="172"/>
    <s v="small, round, lactose fermenter"/>
    <s v="Gram -ve rods"/>
    <m/>
    <s v="S"/>
    <s v="S"/>
    <s v="S"/>
    <s v="I"/>
    <s v="S"/>
    <s v="S"/>
    <s v="S"/>
    <s v="I"/>
    <s v="S"/>
    <s v="S"/>
    <s v="S"/>
    <s v="S"/>
    <s v="S"/>
    <s v="S"/>
    <x v="0"/>
    <x v="2"/>
    <s v="NEG"/>
    <s v="NEG"/>
    <s v="NEG"/>
    <s v="NEG"/>
    <m/>
  </r>
  <r>
    <x v="79"/>
    <x v="3"/>
    <m/>
    <x v="0"/>
    <s v="Adult"/>
    <n v="1"/>
    <s v="Fecal swab"/>
    <s v="Cary blair"/>
    <s v="E. coli"/>
    <n v="261"/>
    <s v="big,irregular, elevated lactose fermenter"/>
    <s v="Gram -ve rods"/>
    <m/>
    <s v="S"/>
    <s v="S"/>
    <s v="S"/>
    <s v="I"/>
    <s v="S"/>
    <s v="S"/>
    <s v="S"/>
    <s v="I"/>
    <s v="S"/>
    <s v="S"/>
    <s v="S"/>
    <s v="S"/>
    <s v="I"/>
    <s v="S"/>
    <x v="0"/>
    <x v="2"/>
    <s v="NEG"/>
    <s v="NEG"/>
    <s v="NEG"/>
    <s v="NEG"/>
    <m/>
  </r>
  <r>
    <x v="80"/>
    <x v="1"/>
    <m/>
    <x v="1"/>
    <s v="Adult"/>
    <n v="1"/>
    <s v="Fecal swab"/>
    <s v="Cary blair"/>
    <s v="E. coli"/>
    <n v="186"/>
    <s v="big, round, lactose fermenters"/>
    <s v="Gram -ve rods"/>
    <m/>
    <s v="S"/>
    <s v="S"/>
    <s v="S"/>
    <s v="I"/>
    <s v="S"/>
    <s v="S"/>
    <s v="SDD"/>
    <s v="I"/>
    <s v="S"/>
    <s v="S"/>
    <s v="S"/>
    <s v="S"/>
    <s v="S"/>
    <s v="S"/>
    <x v="0"/>
    <x v="2"/>
    <s v="NEG"/>
    <s v="NEG"/>
    <s v="NEG"/>
    <s v="NEG"/>
    <m/>
  </r>
  <r>
    <x v="81"/>
    <x v="0"/>
    <m/>
    <x v="0"/>
    <s v="Adult"/>
    <n v="1"/>
    <s v="Fecal swab"/>
    <s v="Cary blair"/>
    <s v="E. coli"/>
    <n v="167"/>
    <s v="small, round, lactose fermenter"/>
    <s v="Gram -ve rods"/>
    <m/>
    <s v="S"/>
    <s v="S"/>
    <s v="I"/>
    <s v="S"/>
    <s v="S"/>
    <s v="S"/>
    <s v="S"/>
    <s v="I"/>
    <s v="S"/>
    <s v="S"/>
    <s v="S"/>
    <s v="S"/>
    <s v="S"/>
    <s v="S"/>
    <x v="0"/>
    <x v="2"/>
    <s v="NEG"/>
    <s v="NEG"/>
    <s v="NEG"/>
    <s v="NEG"/>
    <m/>
  </r>
  <r>
    <x v="82"/>
    <x v="1"/>
    <m/>
    <x v="1"/>
    <s v="Adult"/>
    <n v="1"/>
    <s v="Fecal swab"/>
    <s v="Cary blair"/>
    <s v="E. coli"/>
    <n v="203"/>
    <s v="big, dry, flat, irregular, lactose fermenter"/>
    <s v="Gram -ve rods"/>
    <m/>
    <s v="S"/>
    <s v="S"/>
    <s v="I"/>
    <s v="R"/>
    <s v="S"/>
    <s v="I"/>
    <s v="SDD"/>
    <s v="I"/>
    <s v="S"/>
    <s v="S"/>
    <s v="I"/>
    <s v="S"/>
    <s v="I"/>
    <s v="S"/>
    <x v="0"/>
    <x v="0"/>
    <s v="POS"/>
    <s v="NEG"/>
    <s v="NEG"/>
    <s v="NEG"/>
    <m/>
  </r>
  <r>
    <x v="83"/>
    <x v="1"/>
    <m/>
    <x v="1"/>
    <s v="Adult"/>
    <n v="0"/>
    <s v="Fecal swab"/>
    <s v="Cary blair"/>
    <s v="E. coli"/>
    <n v="214"/>
    <s v="small, irregular, lactose fermenters"/>
    <s v="Gram -ve rods"/>
    <m/>
    <s v="S"/>
    <s v="S"/>
    <s v="R"/>
    <s v="R"/>
    <s v="S"/>
    <s v="S"/>
    <s v="SDD"/>
    <s v="I"/>
    <s v="S"/>
    <s v="S"/>
    <s v="S"/>
    <s v="S"/>
    <s v="I"/>
    <s v="S"/>
    <x v="0"/>
    <x v="1"/>
    <s v="POS"/>
    <s v="NEG"/>
    <s v="NEG"/>
    <s v="NEG"/>
    <m/>
  </r>
  <r>
    <x v="84"/>
    <x v="1"/>
    <m/>
    <x v="1"/>
    <s v="Adult"/>
    <n v="1"/>
    <s v="Fecal swab"/>
    <s v="Cary blair"/>
    <s v="E. coli"/>
    <n v="192"/>
    <s v="big, round, lactose fermenters"/>
    <s v="Gram -ve rods"/>
    <m/>
    <s v="S"/>
    <s v="S"/>
    <s v="S"/>
    <s v="I"/>
    <s v="S"/>
    <s v="S"/>
    <s v="S"/>
    <s v="I"/>
    <s v="S"/>
    <s v="S"/>
    <s v="S"/>
    <s v="S"/>
    <s v="I"/>
    <s v="S"/>
    <x v="0"/>
    <x v="2"/>
    <s v="NEG"/>
    <s v="NEG"/>
    <s v="NEG"/>
    <s v="NEG"/>
    <m/>
  </r>
  <r>
    <x v="85"/>
    <x v="1"/>
    <m/>
    <x v="1"/>
    <s v="Adult"/>
    <n v="1"/>
    <s v="Fecal swab"/>
    <s v="Cary blair"/>
    <s v="E. coli"/>
    <n v="196"/>
    <s v="big, irregular, lactose fermenters"/>
    <s v="Gram -ve rods"/>
    <m/>
    <s v="S"/>
    <s v="S"/>
    <s v="S"/>
    <s v="S"/>
    <s v="S"/>
    <s v="S"/>
    <s v="S"/>
    <s v="I"/>
    <s v="S"/>
    <s v="S"/>
    <s v="S"/>
    <s v="S"/>
    <s v="S"/>
    <s v="S"/>
    <x v="0"/>
    <x v="2"/>
    <s v="NEG"/>
    <s v="NEG"/>
    <s v="NEG"/>
    <s v="NEG"/>
    <m/>
  </r>
  <r>
    <x v="86"/>
    <x v="3"/>
    <m/>
    <x v="0"/>
    <s v="Adult"/>
    <n v="1"/>
    <s v="Fecal swab"/>
    <s v="Cary blair"/>
    <s v="E. coli"/>
    <n v="271"/>
    <s v="small, round, lactose fermenter"/>
    <s v="Gram -ve rods"/>
    <m/>
    <s v="S"/>
    <s v="S"/>
    <s v="S"/>
    <s v="I"/>
    <s v="S"/>
    <s v="S"/>
    <s v="S"/>
    <s v="R"/>
    <s v="S"/>
    <s v="S"/>
    <s v="S"/>
    <s v="S"/>
    <s v="I"/>
    <s v="S"/>
    <x v="0"/>
    <x v="0"/>
    <s v="NEG"/>
    <s v="NEG"/>
    <s v="NEG"/>
    <s v="NEG"/>
    <m/>
  </r>
  <r>
    <x v="87"/>
    <x v="3"/>
    <m/>
    <x v="0"/>
    <s v="Adult"/>
    <n v="1"/>
    <s v="Fecal swab"/>
    <s v="Cary blair"/>
    <s v="E. coli"/>
    <n v="249"/>
    <s v="big, round, lactose fermenters"/>
    <s v="Gram -ve rods"/>
    <m/>
    <s v="S"/>
    <s v="S"/>
    <s v="S"/>
    <s v="S"/>
    <s v="S"/>
    <s v="S"/>
    <s v="S"/>
    <s v="R"/>
    <s v="S"/>
    <s v="S"/>
    <s v="S"/>
    <s v="S"/>
    <s v="I"/>
    <s v="S"/>
    <x v="0"/>
    <x v="0"/>
    <s v="NEG"/>
    <s v="NEG"/>
    <s v="NEG"/>
    <s v="NEG"/>
    <m/>
  </r>
  <r>
    <x v="88"/>
    <x v="2"/>
    <m/>
    <x v="0"/>
    <s v="Adult"/>
    <n v="0"/>
    <s v="Fecal swab"/>
    <s v="Cary blair"/>
    <s v="E. coli"/>
    <n v="285"/>
    <s v="small,round, raised lactose fermenters"/>
    <s v="Gram -ve rods"/>
    <m/>
    <s v="S"/>
    <s v="S"/>
    <s v="S"/>
    <s v="S"/>
    <s v="S"/>
    <s v="S"/>
    <s v="S"/>
    <s v="S"/>
    <s v="S"/>
    <s v="S"/>
    <s v="S"/>
    <s v="S"/>
    <s v="S"/>
    <s v="S"/>
    <x v="0"/>
    <x v="2"/>
    <s v="NEG"/>
    <s v="NEG"/>
    <s v="NEG"/>
    <s v="NEG"/>
    <m/>
  </r>
  <r>
    <x v="89"/>
    <x v="2"/>
    <m/>
    <x v="0"/>
    <s v="Adult"/>
    <n v="1"/>
    <s v="Fecal swab"/>
    <s v="Cary blair"/>
    <s v="E. coli"/>
    <n v="294"/>
    <s v="large, round, irregular, lactose fermenter"/>
    <s v="Gram -ve rods"/>
    <m/>
    <s v="S"/>
    <s v="S"/>
    <s v="S"/>
    <s v="S"/>
    <s v="S"/>
    <s v="S"/>
    <s v="S"/>
    <s v="I"/>
    <s v="S"/>
    <s v="S"/>
    <s v="S"/>
    <s v="S"/>
    <s v="I"/>
    <s v="S"/>
    <x v="0"/>
    <x v="2"/>
    <s v="NEG"/>
    <s v="NEG"/>
    <s v="NEG"/>
    <s v="NEG"/>
    <m/>
  </r>
  <r>
    <x v="90"/>
    <x v="2"/>
    <m/>
    <x v="0"/>
    <s v="Adult"/>
    <n v="1"/>
    <s v="Fecal swab"/>
    <s v="Cary blair"/>
    <s v="E. coli"/>
    <n v="289"/>
    <s v="small, round, irregular, lactose fermenters"/>
    <s v="Gram -ve rods"/>
    <m/>
    <s v="S"/>
    <s v="S"/>
    <s v="S"/>
    <s v="S"/>
    <s v="S"/>
    <s v="S"/>
    <s v="S"/>
    <s v="I"/>
    <s v="S"/>
    <s v="S"/>
    <s v="S"/>
    <s v="S"/>
    <s v="S"/>
    <s v="S"/>
    <x v="0"/>
    <x v="2"/>
    <s v="NEG"/>
    <s v="NEG"/>
    <s v="NEG"/>
    <s v="NEG"/>
    <m/>
  </r>
  <r>
    <x v="91"/>
    <x v="1"/>
    <m/>
    <x v="1"/>
    <s v="Adult"/>
    <n v="1"/>
    <s v="Fecal swab"/>
    <s v="Cary blair"/>
    <s v="E. coli"/>
    <n v="190"/>
    <s v="small, round, lactose fermenter"/>
    <s v="Gram -ve rods"/>
    <m/>
    <s v="S"/>
    <s v="S"/>
    <s v="S"/>
    <s v="S"/>
    <s v="S"/>
    <s v="S"/>
    <s v="S"/>
    <s v="S"/>
    <s v="S"/>
    <s v="S"/>
    <s v="S"/>
    <s v="S"/>
    <s v="S"/>
    <s v="S"/>
    <x v="0"/>
    <x v="2"/>
    <s v="NEG"/>
    <s v="NEG"/>
    <s v="NEG"/>
    <s v="NEG"/>
    <m/>
  </r>
  <r>
    <x v="92"/>
    <x v="2"/>
    <m/>
    <x v="0"/>
    <s v="Adult"/>
    <n v="0"/>
    <s v="Fecal swab"/>
    <s v="Cary blair"/>
    <s v="E. coli"/>
    <n v="287"/>
    <s v="small,round, raised lactose fermenters"/>
    <s v="Gram -ve rods"/>
    <m/>
    <s v="S"/>
    <s v="S"/>
    <s v="S"/>
    <s v="S"/>
    <s v="S"/>
    <s v="S"/>
    <s v="S"/>
    <s v="I"/>
    <s v="S"/>
    <s v="S"/>
    <s v="S"/>
    <s v="S"/>
    <s v="S"/>
    <s v="S"/>
    <x v="0"/>
    <x v="2"/>
    <s v="NEG"/>
    <s v="NEG"/>
    <s v="NEG"/>
    <s v="NEG"/>
    <m/>
  </r>
  <r>
    <x v="93"/>
    <x v="2"/>
    <m/>
    <x v="0"/>
    <s v="Adult"/>
    <n v="1"/>
    <s v="Fecal swab"/>
    <s v="Cary blair"/>
    <s v="E. coli"/>
    <n v="302"/>
    <s v="small, round, irregular, lactose fermenters"/>
    <s v="Gram -ve rods"/>
    <m/>
    <s v="S"/>
    <s v="S"/>
    <s v="S"/>
    <s v="I"/>
    <s v="S"/>
    <s v="S"/>
    <s v="S"/>
    <s v="R"/>
    <s v="S"/>
    <s v="S"/>
    <s v="I"/>
    <s v="S"/>
    <s v="I"/>
    <s v="I"/>
    <x v="0"/>
    <x v="0"/>
    <s v="NEG"/>
    <s v="NEG"/>
    <s v="NEG"/>
    <s v="NEG"/>
    <m/>
  </r>
  <r>
    <x v="94"/>
    <x v="0"/>
    <m/>
    <x v="0"/>
    <s v="Adult"/>
    <n v="1"/>
    <s v="Fecal swab"/>
    <s v="Cary blair"/>
    <s v="E. coli"/>
    <n v="168"/>
    <s v="small, round, lactose fermenter"/>
    <s v="Gram -ve rods"/>
    <m/>
    <s v="S"/>
    <s v="S"/>
    <s v="S"/>
    <s v="S"/>
    <s v="S"/>
    <s v="S"/>
    <s v="S"/>
    <s v="S"/>
    <s v="S"/>
    <s v="S"/>
    <s v="S"/>
    <s v="S"/>
    <s v="S"/>
    <s v="S"/>
    <x v="0"/>
    <x v="2"/>
    <s v="NEG"/>
    <s v="NEG"/>
    <s v="NEG"/>
    <s v="NEG"/>
    <m/>
  </r>
  <r>
    <x v="95"/>
    <x v="2"/>
    <m/>
    <x v="0"/>
    <s v="Adult"/>
    <n v="0"/>
    <s v="Fecal swab"/>
    <s v="Cary blair"/>
    <s v="E. coli"/>
    <n v="282"/>
    <s v="big, round, irregular, lactose fermenter"/>
    <s v="Gram -ve rods"/>
    <m/>
    <s v="S"/>
    <s v="S"/>
    <s v="S"/>
    <s v="I"/>
    <s v="S"/>
    <s v="S"/>
    <s v="S"/>
    <s v="I"/>
    <s v="S"/>
    <s v="S"/>
    <s v="S"/>
    <s v="S"/>
    <s v="S"/>
    <s v="S"/>
    <x v="0"/>
    <x v="2"/>
    <s v="NEG"/>
    <s v="NEG"/>
    <s v="NEG"/>
    <s v="NEG"/>
    <m/>
  </r>
  <r>
    <x v="96"/>
    <x v="2"/>
    <m/>
    <x v="0"/>
    <s v="Adult"/>
    <n v="1"/>
    <s v="Fecal swab"/>
    <s v="Cary blair"/>
    <s v="E. coli"/>
    <s v="304-1a"/>
    <s v="big, flat, dry, irregular, lactose fermenter"/>
    <s v="Gram -ve rods"/>
    <m/>
    <s v="S"/>
    <s v="S"/>
    <s v="S"/>
    <s v="S"/>
    <s v="S"/>
    <s v="S"/>
    <s v="S"/>
    <s v="I"/>
    <s v="S"/>
    <s v="S"/>
    <s v="S"/>
    <s v="S"/>
    <s v="I"/>
    <s v="S"/>
    <x v="0"/>
    <x v="2"/>
    <s v="NEG"/>
    <s v="NEG"/>
    <s v="NEG"/>
    <s v="NEG"/>
    <m/>
  </r>
  <r>
    <x v="97"/>
    <x v="1"/>
    <m/>
    <x v="1"/>
    <s v="Adult"/>
    <n v="1"/>
    <s v="Fecal swab"/>
    <s v="Cary blair"/>
    <s v="E. coli"/>
    <n v="191"/>
    <s v="small, round, lactose fermenter"/>
    <s v="Gram -ve rods"/>
    <m/>
    <s v="S"/>
    <s v="S"/>
    <s v="S"/>
    <s v="S"/>
    <s v="S"/>
    <s v="S"/>
    <s v="S"/>
    <s v="R"/>
    <s v="S"/>
    <s v="R"/>
    <s v="I"/>
    <s v="S"/>
    <s v="I"/>
    <s v="S"/>
    <x v="0"/>
    <x v="1"/>
    <s v="NEG"/>
    <s v="NEG"/>
    <s v="NEG"/>
    <s v="NEG"/>
    <m/>
  </r>
  <r>
    <x v="98"/>
    <x v="1"/>
    <m/>
    <x v="1"/>
    <s v="Adult"/>
    <n v="1"/>
    <s v="Fecal swab"/>
    <s v="Cary blair"/>
    <s v="E. coli"/>
    <n v="212"/>
    <s v="big, dry, flat, irregular, lactose fermenter"/>
    <s v="Gram -ve rods"/>
    <m/>
    <s v="S"/>
    <s v="S"/>
    <s v="S"/>
    <s v="S"/>
    <s v="S"/>
    <s v="S"/>
    <s v="S"/>
    <s v="S"/>
    <s v="S"/>
    <s v="S"/>
    <s v="S"/>
    <s v="S"/>
    <s v="S"/>
    <s v="S"/>
    <x v="0"/>
    <x v="2"/>
    <s v="NEG"/>
    <s v="NEG"/>
    <s v="NEG"/>
    <s v="NEG"/>
    <m/>
  </r>
  <r>
    <x v="99"/>
    <x v="3"/>
    <m/>
    <x v="0"/>
    <s v="Adult"/>
    <n v="0"/>
    <s v="Fecal swab"/>
    <s v="Cary blair"/>
    <s v="E. coli"/>
    <n v="221"/>
    <s v="small, round, raised, lactose fermenter"/>
    <s v="Gram -ve rods"/>
    <m/>
    <s v="S"/>
    <s v="S"/>
    <s v="S"/>
    <s v="S"/>
    <s v="S"/>
    <s v="S"/>
    <s v="S"/>
    <s v="I"/>
    <s v="S"/>
    <s v="S"/>
    <s v="S"/>
    <s v="S"/>
    <s v="I"/>
    <s v="S"/>
    <x v="0"/>
    <x v="2"/>
    <s v="NEG"/>
    <s v="NEG"/>
    <s v="NEG"/>
    <s v="NEG"/>
    <m/>
  </r>
  <r>
    <x v="4"/>
    <x v="0"/>
    <m/>
    <x v="0"/>
    <s v="Adult"/>
    <n v="1"/>
    <s v="Fecal swab"/>
    <s v="Cary blair"/>
    <s v="E. coli"/>
    <n v="178"/>
    <s v="small, round, lactose fermenter"/>
    <s v="Gram -ve rods"/>
    <m/>
    <s v="S"/>
    <s v="S"/>
    <s v="S"/>
    <s v="S"/>
    <s v="S"/>
    <s v="S"/>
    <s v="SDD"/>
    <s v="I"/>
    <s v="S"/>
    <s v="S"/>
    <s v="S"/>
    <s v="S"/>
    <s v="S"/>
    <s v="S"/>
    <x v="0"/>
    <x v="2"/>
    <s v="NEG"/>
    <s v="NEG"/>
    <s v="NEG"/>
    <s v="NEG"/>
    <m/>
  </r>
  <r>
    <x v="100"/>
    <x v="1"/>
    <m/>
    <x v="1"/>
    <s v="Adult"/>
    <n v="1"/>
    <s v="Fecal swab"/>
    <s v="Cary blair"/>
    <s v="E. coli"/>
    <s v="198-1a"/>
    <s v="small, round, moist, lactose fermenter"/>
    <s v="Gram -ve rods"/>
    <m/>
    <s v="S"/>
    <s v="S"/>
    <s v="S"/>
    <s v="S"/>
    <s v="S"/>
    <s v="S"/>
    <s v="S"/>
    <s v="S"/>
    <s v="S"/>
    <s v="S"/>
    <s v="S"/>
    <s v="S"/>
    <s v="S"/>
    <s v="S"/>
    <x v="0"/>
    <x v="2"/>
    <s v="NEG"/>
    <s v="NEG"/>
    <s v="NEG"/>
    <s v="NEG"/>
    <m/>
  </r>
  <r>
    <x v="101"/>
    <x v="3"/>
    <m/>
    <x v="0"/>
    <s v="Adult"/>
    <n v="1"/>
    <s v="Fecal swab"/>
    <s v="Cary blair"/>
    <s v="E. coli"/>
    <n v="243"/>
    <s v="small, round, dry, flat, irregular, lactose fermenter"/>
    <s v="Gram -ve rods"/>
    <m/>
    <s v="S"/>
    <s v="S"/>
    <s v="S"/>
    <s v="I"/>
    <s v="S"/>
    <s v="I"/>
    <s v="S"/>
    <s v="I"/>
    <s v="S"/>
    <s v="S"/>
    <s v="S"/>
    <s v="S"/>
    <s v="S"/>
    <s v="S"/>
    <x v="0"/>
    <x v="2"/>
    <s v="NEG"/>
    <s v="NEG"/>
    <s v="NEG"/>
    <s v="NEG"/>
    <m/>
  </r>
  <r>
    <x v="102"/>
    <x v="0"/>
    <m/>
    <x v="0"/>
    <s v="Adult"/>
    <n v="1"/>
    <s v="Fecal swab"/>
    <s v="Cary blair"/>
    <s v="E. coli"/>
    <n v="181"/>
    <s v="small, round, lactose fermenter"/>
    <s v="Gram -ve rods"/>
    <m/>
    <s v="S"/>
    <s v="S"/>
    <s v="S"/>
    <s v="S"/>
    <s v="S"/>
    <s v="S"/>
    <s v="S"/>
    <s v="S"/>
    <s v="S"/>
    <s v="S"/>
    <s v="S"/>
    <s v="S"/>
    <s v="I"/>
    <s v="S"/>
    <x v="0"/>
    <x v="2"/>
    <s v="NEG"/>
    <s v="NEG"/>
    <s v="NEG"/>
    <s v="NEG"/>
    <m/>
  </r>
  <r>
    <x v="13"/>
    <x v="1"/>
    <m/>
    <x v="1"/>
    <s v="Adult"/>
    <n v="1"/>
    <s v="Fecal swab"/>
    <s v="Cary blair"/>
    <s v="E. coli"/>
    <n v="187"/>
    <s v="big, round, lactose fermenters"/>
    <s v="Gram -ve rods"/>
    <m/>
    <s v="S"/>
    <s v="S"/>
    <s v="S"/>
    <s v="R"/>
    <s v="S"/>
    <s v="S"/>
    <s v="SDD"/>
    <s v="R"/>
    <s v="S"/>
    <s v="S"/>
    <s v="I"/>
    <s v="S"/>
    <s v="I"/>
    <s v="S"/>
    <x v="0"/>
    <x v="1"/>
    <s v="NEG"/>
    <s v="NEG"/>
    <s v="NEG"/>
    <s v="NEG"/>
    <m/>
  </r>
  <r>
    <x v="103"/>
    <x v="0"/>
    <m/>
    <x v="0"/>
    <s v="Adult"/>
    <n v="1"/>
    <s v="Fecal swab"/>
    <s v="Cary blair"/>
    <s v="E. coli"/>
    <n v="171"/>
    <s v="small, round, lactose fermenter"/>
    <s v="Gram -ve rods"/>
    <m/>
    <s v="S"/>
    <s v="S"/>
    <s v="S"/>
    <s v="I"/>
    <s v="S"/>
    <s v="I"/>
    <s v="S"/>
    <s v="S"/>
    <s v="S"/>
    <s v="S"/>
    <s v="S"/>
    <s v="S"/>
    <s v="S"/>
    <s v="S"/>
    <x v="0"/>
    <x v="2"/>
    <s v="NEG"/>
    <s v="NEG"/>
    <s v="NEG"/>
    <s v="NEG"/>
    <m/>
  </r>
  <r>
    <x v="104"/>
    <x v="0"/>
    <m/>
    <x v="0"/>
    <s v="Adult"/>
    <n v="1"/>
    <s v="Fecal swab"/>
    <s v="Cary blair"/>
    <s v="E. coli"/>
    <n v="165"/>
    <s v="big, irregular, lactose fermenters"/>
    <s v="Gram -ve rods"/>
    <m/>
    <s v="S"/>
    <s v="I"/>
    <s v="I"/>
    <s v="R"/>
    <s v="I"/>
    <s v="I"/>
    <s v="S"/>
    <s v="R"/>
    <s v="R"/>
    <s v="I"/>
    <s v="R"/>
    <s v="S"/>
    <s v="I"/>
    <s v="R"/>
    <x v="0"/>
    <x v="3"/>
    <s v="NEG"/>
    <s v="NEG"/>
    <s v="NEG"/>
    <s v="NEG"/>
    <m/>
  </r>
  <r>
    <x v="105"/>
    <x v="1"/>
    <m/>
    <x v="1"/>
    <s v="Adult"/>
    <n v="1"/>
    <s v="Fecal swab"/>
    <s v="Cary blair"/>
    <s v="E. coli"/>
    <n v="200"/>
    <s v="large, round, irregular, lactose fermenter"/>
    <s v="Gram -ve rods"/>
    <m/>
    <s v="S"/>
    <s v="S"/>
    <s v="S"/>
    <s v="S"/>
    <s v="S"/>
    <s v="S"/>
    <s v="S"/>
    <s v="I"/>
    <s v="S"/>
    <s v="S"/>
    <s v="S"/>
    <s v="S"/>
    <s v="I"/>
    <s v="S"/>
    <x v="0"/>
    <x v="2"/>
    <s v="NEG"/>
    <s v="NEG"/>
    <s v="NEG"/>
    <s v="NEG"/>
    <m/>
  </r>
  <r>
    <x v="106"/>
    <x v="2"/>
    <m/>
    <x v="0"/>
    <s v="Adult"/>
    <n v="1"/>
    <s v="Fecal swab"/>
    <s v="Cary blair"/>
    <s v="E. coli"/>
    <n v="291"/>
    <s v="large, round, irregular, lactose fermenter"/>
    <s v="Gram -ve rods"/>
    <m/>
    <s v="S"/>
    <s v="S"/>
    <s v="S"/>
    <s v="S"/>
    <s v="S"/>
    <s v="S"/>
    <s v="S"/>
    <s v="R"/>
    <s v="S"/>
    <s v="S"/>
    <s v="S"/>
    <s v="S"/>
    <s v="I"/>
    <s v="S"/>
    <x v="0"/>
    <x v="0"/>
    <s v="NEG"/>
    <s v="NEG"/>
    <s v="NEG"/>
    <s v="NEG"/>
    <m/>
  </r>
  <r>
    <x v="96"/>
    <x v="2"/>
    <m/>
    <x v="0"/>
    <s v="Adult"/>
    <n v="1"/>
    <s v="Fecal swab"/>
    <s v="Cary blair"/>
    <s v="E. coli"/>
    <s v="304-1b"/>
    <s v="small, round, moist, lactose fermenter"/>
    <s v="Gram -ve rods"/>
    <m/>
    <s v="S"/>
    <s v="S"/>
    <s v="S"/>
    <s v="S"/>
    <s v="I"/>
    <s v="S"/>
    <s v="S"/>
    <s v="I"/>
    <s v="S"/>
    <s v="S"/>
    <s v="S"/>
    <s v="S"/>
    <s v="S"/>
    <s v="S"/>
    <x v="0"/>
    <x v="2"/>
    <s v="NEG"/>
    <s v="NEG"/>
    <s v="NEG"/>
    <s v="NEG"/>
    <m/>
  </r>
  <r>
    <x v="31"/>
    <x v="2"/>
    <m/>
    <x v="0"/>
    <s v="Adult"/>
    <n v="1"/>
    <s v="Fecal swab"/>
    <s v="Cary blair"/>
    <s v="E. coli"/>
    <n v="301"/>
    <s v="small, round, lactose fermenter"/>
    <s v="Gram -ve rods"/>
    <m/>
    <s v="S"/>
    <s v="S"/>
    <s v="S"/>
    <s v="S"/>
    <s v="S"/>
    <s v="S"/>
    <s v="SDD"/>
    <s v="S"/>
    <s v="S"/>
    <s v="S"/>
    <s v="S"/>
    <s v="S"/>
    <s v="I"/>
    <s v="S"/>
    <x v="0"/>
    <x v="2"/>
    <s v="NEG"/>
    <s v="NEG"/>
    <s v="NEG"/>
    <s v="NEG"/>
    <m/>
  </r>
  <r>
    <x v="107"/>
    <x v="1"/>
    <m/>
    <x v="1"/>
    <s v="Adult"/>
    <n v="0"/>
    <s v="Fecal swab"/>
    <s v="Cary blair"/>
    <s v="E. coli"/>
    <n v="207"/>
    <s v="irregular, dry, lactose fermenter"/>
    <s v="Gram -ve rods"/>
    <m/>
    <s v="S"/>
    <s v="S"/>
    <s v="S"/>
    <s v="S"/>
    <s v="S"/>
    <s v="S"/>
    <s v="S"/>
    <s v="S"/>
    <s v="S"/>
    <s v="S"/>
    <s v="S"/>
    <s v="S"/>
    <s v="S"/>
    <s v="S"/>
    <x v="0"/>
    <x v="2"/>
    <s v="NEG"/>
    <s v="NEG"/>
    <s v="NEG"/>
    <s v="NEG"/>
    <m/>
  </r>
  <r>
    <x v="87"/>
    <x v="3"/>
    <m/>
    <x v="0"/>
    <s v="Adult"/>
    <n v="1"/>
    <s v="Fecal swab"/>
    <s v="Cary blair"/>
    <s v="E. coli"/>
    <n v="249"/>
    <s v="big, round, lactose fermenters"/>
    <s v="Gram -ve rods"/>
    <m/>
    <s v="S"/>
    <s v="S"/>
    <s v="S"/>
    <s v="S"/>
    <s v="S"/>
    <s v="S"/>
    <s v="S"/>
    <s v="S"/>
    <s v="S"/>
    <s v="S"/>
    <s v="S"/>
    <s v="S"/>
    <s v="S"/>
    <s v="S"/>
    <x v="0"/>
    <x v="2"/>
    <s v="NEG"/>
    <s v="NEG"/>
    <s v="NEG"/>
    <s v="NEG"/>
    <m/>
  </r>
  <r>
    <x v="108"/>
    <x v="1"/>
    <m/>
    <x v="1"/>
    <s v="Adult"/>
    <n v="1"/>
    <s v="Fecal swab"/>
    <s v="Cary blair"/>
    <s v="E. coli"/>
    <n v="184"/>
    <s v="small, round, lactose fermenter"/>
    <s v="Gram -ve rods"/>
    <m/>
    <s v="S"/>
    <s v="S"/>
    <s v="S"/>
    <s v="S"/>
    <s v="S"/>
    <s v="S"/>
    <s v="S"/>
    <s v="I"/>
    <s v="S"/>
    <s v="S"/>
    <s v="S"/>
    <s v="S"/>
    <s v="S"/>
    <s v="S"/>
    <x v="0"/>
    <x v="2"/>
    <s v="NEG"/>
    <s v="NEG"/>
    <s v="NEG"/>
    <s v="NEG"/>
    <m/>
  </r>
  <r>
    <x v="109"/>
    <x v="1"/>
    <s v="Kishine"/>
    <x v="1"/>
    <s v="Adult"/>
    <n v="0"/>
    <s v="Fecal swab"/>
    <s v="Cary blair"/>
    <s v="E. coli"/>
    <n v="109"/>
    <s v="small, flat, moist, lactose fermenter"/>
    <s v="Gram -ve rods"/>
    <m/>
    <s v="S"/>
    <s v="S"/>
    <s v="I"/>
    <s v="I"/>
    <s v="I"/>
    <s v="I"/>
    <s v="S"/>
    <s v="S"/>
    <s v="S"/>
    <s v="S"/>
    <s v="S"/>
    <s v="S"/>
    <s v="S"/>
    <s v="S"/>
    <x v="0"/>
    <x v="2"/>
    <s v="NEG"/>
    <s v="NEG"/>
    <s v="NEG"/>
    <s v="NEG"/>
    <m/>
  </r>
  <r>
    <x v="110"/>
    <x v="1"/>
    <s v="Kishine"/>
    <x v="1"/>
    <s v="Adult"/>
    <n v="0"/>
    <s v="Fecal swab"/>
    <s v="Cary blair"/>
    <s v="E. coli"/>
    <s v="108-1b"/>
    <m/>
    <s v="Gram -ve rods"/>
    <m/>
    <s v="S"/>
    <s v="S"/>
    <s v="S"/>
    <s v="I"/>
    <s v="S"/>
    <s v="S"/>
    <s v="S"/>
    <s v="I"/>
    <s v="S"/>
    <s v="S"/>
    <s v="S"/>
    <s v="S"/>
    <s v="S"/>
    <s v="S"/>
    <x v="0"/>
    <x v="2"/>
    <s v="NEG"/>
    <s v="NEG"/>
    <s v="NEG"/>
    <s v="NEG"/>
    <m/>
  </r>
  <r>
    <x v="111"/>
    <x v="1"/>
    <m/>
    <x v="1"/>
    <s v="Adult"/>
    <n v="1"/>
    <s v="Fecal swab"/>
    <s v="Cary blair"/>
    <s v="E. coli"/>
    <n v="202"/>
    <s v="big, flat, moist, lactose fermenter"/>
    <s v="Gram -ve rods"/>
    <m/>
    <s v="S"/>
    <s v="S"/>
    <s v="R"/>
    <s v="R"/>
    <s v="I"/>
    <s v="S"/>
    <s v="S"/>
    <s v="I"/>
    <s v="S"/>
    <s v="S"/>
    <s v="S"/>
    <s v="S"/>
    <s v="S"/>
    <s v="S"/>
    <x v="0"/>
    <x v="1"/>
    <s v="NEG"/>
    <s v="NEG"/>
    <s v="NEG"/>
    <s v="NEG"/>
    <m/>
  </r>
  <r>
    <x v="112"/>
    <x v="1"/>
    <m/>
    <x v="1"/>
    <s v="Adult"/>
    <n v="1"/>
    <s v="Fecal swab"/>
    <s v="Cary blair"/>
    <s v="E. coli"/>
    <n v="201"/>
    <s v="big, flat, dry, irregular, lactose fermenter"/>
    <s v="Gram -ve rods"/>
    <m/>
    <s v="S"/>
    <s v="S"/>
    <s v="I"/>
    <s v="I"/>
    <s v="S"/>
    <s v="I"/>
    <s v="S"/>
    <s v="I"/>
    <s v="S"/>
    <s v="S"/>
    <s v="S"/>
    <s v="S"/>
    <s v="S"/>
    <s v="S"/>
    <x v="0"/>
    <x v="2"/>
    <s v="NEG"/>
    <s v="NEG"/>
    <s v="NEG"/>
    <s v="NEG"/>
    <m/>
  </r>
  <r>
    <x v="113"/>
    <x v="1"/>
    <m/>
    <x v="1"/>
    <s v="Adult"/>
    <n v="1"/>
    <s v="Fecal swab"/>
    <s v="Cary blair"/>
    <s v="E. coli"/>
    <s v="208-1b"/>
    <s v="big,irregular, elevated lactose fermenter"/>
    <s v="Gram -ve rods"/>
    <m/>
    <s v="S"/>
    <s v="S"/>
    <s v="I"/>
    <s v="I"/>
    <s v="S"/>
    <s v="S"/>
    <s v="S"/>
    <s v="I"/>
    <s v="S"/>
    <s v="S"/>
    <s v="S"/>
    <s v="S"/>
    <s v="S"/>
    <s v="S"/>
    <x v="0"/>
    <x v="2"/>
    <s v="NEG"/>
    <s v="NEG"/>
    <s v="NEG"/>
    <s v="NEG"/>
    <m/>
  </r>
  <r>
    <x v="114"/>
    <x v="3"/>
    <m/>
    <x v="0"/>
    <s v="Adult"/>
    <n v="1"/>
    <s v="Fecal swab"/>
    <s v="Cary blair"/>
    <s v="E. coli"/>
    <n v="250"/>
    <s v="small, dry, lactose fermenter"/>
    <s v="Gram -ve rods"/>
    <m/>
    <s v="S"/>
    <s v="S"/>
    <s v="S"/>
    <s v="S"/>
    <s v="S"/>
    <s v="S"/>
    <s v="S"/>
    <s v="S"/>
    <s v="S"/>
    <s v="S"/>
    <s v="S"/>
    <s v="S"/>
    <s v="S"/>
    <s v="S"/>
    <x v="0"/>
    <x v="2"/>
    <s v="NEG"/>
    <s v="NEG"/>
    <s v="NEG"/>
    <s v="NEG"/>
    <m/>
  </r>
  <r>
    <x v="115"/>
    <x v="1"/>
    <m/>
    <x v="1"/>
    <s v="Adult"/>
    <n v="1"/>
    <s v="Fecal swab"/>
    <s v="Cary blair"/>
    <s v="E. coli"/>
    <n v="79"/>
    <s v="small, round, lactose fermenter"/>
    <s v="Gram -ve rods"/>
    <m/>
    <s v="S"/>
    <s v="S"/>
    <s v="I"/>
    <s v="S"/>
    <s v="I"/>
    <s v="S"/>
    <s v="S"/>
    <s v="I"/>
    <s v="S"/>
    <s v="S"/>
    <s v="S"/>
    <s v="S"/>
    <s v="S"/>
    <s v="S"/>
    <x v="0"/>
    <x v="2"/>
    <s v="NEG"/>
    <s v="NEG"/>
    <s v="NEG"/>
    <s v="NEG"/>
    <m/>
  </r>
  <r>
    <x v="72"/>
    <x v="2"/>
    <m/>
    <x v="0"/>
    <s v="Adult"/>
    <n v="1"/>
    <s v="Fecal swab"/>
    <s v="Cary blair"/>
    <s v="E. coli"/>
    <s v="303-1b"/>
    <s v="small,round, raised lactose fermenters"/>
    <s v="Gram -ve rods"/>
    <m/>
    <s v="S"/>
    <s v="S"/>
    <s v="I"/>
    <s v="S"/>
    <s v="S"/>
    <s v="S"/>
    <s v="S"/>
    <s v="I"/>
    <s v="S"/>
    <s v="S"/>
    <s v="S"/>
    <s v="S"/>
    <s v="S"/>
    <s v="S"/>
    <x v="0"/>
    <x v="2"/>
    <s v="NEG"/>
    <s v="NEG"/>
    <s v="NEG"/>
    <s v="NEG"/>
    <m/>
  </r>
  <r>
    <x v="116"/>
    <x v="3"/>
    <m/>
    <x v="0"/>
    <s v="Adult"/>
    <n v="1"/>
    <s v="Fecal swab"/>
    <s v="Cary blair"/>
    <s v="E. coli"/>
    <s v="269-1b"/>
    <s v="small,irregular, lactose fermenter"/>
    <s v="Gram -ve rods"/>
    <m/>
    <s v="S"/>
    <s v="S"/>
    <s v="S"/>
    <s v="S"/>
    <s v="S"/>
    <s v="S"/>
    <s v="S"/>
    <s v="S"/>
    <s v="S"/>
    <s v="S"/>
    <s v="S"/>
    <s v="S"/>
    <s v="S"/>
    <s v="S"/>
    <x v="0"/>
    <x v="2"/>
    <s v="NEG"/>
    <s v="NEG"/>
    <s v="NEG"/>
    <s v="NEG"/>
    <m/>
  </r>
  <r>
    <x v="117"/>
    <x v="0"/>
    <m/>
    <x v="0"/>
    <s v="Adult"/>
    <n v="1"/>
    <s v="Fecal swab"/>
    <s v="Cary blair"/>
    <s v="E. coli"/>
    <n v="161"/>
    <s v="big, irregular, lactose fermenters"/>
    <s v="Gram -ve rods"/>
    <m/>
    <s v="S"/>
    <s v="S"/>
    <s v="R"/>
    <s v="S"/>
    <s v="I"/>
    <s v="S"/>
    <s v="S"/>
    <s v="I"/>
    <s v="S"/>
    <s v="S"/>
    <s v="S"/>
    <s v="S"/>
    <s v="S"/>
    <s v="S"/>
    <x v="0"/>
    <x v="0"/>
    <s v="NEG"/>
    <s v="NEG"/>
    <s v="NEG"/>
    <s v="NEG"/>
    <m/>
  </r>
  <r>
    <x v="118"/>
    <x v="3"/>
    <m/>
    <x v="0"/>
    <s v="Adult"/>
    <n v="1"/>
    <s v="Fecal swab"/>
    <s v="Cary blair"/>
    <s v="E. coli"/>
    <n v="255"/>
    <s v="big, round, lactose fermenters"/>
    <s v="Gram -ve rods"/>
    <m/>
    <s v="S"/>
    <s v="S"/>
    <s v="I"/>
    <s v="I"/>
    <s v="I"/>
    <s v="R"/>
    <s v="S"/>
    <s v="I"/>
    <s v="S"/>
    <s v="S"/>
    <s v="S"/>
    <s v="S"/>
    <s v="S"/>
    <s v="S"/>
    <x v="0"/>
    <x v="0"/>
    <s v="POS"/>
    <s v="NEG"/>
    <s v="NEG"/>
    <s v="NEG"/>
    <m/>
  </r>
  <r>
    <x v="109"/>
    <x v="1"/>
    <m/>
    <x v="1"/>
    <s v="Adult"/>
    <n v="0"/>
    <s v="Fecal swab"/>
    <s v="Cary blair"/>
    <s v="E. coli"/>
    <n v="109"/>
    <s v="small, flat, moist, lactose fermenter"/>
    <s v="Gram -ve rods"/>
    <m/>
    <s v="S"/>
    <s v="S"/>
    <s v="S"/>
    <s v="S"/>
    <s v="S"/>
    <s v="S"/>
    <s v="S"/>
    <s v="I"/>
    <s v="S"/>
    <s v="S"/>
    <s v="S"/>
    <s v="S"/>
    <s v="S"/>
    <s v="S"/>
    <x v="0"/>
    <x v="2"/>
    <s v="NEG"/>
    <s v="NEG"/>
    <s v="NEG"/>
    <s v="NEG"/>
    <m/>
  </r>
  <r>
    <x v="119"/>
    <x v="1"/>
    <m/>
    <x v="1"/>
    <s v="Juvenile"/>
    <n v="1"/>
    <s v="Fecal swab"/>
    <s v="Cary blair"/>
    <s v="E. coli"/>
    <n v="73"/>
    <s v="small, round, raised, lactose fermenter"/>
    <s v="Gram -ve rods"/>
    <m/>
    <s v="S"/>
    <s v="S"/>
    <s v="I"/>
    <s v="R"/>
    <s v="S"/>
    <s v="S"/>
    <s v="S"/>
    <s v="I"/>
    <s v="S"/>
    <s v="S"/>
    <s v="S"/>
    <s v="S"/>
    <s v="S"/>
    <s v="S"/>
    <x v="0"/>
    <x v="0"/>
    <s v="NEG"/>
    <s v="NEG"/>
    <s v="NEG"/>
    <s v="NEG"/>
    <m/>
  </r>
  <r>
    <x v="113"/>
    <x v="1"/>
    <m/>
    <x v="1"/>
    <s v="Adult"/>
    <n v="1"/>
    <s v="Fecal swab"/>
    <s v="Cary blair"/>
    <s v="E. coli"/>
    <s v="208-1a"/>
    <s v="small, moist, lactose fermenter"/>
    <s v="Gram -ve rods"/>
    <m/>
    <s v="S"/>
    <s v="S"/>
    <s v="S"/>
    <s v="S"/>
    <s v="S"/>
    <s v="S"/>
    <s v="S"/>
    <s v="S"/>
    <s v="S"/>
    <s v="S"/>
    <s v="S"/>
    <s v="S"/>
    <s v="S"/>
    <s v="S"/>
    <x v="0"/>
    <x v="2"/>
    <s v="NEG"/>
    <s v="NEG"/>
    <s v="NEG"/>
    <s v="NEG"/>
    <m/>
  </r>
  <r>
    <x v="120"/>
    <x v="1"/>
    <m/>
    <x v="1"/>
    <s v="Adult"/>
    <n v="1"/>
    <s v="Fecal swab"/>
    <s v="Cary blair"/>
    <s v="E. coli"/>
    <n v="216"/>
    <s v="big, irregular, flat, moist, lactose fermenter"/>
    <s v="Gram -ve rods"/>
    <m/>
    <s v="S"/>
    <s v="S"/>
    <s v="S"/>
    <s v="I"/>
    <s v="S"/>
    <s v="S"/>
    <s v="S"/>
    <s v="I"/>
    <s v="S"/>
    <s v="S"/>
    <s v="S"/>
    <s v="S"/>
    <s v="S"/>
    <s v="S"/>
    <x v="0"/>
    <x v="2"/>
    <s v="NEG"/>
    <s v="NEG"/>
    <s v="NEG"/>
    <s v="NEG"/>
    <m/>
  </r>
  <r>
    <x v="100"/>
    <x v="1"/>
    <m/>
    <x v="1"/>
    <s v="Adult"/>
    <n v="1"/>
    <s v="Fecal swab"/>
    <s v="Cary blair"/>
    <s v="E. coli"/>
    <s v="198-1b"/>
    <s v="large, round, irregular, lactose fermenter"/>
    <s v="Gram -ve rods"/>
    <m/>
    <s v="S"/>
    <s v="S"/>
    <s v="S"/>
    <s v="S"/>
    <s v="S"/>
    <s v="S"/>
    <s v="S"/>
    <s v="S"/>
    <s v="S"/>
    <s v="S"/>
    <s v="R"/>
    <s v="S"/>
    <s v="S"/>
    <s v="S"/>
    <x v="0"/>
    <x v="0"/>
    <s v="NEG"/>
    <s v="NEG"/>
    <s v="NEG"/>
    <s v="NEG"/>
    <m/>
  </r>
  <r>
    <x v="37"/>
    <x v="1"/>
    <m/>
    <x v="1"/>
    <s v="Adult"/>
    <n v="1"/>
    <s v="Fecal swab"/>
    <s v="Cary blair"/>
    <s v="E. coli"/>
    <s v="102-1a"/>
    <m/>
    <s v="Gram -ve rods"/>
    <m/>
    <s v="S"/>
    <s v="S"/>
    <s v="I"/>
    <s v="I"/>
    <s v="S"/>
    <s v="S"/>
    <s v="S"/>
    <s v="I"/>
    <s v="S"/>
    <s v="S"/>
    <s v="S"/>
    <s v="S"/>
    <s v="S"/>
    <s v="S"/>
    <x v="0"/>
    <x v="2"/>
    <s v="NEG"/>
    <s v="NEG"/>
    <s v="NEG"/>
    <s v="NEG"/>
    <m/>
  </r>
  <r>
    <x v="121"/>
    <x v="1"/>
    <m/>
    <x v="1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22"/>
    <x v="1"/>
    <m/>
    <x v="1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23"/>
    <x v="1"/>
    <m/>
    <x v="1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24"/>
    <x v="1"/>
    <m/>
    <x v="1"/>
    <s v="Adult"/>
    <n v="1"/>
    <s v="Fecal swab"/>
    <s v="Cary blair"/>
    <s v="non-E. coli"/>
    <m/>
    <m/>
    <m/>
    <m/>
    <m/>
    <m/>
    <m/>
    <m/>
    <m/>
    <m/>
    <m/>
    <m/>
    <m/>
    <m/>
    <m/>
    <m/>
    <m/>
    <m/>
    <x v="1"/>
    <x v="9"/>
    <m/>
    <m/>
    <m/>
    <m/>
    <m/>
  </r>
  <r>
    <x v="125"/>
    <x v="1"/>
    <s v="Meshami"/>
    <x v="1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26"/>
    <x v="1"/>
    <m/>
    <x v="1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27"/>
    <x v="1"/>
    <m/>
    <x v="1"/>
    <s v="Sub-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28"/>
    <x v="1"/>
    <m/>
    <x v="1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29"/>
    <x v="1"/>
    <m/>
    <x v="1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30"/>
    <x v="1"/>
    <m/>
    <x v="1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31"/>
    <x v="1"/>
    <m/>
    <x v="1"/>
    <s v="Adult"/>
    <n v="0"/>
    <s v="Fecal swab"/>
    <s v="Cary blair"/>
    <s v="non-E. coli"/>
    <m/>
    <m/>
    <m/>
    <m/>
    <m/>
    <m/>
    <m/>
    <m/>
    <m/>
    <m/>
    <m/>
    <m/>
    <m/>
    <m/>
    <m/>
    <m/>
    <m/>
    <m/>
    <x v="1"/>
    <x v="9"/>
    <m/>
    <m/>
    <m/>
    <m/>
    <m/>
  </r>
  <r>
    <x v="132"/>
    <x v="1"/>
    <m/>
    <x v="1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33"/>
    <x v="1"/>
    <m/>
    <x v="1"/>
    <s v="Sub-adult"/>
    <n v="0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34"/>
    <x v="1"/>
    <m/>
    <x v="1"/>
    <s v="Sub-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35"/>
    <x v="1"/>
    <m/>
    <x v="1"/>
    <s v="Sub-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36"/>
    <x v="1"/>
    <m/>
    <x v="1"/>
    <s v="Sub-adult"/>
    <n v="0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37"/>
    <x v="1"/>
    <m/>
    <x v="1"/>
    <s v="Sub-adult"/>
    <n v="1"/>
    <s v="Fecal swab"/>
    <s v="Cary blair"/>
    <s v="non-E. coli"/>
    <m/>
    <m/>
    <m/>
    <m/>
    <m/>
    <m/>
    <m/>
    <m/>
    <m/>
    <m/>
    <m/>
    <m/>
    <m/>
    <m/>
    <m/>
    <m/>
    <m/>
    <m/>
    <x v="1"/>
    <x v="9"/>
    <m/>
    <m/>
    <m/>
    <m/>
    <m/>
  </r>
  <r>
    <x v="138"/>
    <x v="1"/>
    <m/>
    <x v="1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39"/>
    <x v="1"/>
    <m/>
    <x v="1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40"/>
    <x v="1"/>
    <m/>
    <x v="1"/>
    <s v="Sub-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41"/>
    <x v="1"/>
    <s v="Kishine"/>
    <x v="1"/>
    <s v="Sub-adult"/>
    <n v="0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42"/>
    <x v="1"/>
    <s v="Kishine"/>
    <x v="1"/>
    <s v="Sub-adult"/>
    <n v="0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43"/>
    <x v="0"/>
    <m/>
    <x v="0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44"/>
    <x v="1"/>
    <m/>
    <x v="1"/>
    <s v="Adult"/>
    <n v="1"/>
    <s v="Fecal swab"/>
    <s v="Cary blair"/>
    <s v="non-E. coli"/>
    <m/>
    <m/>
    <m/>
    <m/>
    <m/>
    <m/>
    <m/>
    <m/>
    <m/>
    <m/>
    <m/>
    <m/>
    <m/>
    <m/>
    <m/>
    <m/>
    <m/>
    <m/>
    <x v="1"/>
    <x v="9"/>
    <m/>
    <m/>
    <m/>
    <m/>
    <m/>
  </r>
  <r>
    <x v="145"/>
    <x v="1"/>
    <m/>
    <x v="1"/>
    <s v="Adult"/>
    <n v="1"/>
    <s v="Fecal swab"/>
    <s v="Cary blair"/>
    <s v="non-E. coli"/>
    <m/>
    <m/>
    <m/>
    <m/>
    <m/>
    <m/>
    <m/>
    <m/>
    <m/>
    <m/>
    <m/>
    <m/>
    <m/>
    <m/>
    <m/>
    <m/>
    <m/>
    <m/>
    <x v="1"/>
    <x v="9"/>
    <m/>
    <m/>
    <m/>
    <m/>
    <m/>
  </r>
  <r>
    <x v="146"/>
    <x v="0"/>
    <m/>
    <x v="0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47"/>
    <x v="0"/>
    <m/>
    <x v="0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48"/>
    <x v="0"/>
    <m/>
    <x v="0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49"/>
    <x v="0"/>
    <m/>
    <x v="0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50"/>
    <x v="0"/>
    <m/>
    <x v="0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51"/>
    <x v="0"/>
    <m/>
    <x v="0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52"/>
    <x v="0"/>
    <m/>
    <x v="0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53"/>
    <x v="0"/>
    <m/>
    <x v="0"/>
    <s v="Juvenile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54"/>
    <x v="0"/>
    <m/>
    <x v="0"/>
    <s v="Juvenile"/>
    <n v="0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55"/>
    <x v="0"/>
    <m/>
    <x v="0"/>
    <s v="Juvenile"/>
    <n v="0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56"/>
    <x v="0"/>
    <m/>
    <x v="0"/>
    <s v="Juvenile"/>
    <n v="0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57"/>
    <x v="0"/>
    <m/>
    <x v="0"/>
    <s v="Juvenile"/>
    <n v="0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58"/>
    <x v="0"/>
    <m/>
    <x v="0"/>
    <s v="Juvenile"/>
    <n v="0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59"/>
    <x v="0"/>
    <m/>
    <x v="0"/>
    <s v="Juvenile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60"/>
    <x v="0"/>
    <m/>
    <x v="0"/>
    <s v="Juvenile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61"/>
    <x v="0"/>
    <m/>
    <x v="0"/>
    <s v="Juvenile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62"/>
    <x v="0"/>
    <m/>
    <x v="0"/>
    <s v="Juvenile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63"/>
    <x v="0"/>
    <m/>
    <x v="0"/>
    <s v="Juvenile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32"/>
    <x v="0"/>
    <m/>
    <x v="0"/>
    <s v="Juvenile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64"/>
    <x v="0"/>
    <m/>
    <x v="0"/>
    <s v="Juvenile"/>
    <n v="0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65"/>
    <x v="0"/>
    <m/>
    <x v="0"/>
    <s v="Juvenile"/>
    <n v="0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66"/>
    <x v="0"/>
    <m/>
    <x v="0"/>
    <s v="Juvenile"/>
    <n v="0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67"/>
    <x v="0"/>
    <m/>
    <x v="0"/>
    <s v="Juvenile"/>
    <n v="0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68"/>
    <x v="0"/>
    <m/>
    <x v="0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69"/>
    <x v="0"/>
    <m/>
    <x v="0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70"/>
    <x v="0"/>
    <m/>
    <x v="0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71"/>
    <x v="0"/>
    <m/>
    <x v="0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72"/>
    <x v="0"/>
    <m/>
    <x v="0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73"/>
    <x v="0"/>
    <m/>
    <x v="0"/>
    <s v="Sub-adult"/>
    <n v="0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74"/>
    <x v="0"/>
    <m/>
    <x v="0"/>
    <s v="Sub-adult"/>
    <n v="0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75"/>
    <x v="0"/>
    <m/>
    <x v="0"/>
    <s v="Sub-adult"/>
    <n v="0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76"/>
    <x v="0"/>
    <m/>
    <x v="0"/>
    <s v="Sub-adult"/>
    <n v="0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77"/>
    <x v="0"/>
    <m/>
    <x v="0"/>
    <s v="Sub-adult"/>
    <n v="0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78"/>
    <x v="0"/>
    <m/>
    <x v="0"/>
    <s v="Sub-adult"/>
    <n v="0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79"/>
    <x v="0"/>
    <m/>
    <x v="0"/>
    <s v="Sub-adult"/>
    <n v="0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80"/>
    <x v="1"/>
    <m/>
    <x v="1"/>
    <s v="Juvenile"/>
    <n v="0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81"/>
    <x v="1"/>
    <m/>
    <x v="1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82"/>
    <x v="1"/>
    <m/>
    <x v="1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83"/>
    <x v="1"/>
    <m/>
    <x v="1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84"/>
    <x v="1"/>
    <m/>
    <x v="1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85"/>
    <x v="1"/>
    <m/>
    <x v="1"/>
    <s v="Adult"/>
    <n v="0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86"/>
    <x v="1"/>
    <m/>
    <x v="1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87"/>
    <x v="1"/>
    <m/>
    <x v="1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88"/>
    <x v="1"/>
    <m/>
    <x v="1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89"/>
    <x v="1"/>
    <m/>
    <x v="1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90"/>
    <x v="1"/>
    <m/>
    <x v="1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91"/>
    <x v="1"/>
    <m/>
    <x v="1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92"/>
    <x v="1"/>
    <m/>
    <x v="1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93"/>
    <x v="0"/>
    <m/>
    <x v="0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94"/>
    <x v="0"/>
    <m/>
    <x v="0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95"/>
    <x v="0"/>
    <m/>
    <x v="0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96"/>
    <x v="1"/>
    <m/>
    <x v="1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97"/>
    <x v="1"/>
    <m/>
    <x v="1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98"/>
    <x v="1"/>
    <m/>
    <x v="1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199"/>
    <x v="1"/>
    <m/>
    <x v="1"/>
    <s v="Adult"/>
    <n v="0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00"/>
    <x v="3"/>
    <m/>
    <x v="0"/>
    <s v="Adult"/>
    <n v="0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01"/>
    <x v="3"/>
    <m/>
    <x v="0"/>
    <s v="Adult"/>
    <n v="0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02"/>
    <x v="3"/>
    <m/>
    <x v="0"/>
    <s v="Adult"/>
    <n v="0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03"/>
    <x v="3"/>
    <m/>
    <x v="0"/>
    <s v="Adult"/>
    <n v="0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04"/>
    <x v="3"/>
    <m/>
    <x v="0"/>
    <s v="Adult"/>
    <n v="0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05"/>
    <x v="3"/>
    <m/>
    <x v="0"/>
    <s v="Adult"/>
    <n v="0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06"/>
    <x v="3"/>
    <m/>
    <x v="0"/>
    <s v="Adult"/>
    <n v="0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07"/>
    <x v="3"/>
    <m/>
    <x v="0"/>
    <s v="Adult"/>
    <n v="0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08"/>
    <x v="3"/>
    <m/>
    <x v="0"/>
    <s v="Adult"/>
    <n v="0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09"/>
    <x v="3"/>
    <m/>
    <x v="0"/>
    <s v="Adult"/>
    <n v="0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10"/>
    <x v="3"/>
    <m/>
    <x v="0"/>
    <s v="Adult"/>
    <n v="0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11"/>
    <x v="3"/>
    <m/>
    <x v="0"/>
    <s v="Adult"/>
    <n v="0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12"/>
    <x v="3"/>
    <m/>
    <x v="0"/>
    <s v="Adult"/>
    <n v="0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13"/>
    <x v="3"/>
    <m/>
    <x v="0"/>
    <s v="Adult"/>
    <n v="0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14"/>
    <x v="3"/>
    <m/>
    <x v="0"/>
    <s v="Adult"/>
    <n v="0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15"/>
    <x v="3"/>
    <m/>
    <x v="0"/>
    <s v="Adult"/>
    <n v="0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16"/>
    <x v="3"/>
    <m/>
    <x v="0"/>
    <s v="Adult"/>
    <n v="0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17"/>
    <x v="3"/>
    <m/>
    <x v="0"/>
    <s v="Adult"/>
    <n v="0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18"/>
    <x v="3"/>
    <m/>
    <x v="0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19"/>
    <x v="3"/>
    <m/>
    <x v="0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20"/>
    <x v="3"/>
    <m/>
    <x v="0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21"/>
    <x v="3"/>
    <m/>
    <x v="0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22"/>
    <x v="3"/>
    <m/>
    <x v="0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23"/>
    <x v="3"/>
    <m/>
    <x v="0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24"/>
    <x v="3"/>
    <m/>
    <x v="0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25"/>
    <x v="3"/>
    <m/>
    <x v="0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26"/>
    <x v="3"/>
    <m/>
    <x v="0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27"/>
    <x v="3"/>
    <m/>
    <x v="0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28"/>
    <x v="3"/>
    <m/>
    <x v="0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29"/>
    <x v="3"/>
    <m/>
    <x v="0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30"/>
    <x v="3"/>
    <m/>
    <x v="0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31"/>
    <x v="2"/>
    <m/>
    <x v="0"/>
    <s v="Adult"/>
    <n v="0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32"/>
    <x v="2"/>
    <m/>
    <x v="0"/>
    <s v="Adult"/>
    <n v="0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33"/>
    <x v="2"/>
    <m/>
    <x v="0"/>
    <s v="Adult"/>
    <n v="0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34"/>
    <x v="2"/>
    <m/>
    <x v="0"/>
    <s v="Adult"/>
    <n v="0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35"/>
    <x v="2"/>
    <m/>
    <x v="0"/>
    <s v="Adult"/>
    <n v="0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36"/>
    <x v="2"/>
    <m/>
    <x v="0"/>
    <s v="Adult"/>
    <n v="0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37"/>
    <x v="2"/>
    <m/>
    <x v="0"/>
    <s v="Adult"/>
    <n v="0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38"/>
    <x v="2"/>
    <m/>
    <x v="0"/>
    <s v="Adult"/>
    <n v="0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39"/>
    <x v="2"/>
    <m/>
    <x v="0"/>
    <s v="Adult"/>
    <n v="0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40"/>
    <x v="2"/>
    <m/>
    <x v="0"/>
    <s v="Adult"/>
    <n v="0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41"/>
    <x v="2"/>
    <m/>
    <x v="0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42"/>
    <x v="2"/>
    <m/>
    <x v="0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43"/>
    <x v="2"/>
    <m/>
    <x v="0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44"/>
    <x v="2"/>
    <m/>
    <x v="0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45"/>
    <x v="2"/>
    <m/>
    <x v="0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46"/>
    <x v="1"/>
    <m/>
    <x v="1"/>
    <s v="Adult"/>
    <n v="0"/>
    <s v="Fecal swab"/>
    <s v="Cary blair"/>
    <s v="non-E. coli"/>
    <m/>
    <m/>
    <m/>
    <m/>
    <m/>
    <m/>
    <m/>
    <m/>
    <m/>
    <m/>
    <m/>
    <m/>
    <m/>
    <m/>
    <m/>
    <m/>
    <m/>
    <m/>
    <x v="1"/>
    <x v="9"/>
    <m/>
    <m/>
    <m/>
    <m/>
    <m/>
  </r>
  <r>
    <x v="247"/>
    <x v="1"/>
    <m/>
    <x v="1"/>
    <s v="Adult"/>
    <n v="1"/>
    <s v="Fecal swab"/>
    <s v="Cary blair"/>
    <s v="non-E. coli"/>
    <m/>
    <m/>
    <m/>
    <m/>
    <m/>
    <m/>
    <m/>
    <m/>
    <m/>
    <m/>
    <m/>
    <m/>
    <m/>
    <m/>
    <m/>
    <m/>
    <m/>
    <m/>
    <x v="1"/>
    <x v="9"/>
    <m/>
    <m/>
    <m/>
    <m/>
    <m/>
  </r>
  <r>
    <x v="248"/>
    <x v="1"/>
    <m/>
    <x v="1"/>
    <s v="Sub-adult"/>
    <n v="0"/>
    <s v="Fecal swab"/>
    <s v="Cary blair"/>
    <s v="non-E. coli"/>
    <m/>
    <m/>
    <m/>
    <m/>
    <m/>
    <m/>
    <m/>
    <m/>
    <m/>
    <m/>
    <m/>
    <m/>
    <m/>
    <m/>
    <m/>
    <m/>
    <m/>
    <m/>
    <x v="1"/>
    <x v="9"/>
    <m/>
    <m/>
    <m/>
    <m/>
    <m/>
  </r>
  <r>
    <x v="249"/>
    <x v="1"/>
    <m/>
    <x v="1"/>
    <s v="Adult"/>
    <n v="1"/>
    <s v="Fecal swab"/>
    <s v="Cary blair"/>
    <s v="non-E. coli"/>
    <m/>
    <m/>
    <m/>
    <m/>
    <m/>
    <m/>
    <m/>
    <m/>
    <m/>
    <m/>
    <m/>
    <m/>
    <m/>
    <m/>
    <m/>
    <m/>
    <m/>
    <m/>
    <x v="1"/>
    <x v="9"/>
    <m/>
    <m/>
    <m/>
    <m/>
    <m/>
  </r>
  <r>
    <x v="250"/>
    <x v="1"/>
    <m/>
    <x v="1"/>
    <s v="Adult"/>
    <n v="1"/>
    <s v="Fecal swab"/>
    <s v="Cary blair"/>
    <s v="non-E. coli"/>
    <m/>
    <m/>
    <m/>
    <m/>
    <m/>
    <m/>
    <m/>
    <m/>
    <m/>
    <m/>
    <m/>
    <m/>
    <m/>
    <m/>
    <m/>
    <m/>
    <m/>
    <m/>
    <x v="1"/>
    <x v="9"/>
    <m/>
    <m/>
    <m/>
    <m/>
    <m/>
  </r>
  <r>
    <x v="251"/>
    <x v="1"/>
    <m/>
    <x v="1"/>
    <s v="Sub-adult"/>
    <n v="1"/>
    <s v="Fecal swab"/>
    <s v="Cary blair"/>
    <s v="non-E. coli"/>
    <m/>
    <m/>
    <m/>
    <m/>
    <m/>
    <m/>
    <m/>
    <m/>
    <m/>
    <m/>
    <m/>
    <m/>
    <m/>
    <m/>
    <m/>
    <m/>
    <m/>
    <m/>
    <x v="1"/>
    <x v="9"/>
    <m/>
    <m/>
    <m/>
    <m/>
    <m/>
  </r>
  <r>
    <x v="252"/>
    <x v="1"/>
    <m/>
    <x v="1"/>
    <s v="Adult"/>
    <n v="1"/>
    <s v="Fecal swab"/>
    <s v="Cary blair"/>
    <s v="non-E. coli"/>
    <m/>
    <m/>
    <m/>
    <m/>
    <m/>
    <m/>
    <m/>
    <m/>
    <m/>
    <m/>
    <m/>
    <m/>
    <m/>
    <m/>
    <m/>
    <m/>
    <m/>
    <m/>
    <x v="1"/>
    <x v="9"/>
    <m/>
    <m/>
    <m/>
    <m/>
    <m/>
  </r>
  <r>
    <x v="25"/>
    <x v="1"/>
    <m/>
    <x v="1"/>
    <s v="Adult"/>
    <n v="1"/>
    <s v="Fecal swab"/>
    <s v="Cary blair"/>
    <s v="non-E. coli"/>
    <m/>
    <m/>
    <m/>
    <m/>
    <m/>
    <m/>
    <m/>
    <m/>
    <m/>
    <m/>
    <m/>
    <m/>
    <m/>
    <m/>
    <m/>
    <m/>
    <m/>
    <m/>
    <x v="1"/>
    <x v="9"/>
    <m/>
    <m/>
    <m/>
    <m/>
    <m/>
  </r>
  <r>
    <x v="253"/>
    <x v="1"/>
    <m/>
    <x v="1"/>
    <s v="Juvenile"/>
    <n v="1"/>
    <s v="Fecal swab"/>
    <s v="Cary blair"/>
    <s v="non-E. coli"/>
    <m/>
    <m/>
    <m/>
    <m/>
    <m/>
    <m/>
    <m/>
    <m/>
    <m/>
    <m/>
    <m/>
    <m/>
    <m/>
    <m/>
    <m/>
    <m/>
    <m/>
    <m/>
    <x v="1"/>
    <x v="9"/>
    <m/>
    <m/>
    <m/>
    <m/>
    <m/>
  </r>
  <r>
    <x v="1"/>
    <x v="1"/>
    <m/>
    <x v="1"/>
    <s v="Juvenile"/>
    <n v="1"/>
    <s v="Fecal swab"/>
    <s v="Cary blair"/>
    <s v="non-E. coli"/>
    <m/>
    <m/>
    <m/>
    <m/>
    <m/>
    <m/>
    <m/>
    <m/>
    <m/>
    <m/>
    <m/>
    <m/>
    <m/>
    <m/>
    <m/>
    <m/>
    <m/>
    <m/>
    <x v="1"/>
    <x v="9"/>
    <m/>
    <m/>
    <m/>
    <m/>
    <m/>
  </r>
  <r>
    <x v="254"/>
    <x v="0"/>
    <m/>
    <x v="0"/>
    <s v="Adult"/>
    <n v="1"/>
    <s v="Fecal swab"/>
    <s v="Cary blair"/>
    <s v="non-E. coli"/>
    <m/>
    <m/>
    <m/>
    <m/>
    <m/>
    <m/>
    <m/>
    <m/>
    <m/>
    <m/>
    <m/>
    <m/>
    <m/>
    <m/>
    <m/>
    <m/>
    <m/>
    <m/>
    <x v="1"/>
    <x v="9"/>
    <m/>
    <m/>
    <m/>
    <m/>
    <m/>
  </r>
  <r>
    <x v="255"/>
    <x v="0"/>
    <m/>
    <x v="0"/>
    <s v="Juvenile"/>
    <n v="0"/>
    <s v="Fecal swab"/>
    <s v="Cary blair"/>
    <s v="non-E. coli"/>
    <m/>
    <m/>
    <m/>
    <m/>
    <m/>
    <m/>
    <m/>
    <m/>
    <m/>
    <m/>
    <m/>
    <m/>
    <m/>
    <m/>
    <m/>
    <m/>
    <m/>
    <m/>
    <x v="1"/>
    <x v="9"/>
    <m/>
    <m/>
    <m/>
    <m/>
    <m/>
  </r>
  <r>
    <x v="256"/>
    <x v="0"/>
    <m/>
    <x v="0"/>
    <s v="Adult"/>
    <n v="1"/>
    <s v="Fecal swab"/>
    <s v="Cary blair"/>
    <s v="non-E. coli"/>
    <m/>
    <m/>
    <m/>
    <m/>
    <m/>
    <m/>
    <m/>
    <m/>
    <m/>
    <m/>
    <m/>
    <m/>
    <m/>
    <m/>
    <m/>
    <m/>
    <m/>
    <m/>
    <x v="1"/>
    <x v="9"/>
    <m/>
    <m/>
    <m/>
    <m/>
    <m/>
  </r>
  <r>
    <x v="257"/>
    <x v="0"/>
    <m/>
    <x v="0"/>
    <s v="Adult"/>
    <n v="1"/>
    <s v="Fecal swab"/>
    <s v="Cary blair"/>
    <s v="non-E. coli"/>
    <m/>
    <m/>
    <m/>
    <m/>
    <m/>
    <m/>
    <m/>
    <m/>
    <m/>
    <m/>
    <m/>
    <m/>
    <m/>
    <m/>
    <m/>
    <m/>
    <m/>
    <m/>
    <x v="1"/>
    <x v="9"/>
    <m/>
    <m/>
    <m/>
    <m/>
    <m/>
  </r>
  <r>
    <x v="258"/>
    <x v="1"/>
    <m/>
    <x v="1"/>
    <s v="Adult"/>
    <n v="1"/>
    <s v="Fecal swab"/>
    <s v="Cary blair"/>
    <s v="non-E. coli"/>
    <m/>
    <m/>
    <m/>
    <m/>
    <m/>
    <m/>
    <m/>
    <m/>
    <m/>
    <m/>
    <m/>
    <m/>
    <m/>
    <m/>
    <m/>
    <m/>
    <m/>
    <m/>
    <x v="1"/>
    <x v="9"/>
    <m/>
    <m/>
    <m/>
    <m/>
    <m/>
  </r>
  <r>
    <x v="259"/>
    <x v="1"/>
    <m/>
    <x v="1"/>
    <s v="Adult"/>
    <n v="1"/>
    <s v="Fecal swab"/>
    <s v="Cary blair"/>
    <s v="non-E. coli"/>
    <m/>
    <m/>
    <m/>
    <m/>
    <m/>
    <m/>
    <m/>
    <m/>
    <m/>
    <m/>
    <m/>
    <m/>
    <m/>
    <m/>
    <m/>
    <m/>
    <m/>
    <m/>
    <x v="1"/>
    <x v="9"/>
    <m/>
    <m/>
    <m/>
    <m/>
    <m/>
  </r>
  <r>
    <x v="260"/>
    <x v="1"/>
    <m/>
    <x v="1"/>
    <s v="Adult"/>
    <n v="1"/>
    <s v="Fecal swab"/>
    <s v="Cary blair"/>
    <s v="non-E. coli"/>
    <m/>
    <m/>
    <m/>
    <m/>
    <m/>
    <m/>
    <m/>
    <m/>
    <m/>
    <m/>
    <m/>
    <m/>
    <m/>
    <m/>
    <m/>
    <m/>
    <m/>
    <m/>
    <x v="1"/>
    <x v="9"/>
    <m/>
    <m/>
    <m/>
    <m/>
    <m/>
  </r>
  <r>
    <x v="35"/>
    <x v="1"/>
    <m/>
    <x v="1"/>
    <s v="Adult"/>
    <n v="1"/>
    <s v="Fecal swab"/>
    <s v="Cary blair"/>
    <s v="enterobacter"/>
    <m/>
    <m/>
    <m/>
    <m/>
    <m/>
    <m/>
    <m/>
    <m/>
    <m/>
    <m/>
    <m/>
    <m/>
    <m/>
    <m/>
    <m/>
    <m/>
    <m/>
    <m/>
    <x v="1"/>
    <x v="9"/>
    <m/>
    <m/>
    <m/>
    <m/>
    <m/>
  </r>
  <r>
    <x v="261"/>
    <x v="3"/>
    <m/>
    <x v="0"/>
    <s v="Adult"/>
    <n v="1"/>
    <s v="Fecal swab"/>
    <s v="Cary blair"/>
    <s v="enterobacter"/>
    <m/>
    <m/>
    <m/>
    <m/>
    <m/>
    <m/>
    <m/>
    <m/>
    <m/>
    <m/>
    <m/>
    <m/>
    <m/>
    <m/>
    <m/>
    <m/>
    <m/>
    <m/>
    <x v="1"/>
    <x v="9"/>
    <m/>
    <m/>
    <m/>
    <m/>
    <m/>
  </r>
  <r>
    <x v="262"/>
    <x v="2"/>
    <m/>
    <x v="0"/>
    <s v="Adult"/>
    <n v="1"/>
    <s v="Fecal swab"/>
    <s v="Cary blair"/>
    <s v="enterobacter"/>
    <m/>
    <m/>
    <m/>
    <m/>
    <m/>
    <m/>
    <m/>
    <m/>
    <m/>
    <m/>
    <m/>
    <m/>
    <m/>
    <m/>
    <m/>
    <m/>
    <m/>
    <m/>
    <x v="1"/>
    <x v="9"/>
    <m/>
    <m/>
    <m/>
    <m/>
    <m/>
  </r>
  <r>
    <x v="263"/>
    <x v="1"/>
    <m/>
    <x v="1"/>
    <s v="Sub-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64"/>
    <x v="1"/>
    <m/>
    <x v="1"/>
    <s v="Sub-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65"/>
    <x v="1"/>
    <m/>
    <x v="1"/>
    <s v="Sub-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66"/>
    <x v="1"/>
    <m/>
    <x v="1"/>
    <s v="Sub-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67"/>
    <x v="1"/>
    <m/>
    <x v="1"/>
    <s v="Sub-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68"/>
    <x v="1"/>
    <m/>
    <x v="1"/>
    <s v="Sub-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69"/>
    <x v="1"/>
    <m/>
    <x v="1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70"/>
    <x v="1"/>
    <m/>
    <x v="1"/>
    <s v="Sub-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51"/>
    <x v="1"/>
    <m/>
    <x v="1"/>
    <s v="Sub-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71"/>
    <x v="1"/>
    <m/>
    <x v="1"/>
    <s v="Sub-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72"/>
    <x v="1"/>
    <m/>
    <x v="1"/>
    <s v="Sub-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73"/>
    <x v="1"/>
    <m/>
    <x v="1"/>
    <s v="Juvenile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74"/>
    <x v="1"/>
    <m/>
    <x v="1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75"/>
    <x v="1"/>
    <m/>
    <x v="1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76"/>
    <x v="1"/>
    <m/>
    <x v="1"/>
    <s v="Sub-adult"/>
    <n v="0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77"/>
    <x v="1"/>
    <m/>
    <x v="1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78"/>
    <x v="1"/>
    <m/>
    <x v="1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79"/>
    <x v="1"/>
    <m/>
    <x v="1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80"/>
    <x v="1"/>
    <m/>
    <x v="1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  <r>
    <x v="281"/>
    <x v="1"/>
    <m/>
    <x v="1"/>
    <s v="Adult"/>
    <n v="1"/>
    <s v="Fecal swab"/>
    <s v="Cary blair"/>
    <s v="no growth"/>
    <m/>
    <m/>
    <m/>
    <m/>
    <m/>
    <m/>
    <m/>
    <m/>
    <m/>
    <m/>
    <m/>
    <m/>
    <m/>
    <m/>
    <m/>
    <m/>
    <m/>
    <m/>
    <x v="1"/>
    <x v="9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">
  <r>
    <x v="0"/>
    <n v="0"/>
    <n v="7"/>
    <n v="3"/>
    <n v="6"/>
    <n v="2"/>
    <n v="1"/>
    <n v="1"/>
    <n v="15"/>
    <n v="7"/>
    <n v="0"/>
    <n v="2"/>
    <n v="0"/>
    <n v="2"/>
    <n v="3"/>
    <n v="0"/>
    <n v="49"/>
  </r>
  <r>
    <x v="1"/>
    <n v="0"/>
    <n v="0"/>
    <n v="1"/>
    <n v="6"/>
    <n v="0"/>
    <n v="2"/>
    <n v="1"/>
    <n v="2"/>
    <n v="0"/>
    <n v="0"/>
    <n v="0"/>
    <n v="0"/>
    <n v="0"/>
    <n v="0"/>
    <n v="0"/>
    <n v="12"/>
  </r>
  <r>
    <x v="2"/>
    <n v="0"/>
    <n v="1"/>
    <n v="1"/>
    <n v="1"/>
    <n v="1"/>
    <n v="1"/>
    <n v="1"/>
    <n v="3"/>
    <n v="0"/>
    <n v="0"/>
    <n v="0"/>
    <n v="0"/>
    <n v="0"/>
    <n v="0"/>
    <n v="0"/>
    <n v="9"/>
  </r>
  <r>
    <x v="3"/>
    <n v="0"/>
    <n v="4"/>
    <n v="5"/>
    <n v="9"/>
    <n v="1"/>
    <n v="1"/>
    <n v="1"/>
    <n v="18"/>
    <n v="0"/>
    <n v="1"/>
    <n v="1"/>
    <n v="0"/>
    <n v="0"/>
    <n v="1"/>
    <n v="0"/>
    <n v="4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5">
  <r>
    <x v="0"/>
    <n v="1"/>
    <n v="135"/>
    <n v="0"/>
    <m/>
  </r>
  <r>
    <x v="1"/>
    <n v="117"/>
    <n v="7"/>
    <n v="12"/>
    <n v="8.82"/>
  </r>
  <r>
    <x v="2"/>
    <n v="95"/>
    <n v="31"/>
    <n v="10"/>
    <n v="7.35"/>
  </r>
  <r>
    <x v="3"/>
    <n v="84"/>
    <n v="30"/>
    <n v="22"/>
    <n v="16.18"/>
  </r>
  <r>
    <x v="4"/>
    <n v="123"/>
    <n v="9"/>
    <n v="4"/>
    <n v="2.94"/>
  </r>
  <r>
    <x v="5"/>
    <n v="114"/>
    <n v="17"/>
    <n v="5"/>
    <n v="3.68"/>
  </r>
  <r>
    <x v="6"/>
    <n v="102"/>
    <n v="30"/>
    <n v="4"/>
    <n v="2.94"/>
  </r>
  <r>
    <x v="7"/>
    <n v="33"/>
    <n v="65"/>
    <n v="38"/>
    <n v="27.94"/>
  </r>
  <r>
    <x v="8"/>
    <n v="127"/>
    <n v="2"/>
    <n v="7"/>
    <n v="5.15"/>
  </r>
  <r>
    <x v="9"/>
    <n v="124"/>
    <n v="11"/>
    <n v="1"/>
    <n v="0.74"/>
  </r>
  <r>
    <x v="10"/>
    <n v="122"/>
    <n v="11"/>
    <n v="3"/>
    <n v="2.21"/>
  </r>
  <r>
    <x v="11"/>
    <n v="136"/>
    <n v="0"/>
    <n v="0"/>
    <n v="0"/>
  </r>
  <r>
    <x v="12"/>
    <n v="83"/>
    <n v="51"/>
    <n v="2"/>
    <n v="1.47"/>
  </r>
  <r>
    <x v="13"/>
    <n v="131"/>
    <n v="1"/>
    <n v="4"/>
    <n v="2.94"/>
  </r>
  <r>
    <x v="14"/>
    <n v="136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5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8" firstHeaderRow="1" firstDataRow="2" firstDataCol="1"/>
  <pivotFields count="34">
    <pivotField showAll="0"/>
    <pivotField axis="axisCol" showAll="0">
      <items count="6">
        <item x="1"/>
        <item x="3"/>
        <item x="0"/>
        <item x="2"/>
        <item x="4"/>
        <item t="default"/>
      </items>
    </pivotField>
    <pivotField showAll="0"/>
    <pivotField axis="axisRow" showAll="0">
      <items count="4">
        <item sd="0" x="1"/>
        <item sd="0" x="0"/>
        <item x="2"/>
        <item t="default"/>
      </items>
    </pivotField>
    <pivotField showAll="0"/>
    <pivotField showAll="0"/>
    <pivotField showAll="0"/>
    <pivotField showAll="0"/>
    <pivotField axis="axisRow" dataField="1" showAll="0">
      <items count="6">
        <item x="0"/>
        <item h="1" x="3"/>
        <item h="1" x="1"/>
        <item h="1" x="2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8"/>
    <field x="3"/>
  </rowFields>
  <rowItems count="4">
    <i>
      <x/>
    </i>
    <i r="1">
      <x/>
    </i>
    <i r="1">
      <x v="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rganism" fld="8" subtotal="count" baseField="0" baseItem="0"/>
  </dataFields>
  <chartFormats count="1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9" firstHeaderRow="1" firstDataRow="2" firstDataCol="1" rowPageCount="1" colPageCount="1"/>
  <pivotFields count="34">
    <pivotField axis="axisPage" showAll="0">
      <items count="283">
        <item x="7"/>
        <item x="28"/>
        <item x="143"/>
        <item x="26"/>
        <item x="146"/>
        <item x="6"/>
        <item x="42"/>
        <item x="29"/>
        <item x="20"/>
        <item x="147"/>
        <item x="148"/>
        <item x="149"/>
        <item x="150"/>
        <item x="151"/>
        <item x="152"/>
        <item x="40"/>
        <item x="153"/>
        <item x="255"/>
        <item x="154"/>
        <item x="155"/>
        <item x="156"/>
        <item x="157"/>
        <item x="158"/>
        <item x="159"/>
        <item x="160"/>
        <item x="161"/>
        <item x="162"/>
        <item x="8"/>
        <item x="0"/>
        <item x="16"/>
        <item x="163"/>
        <item x="32"/>
        <item x="164"/>
        <item x="165"/>
        <item x="166"/>
        <item x="167"/>
        <item x="34"/>
        <item x="254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27"/>
        <item x="12"/>
        <item x="39"/>
        <item x="180"/>
        <item x="252"/>
        <item x="181"/>
        <item x="182"/>
        <item x="183"/>
        <item x="184"/>
        <item x="185"/>
        <item x="186"/>
        <item x="187"/>
        <item x="22"/>
        <item x="25"/>
        <item x="188"/>
        <item x="44"/>
        <item x="18"/>
        <item x="17"/>
        <item x="253"/>
        <item x="1"/>
        <item x="119"/>
        <item x="2"/>
        <item x="189"/>
        <item x="190"/>
        <item x="191"/>
        <item x="192"/>
        <item x="115"/>
        <item x="3"/>
        <item x="122"/>
        <item x="121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9"/>
        <item x="139"/>
        <item x="37"/>
        <item x="140"/>
        <item x="30"/>
        <item x="141"/>
        <item x="142"/>
        <item x="110"/>
        <item x="109"/>
        <item x="54"/>
        <item x="246"/>
        <item x="247"/>
        <item x="145"/>
        <item x="5"/>
        <item x="249"/>
        <item x="273"/>
        <item x="11"/>
        <item x="250"/>
        <item x="144"/>
        <item x="274"/>
        <item x="275"/>
        <item x="276"/>
        <item x="277"/>
        <item x="248"/>
        <item x="278"/>
        <item x="279"/>
        <item x="280"/>
        <item x="19"/>
        <item x="281"/>
        <item x="36"/>
        <item x="269"/>
        <item x="270"/>
        <item x="251"/>
        <item x="271"/>
        <item x="272"/>
        <item x="263"/>
        <item x="264"/>
        <item x="265"/>
        <item x="266"/>
        <item x="267"/>
        <item x="268"/>
        <item x="69"/>
        <item x="45"/>
        <item x="193"/>
        <item x="14"/>
        <item x="256"/>
        <item x="117"/>
        <item x="43"/>
        <item x="71"/>
        <item x="55"/>
        <item x="104"/>
        <item x="194"/>
        <item x="81"/>
        <item x="94"/>
        <item x="195"/>
        <item x="53"/>
        <item x="103"/>
        <item x="78"/>
        <item x="257"/>
        <item x="33"/>
        <item x="66"/>
        <item x="10"/>
        <item x="15"/>
        <item x="4"/>
        <item x="21"/>
        <item x="63"/>
        <item x="102"/>
        <item x="41"/>
        <item x="23"/>
        <item x="108"/>
        <item x="258"/>
        <item x="80"/>
        <item x="13"/>
        <item x="259"/>
        <item x="57"/>
        <item x="91"/>
        <item x="97"/>
        <item x="84"/>
        <item x="196"/>
        <item x="62"/>
        <item x="260"/>
        <item x="85"/>
        <item x="24"/>
        <item x="100"/>
        <item x="197"/>
        <item x="105"/>
        <item x="112"/>
        <item x="111"/>
        <item x="82"/>
        <item x="198"/>
        <item x="199"/>
        <item x="65"/>
        <item x="107"/>
        <item x="113"/>
        <item x="75"/>
        <item x="98"/>
        <item x="61"/>
        <item x="83"/>
        <item x="35"/>
        <item x="120"/>
        <item x="64"/>
        <item x="74"/>
        <item x="200"/>
        <item x="201"/>
        <item x="99"/>
        <item x="202"/>
        <item x="203"/>
        <item x="204"/>
        <item x="205"/>
        <item x="206"/>
        <item x="207"/>
        <item x="208"/>
        <item x="209"/>
        <item x="46"/>
        <item x="210"/>
        <item x="211"/>
        <item x="212"/>
        <item x="213"/>
        <item x="214"/>
        <item x="215"/>
        <item x="216"/>
        <item x="217"/>
        <item x="76"/>
        <item x="218"/>
        <item x="51"/>
        <item x="219"/>
        <item x="101"/>
        <item x="220"/>
        <item x="221"/>
        <item x="38"/>
        <item x="47"/>
        <item x="73"/>
        <item x="87"/>
        <item x="114"/>
        <item x="222"/>
        <item x="67"/>
        <item x="261"/>
        <item x="70"/>
        <item x="118"/>
        <item x="223"/>
        <item x="59"/>
        <item x="224"/>
        <item x="49"/>
        <item x="225"/>
        <item x="79"/>
        <item x="48"/>
        <item x="68"/>
        <item x="52"/>
        <item x="226"/>
        <item x="227"/>
        <item x="228"/>
        <item x="229"/>
        <item x="116"/>
        <item x="58"/>
        <item x="86"/>
        <item x="230"/>
        <item x="231"/>
        <item x="232"/>
        <item x="233"/>
        <item x="234"/>
        <item x="50"/>
        <item x="235"/>
        <item x="236"/>
        <item x="237"/>
        <item x="238"/>
        <item x="95"/>
        <item x="239"/>
        <item x="240"/>
        <item x="88"/>
        <item x="77"/>
        <item x="92"/>
        <item x="262"/>
        <item x="90"/>
        <item x="241"/>
        <item x="106"/>
        <item x="56"/>
        <item x="242"/>
        <item x="89"/>
        <item x="243"/>
        <item x="244"/>
        <item x="245"/>
        <item x="60"/>
        <item x="31"/>
        <item x="93"/>
        <item x="72"/>
        <item x="96"/>
        <item t="default"/>
      </items>
    </pivotField>
    <pivotField axis="axisRow" showAll="0">
      <items count="5">
        <item x="1"/>
        <item x="3"/>
        <item x="0"/>
        <item x="2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" firstHeaderRow="1" firstDataRow="1" firstDataCol="1"/>
  <pivotFields count="3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1">
        <item x="2"/>
        <item x="0"/>
        <item x="1"/>
        <item x="8"/>
        <item x="4"/>
        <item x="3"/>
        <item x="5"/>
        <item x="7"/>
        <item x="6"/>
        <item h="1" x="9"/>
        <item t="default"/>
      </items>
    </pivotField>
    <pivotField showAll="0"/>
    <pivotField showAll="0"/>
    <pivotField showAll="0"/>
    <pivotField showAll="0"/>
    <pivotField showAll="0"/>
  </pivotFields>
  <rowFields count="1">
    <field x="2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Total resistance to antibiotics per isolate" fld="2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N1:Q17" firstHeaderRow="0" firstDataRow="1" firstDataCol="1"/>
  <pivotFields count="5">
    <pivotField axis="axisRow" showAll="0">
      <items count="31">
        <item m="1" x="20"/>
        <item m="1" x="15"/>
        <item m="1" x="29"/>
        <item m="1" x="16"/>
        <item m="1" x="22"/>
        <item m="1" x="28"/>
        <item m="1" x="19"/>
        <item m="1" x="24"/>
        <item m="1" x="18"/>
        <item m="1" x="17"/>
        <item m="1" x="23"/>
        <item m="1" x="25"/>
        <item m="1" x="21"/>
        <item m="1" x="27"/>
        <item m="1" x="2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  <pivotField dataField="1" showAll="0"/>
    <pivotField dataField="1" showAll="0"/>
    <pivotField showAll="0"/>
  </pivotFields>
  <rowFields count="1">
    <field x="0"/>
  </rowFields>
  <rowItems count="16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SISTANT" fld="3" baseField="0" baseItem="0"/>
    <dataField name="Sum of INTERMEDIATE/ SDD" fld="2" baseField="0" baseItem="0"/>
    <dataField name="Sum of SUSCEPTIBLE" fld="1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M8" firstHeaderRow="0" firstDataRow="1" firstDataCol="1"/>
  <pivotFields count="17">
    <pivotField axis="axisRow" showAll="0">
      <items count="5">
        <item x="3"/>
        <item x="1"/>
        <item x="0"/>
        <item x="2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showAll="0"/>
    <pivotField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 of Ampicillin AMP (10g)" fld="2" baseField="0" baseItem="0"/>
    <dataField name="Sum of Ceftazidime CAZ (30g)" fld="3" baseField="0" baseItem="0"/>
    <dataField name="Sum of Cefotaxime CTX (30g)" fld="4" baseField="0" baseItem="0"/>
    <dataField name="Sum of Ceftriaxone CRO (30g)" fld="5" baseField="0" baseItem="0"/>
    <dataField name="Sum of Cefuroxime CXM (30g)" fld="6" baseField="0" baseItem="0"/>
    <dataField name="Sum of Cefepime CPM (30g)" fld="7" baseField="0" baseItem="0"/>
    <dataField name="Sum of Cefaclor CF (30g)" fld="8" baseField="0" baseItem="0"/>
    <dataField name="Sum of Tetracycline TE (30g)" fld="9" baseField="0" baseItem="0"/>
    <dataField name="Sum of GentamicinCN (30g)" fld="10" baseField="0" baseItem="0"/>
    <dataField name="Sum of StreptomycinS (300)" fld="11" baseField="0" baseItem="0"/>
    <dataField name="Sum of Ciprofloxacin CIP (30g)" fld="13" baseField="0" baseItem="0"/>
    <dataField name="Sum of Trimethoprim/Suphamethoxazole COT (25g)" fld="14" baseField="0" baseItem="0"/>
  </dataField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AG130" totalsRowShown="0">
  <autoFilter ref="A1:AG130"/>
  <tableColumns count="33">
    <tableColumn id="1" name="CAMEL ID. No."/>
    <tableColumn id="2" name="LOCATION"/>
    <tableColumn id="3" name="Boma"/>
    <tableColumn id="4" name="Livestock production system"/>
    <tableColumn id="5" name="AGE"/>
    <tableColumn id="6" name="Gender"/>
    <tableColumn id="7" name="Sample Type"/>
    <tableColumn id="8" name="Transport media"/>
    <tableColumn id="9" name="Organism"/>
    <tableColumn id="10" name="ISOLATE ID. No."/>
    <tableColumn id="11" name="Colony Morphology"/>
    <tableColumn id="12" name="Gram staining"/>
    <tableColumn id="13" name="IMVIC Test for Escherichia coli"/>
    <tableColumn id="14" name="Amoxicillin-ClavulanateAUG(30g)"/>
    <tableColumn id="15" name="Ampicillin AMP (10g)"/>
    <tableColumn id="16" name="Ceftazidime CAZ (30g)"/>
    <tableColumn id="17" name="Cefotaxime CTX (30g)"/>
    <tableColumn id="18" name="Cetriaxone CTR/CRO (30g)"/>
    <tableColumn id="19" name="Cefuroxime CXM (30g)"/>
    <tableColumn id="20" name="Cefepime CPM (30g)"/>
    <tableColumn id="21" name="Cefaclor CF (30g)"/>
    <tableColumn id="22" name="Tetracycline TE (30g)"/>
    <tableColumn id="23" name="GentamicinCN (30g)"/>
    <tableColumn id="24" name="StreptomycinS (300)"/>
    <tableColumn id="25" name="Chloramphenicols C (50g)"/>
    <tableColumn id="26" name="Ciprofloxacin CIP (30g)"/>
    <tableColumn id="27" name="Trimethoprim/Suphamethoxazole COT (25g)"/>
    <tableColumn id="28" name="Norfloxacin NX (10g)"/>
    <tableColumn id="29" name="Total antibiotic resistance per isolate"/>
    <tableColumn id="30" name="TEM"/>
    <tableColumn id="31" name="SHV"/>
    <tableColumn id="32" name="CTX-M"/>
    <tableColumn id="33" name="OX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AH307" totalsRowShown="0" headerRowDxfId="2">
  <autoFilter ref="A1:AH307">
    <filterColumn colId="1">
      <filters>
        <filter val="Loisaba Ranch"/>
      </filters>
    </filterColumn>
  </autoFilter>
  <tableColumns count="34">
    <tableColumn id="1" name="CAMEL ID. No."/>
    <tableColumn id="2" name="LOCATION"/>
    <tableColumn id="3" name="Boma"/>
    <tableColumn id="4" name="Livestock production system"/>
    <tableColumn id="5" name="AGE"/>
    <tableColumn id="6" name="Gender"/>
    <tableColumn id="7" name="Sample Type"/>
    <tableColumn id="8" name="Transport media"/>
    <tableColumn id="9" name="Organism"/>
    <tableColumn id="10" name="ISOLATE ID. No."/>
    <tableColumn id="11" name="Colony Morphology"/>
    <tableColumn id="12" name="Gram staining"/>
    <tableColumn id="13" name="IMVIC Test for Escherichia coli"/>
    <tableColumn id="14" name="Amoxicillin-ClavulanateAUG(30g)"/>
    <tableColumn id="15" name="Ampicillin AMP (10g)"/>
    <tableColumn id="16" name="Ceftazidime CAZ (30g)"/>
    <tableColumn id="17" name="Cefotaxime CTX (30g)"/>
    <tableColumn id="18" name="Cetriaxone CTR/CRO (30g)"/>
    <tableColumn id="19" name="Cefuroxime CXM (30g)"/>
    <tableColumn id="20" name="Cefepime CPM (30g)"/>
    <tableColumn id="21" name="Cefaclor CF (30g)"/>
    <tableColumn id="22" name="Tetracycline TE (30g)"/>
    <tableColumn id="23" name="GentamicinCN (30g)"/>
    <tableColumn id="24" name="StreptomycinS (300)"/>
    <tableColumn id="25" name="Chloramphenicols C (50g)"/>
    <tableColumn id="26" name="Ciprofloxacin CIP (30g)"/>
    <tableColumn id="27" name="Trimethoprim/Suphamethoxazole COT (25g)"/>
    <tableColumn id="28" name="Norfloxacin NX (10g)"/>
    <tableColumn id="29" name="Column1"/>
    <tableColumn id="30" name="TEM"/>
    <tableColumn id="31" name="SHV"/>
    <tableColumn id="32" name="CTX-M"/>
    <tableColumn id="33" name="OXA"/>
    <tableColumn id="34" name="MD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9"/>
  <sheetViews>
    <sheetView topLeftCell="A2" workbookViewId="0">
      <pane ySplit="1" topLeftCell="A101" activePane="bottomLeft" state="frozen"/>
      <selection activeCell="C2" sqref="C2"/>
      <selection pane="bottomLeft" activeCell="C97" sqref="C97"/>
    </sheetView>
  </sheetViews>
  <sheetFormatPr defaultRowHeight="15" x14ac:dyDescent="0.25"/>
  <cols>
    <col min="3" max="3" width="14.140625" customWidth="1"/>
    <col min="4" max="4" width="14" customWidth="1"/>
    <col min="5" max="5" width="15" customWidth="1"/>
  </cols>
  <sheetData>
    <row r="1" spans="1:19" s="1" customFormat="1" hidden="1" x14ac:dyDescent="0.25">
      <c r="E1" s="17" t="s">
        <v>8</v>
      </c>
      <c r="F1" s="17"/>
      <c r="G1" s="17"/>
      <c r="H1" s="17"/>
      <c r="I1" s="17"/>
      <c r="J1" s="17"/>
      <c r="K1" s="17"/>
      <c r="L1" s="17"/>
    </row>
    <row r="2" spans="1:19" s="1" customFormat="1" x14ac:dyDescent="0.25">
      <c r="A2" s="1" t="s">
        <v>16</v>
      </c>
      <c r="B2" s="1" t="s">
        <v>17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19</v>
      </c>
      <c r="J2" s="1" t="s">
        <v>6</v>
      </c>
      <c r="K2" s="1" t="s">
        <v>21</v>
      </c>
      <c r="L2" s="1" t="s">
        <v>7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15</v>
      </c>
    </row>
    <row r="3" spans="1:19" x14ac:dyDescent="0.25">
      <c r="D3" t="s">
        <v>18</v>
      </c>
      <c r="E3">
        <v>20</v>
      </c>
      <c r="F3">
        <v>17</v>
      </c>
      <c r="G3">
        <v>20</v>
      </c>
      <c r="H3">
        <v>27</v>
      </c>
      <c r="I3">
        <v>26</v>
      </c>
      <c r="J3">
        <v>19</v>
      </c>
      <c r="K3">
        <v>26</v>
      </c>
      <c r="L3">
        <v>13</v>
      </c>
      <c r="M3">
        <v>23</v>
      </c>
      <c r="N3">
        <v>16</v>
      </c>
      <c r="O3">
        <v>17</v>
      </c>
      <c r="P3">
        <v>30</v>
      </c>
      <c r="Q3">
        <v>28</v>
      </c>
      <c r="R3">
        <v>24</v>
      </c>
      <c r="S3">
        <v>27</v>
      </c>
    </row>
    <row r="4" spans="1:19" x14ac:dyDescent="0.25">
      <c r="A4">
        <v>1</v>
      </c>
      <c r="B4" t="s">
        <v>28</v>
      </c>
      <c r="C4">
        <v>31</v>
      </c>
      <c r="D4" t="s">
        <v>20</v>
      </c>
      <c r="E4">
        <v>22</v>
      </c>
      <c r="F4">
        <v>19</v>
      </c>
      <c r="G4">
        <v>22</v>
      </c>
      <c r="H4">
        <v>28</v>
      </c>
      <c r="I4">
        <v>28</v>
      </c>
      <c r="J4">
        <v>20</v>
      </c>
      <c r="K4">
        <v>28</v>
      </c>
      <c r="L4">
        <v>13</v>
      </c>
      <c r="M4">
        <v>26</v>
      </c>
      <c r="N4">
        <v>17</v>
      </c>
      <c r="O4">
        <v>17</v>
      </c>
      <c r="P4">
        <v>28</v>
      </c>
      <c r="Q4">
        <v>28</v>
      </c>
      <c r="R4">
        <v>28</v>
      </c>
      <c r="S4">
        <v>29</v>
      </c>
    </row>
    <row r="5" spans="1:19" x14ac:dyDescent="0.25">
      <c r="A5">
        <v>1</v>
      </c>
      <c r="B5" t="s">
        <v>23</v>
      </c>
      <c r="C5">
        <v>72</v>
      </c>
      <c r="D5" t="s">
        <v>22</v>
      </c>
      <c r="E5">
        <v>20</v>
      </c>
      <c r="F5">
        <v>14</v>
      </c>
      <c r="G5">
        <v>22</v>
      </c>
      <c r="H5">
        <v>28</v>
      </c>
      <c r="I5">
        <v>26</v>
      </c>
      <c r="J5">
        <v>17</v>
      </c>
      <c r="K5">
        <v>24</v>
      </c>
      <c r="L5">
        <v>14</v>
      </c>
      <c r="M5">
        <v>26</v>
      </c>
      <c r="N5">
        <v>18</v>
      </c>
      <c r="O5">
        <v>20</v>
      </c>
      <c r="P5">
        <v>32</v>
      </c>
      <c r="Q5">
        <v>30</v>
      </c>
      <c r="R5">
        <v>30</v>
      </c>
      <c r="S5">
        <v>30</v>
      </c>
    </row>
    <row r="6" spans="1:19" x14ac:dyDescent="0.25">
      <c r="B6" t="s">
        <v>23</v>
      </c>
      <c r="C6">
        <v>74</v>
      </c>
      <c r="D6" t="s">
        <v>24</v>
      </c>
      <c r="E6">
        <v>28</v>
      </c>
      <c r="F6">
        <v>20</v>
      </c>
      <c r="G6">
        <v>28</v>
      </c>
      <c r="H6" t="s">
        <v>25</v>
      </c>
      <c r="I6" t="s">
        <v>25</v>
      </c>
      <c r="J6">
        <v>24</v>
      </c>
      <c r="K6" t="s">
        <v>25</v>
      </c>
      <c r="L6">
        <v>16</v>
      </c>
      <c r="M6">
        <v>28</v>
      </c>
      <c r="N6">
        <v>20</v>
      </c>
      <c r="O6">
        <v>22</v>
      </c>
      <c r="P6">
        <v>30</v>
      </c>
      <c r="Q6" t="s">
        <v>25</v>
      </c>
      <c r="R6">
        <v>32</v>
      </c>
      <c r="S6" t="s">
        <v>25</v>
      </c>
    </row>
    <row r="7" spans="1:19" x14ac:dyDescent="0.25">
      <c r="B7" t="s">
        <v>23</v>
      </c>
      <c r="C7">
        <v>80</v>
      </c>
      <c r="D7" t="s">
        <v>26</v>
      </c>
      <c r="E7" t="s">
        <v>25</v>
      </c>
      <c r="F7" t="s">
        <v>25</v>
      </c>
      <c r="G7" t="s">
        <v>25</v>
      </c>
      <c r="H7" t="s">
        <v>25</v>
      </c>
      <c r="I7" t="s">
        <v>25</v>
      </c>
      <c r="J7" t="s">
        <v>25</v>
      </c>
      <c r="K7" t="s">
        <v>25</v>
      </c>
      <c r="L7">
        <v>11</v>
      </c>
      <c r="M7">
        <v>24</v>
      </c>
      <c r="N7">
        <v>14</v>
      </c>
      <c r="O7">
        <v>15</v>
      </c>
      <c r="P7">
        <v>26</v>
      </c>
      <c r="Q7">
        <v>28</v>
      </c>
      <c r="R7">
        <v>26</v>
      </c>
      <c r="S7">
        <v>25</v>
      </c>
    </row>
    <row r="8" spans="1:19" x14ac:dyDescent="0.25">
      <c r="A8">
        <v>2</v>
      </c>
      <c r="B8" t="s">
        <v>28</v>
      </c>
      <c r="C8">
        <v>23</v>
      </c>
      <c r="D8" t="s">
        <v>27</v>
      </c>
      <c r="E8">
        <v>26</v>
      </c>
      <c r="F8">
        <v>23</v>
      </c>
      <c r="G8">
        <v>26</v>
      </c>
      <c r="H8">
        <v>32</v>
      </c>
      <c r="I8">
        <v>32</v>
      </c>
      <c r="J8">
        <v>24</v>
      </c>
      <c r="K8">
        <v>32</v>
      </c>
      <c r="L8">
        <v>15</v>
      </c>
      <c r="M8">
        <v>28</v>
      </c>
      <c r="N8">
        <v>18</v>
      </c>
      <c r="O8">
        <v>18</v>
      </c>
      <c r="P8">
        <v>28</v>
      </c>
      <c r="Q8" t="s">
        <v>25</v>
      </c>
      <c r="R8" t="s">
        <v>25</v>
      </c>
      <c r="S8">
        <v>30</v>
      </c>
    </row>
    <row r="9" spans="1:19" x14ac:dyDescent="0.25">
      <c r="C9">
        <v>123</v>
      </c>
      <c r="D9" t="s">
        <v>29</v>
      </c>
      <c r="E9">
        <v>18</v>
      </c>
      <c r="F9">
        <v>15</v>
      </c>
      <c r="G9">
        <v>18</v>
      </c>
      <c r="H9">
        <v>24</v>
      </c>
      <c r="I9">
        <v>25</v>
      </c>
      <c r="J9">
        <v>16</v>
      </c>
      <c r="K9">
        <v>24</v>
      </c>
      <c r="L9">
        <v>13</v>
      </c>
      <c r="M9">
        <v>22</v>
      </c>
      <c r="N9">
        <v>16</v>
      </c>
      <c r="O9">
        <v>16</v>
      </c>
      <c r="P9">
        <v>26</v>
      </c>
      <c r="Q9">
        <v>26</v>
      </c>
      <c r="R9">
        <v>28</v>
      </c>
      <c r="S9">
        <v>28</v>
      </c>
    </row>
    <row r="10" spans="1:19" x14ac:dyDescent="0.25">
      <c r="B10" t="s">
        <v>28</v>
      </c>
      <c r="C10">
        <v>6</v>
      </c>
      <c r="D10" t="s">
        <v>30</v>
      </c>
      <c r="E10">
        <v>17</v>
      </c>
      <c r="F10">
        <v>6</v>
      </c>
      <c r="G10">
        <v>20</v>
      </c>
      <c r="H10">
        <v>28</v>
      </c>
      <c r="I10">
        <v>28</v>
      </c>
      <c r="J10">
        <v>18</v>
      </c>
      <c r="K10">
        <v>24</v>
      </c>
      <c r="L10">
        <v>10</v>
      </c>
      <c r="M10">
        <v>10</v>
      </c>
      <c r="N10">
        <v>15</v>
      </c>
      <c r="O10">
        <v>7</v>
      </c>
      <c r="P10">
        <v>26</v>
      </c>
      <c r="Q10">
        <v>26</v>
      </c>
      <c r="R10">
        <v>6</v>
      </c>
      <c r="S10">
        <v>26</v>
      </c>
    </row>
    <row r="11" spans="1:19" x14ac:dyDescent="0.25">
      <c r="B11" t="s">
        <v>28</v>
      </c>
      <c r="C11">
        <v>1</v>
      </c>
      <c r="D11" t="s">
        <v>31</v>
      </c>
      <c r="E11">
        <v>28</v>
      </c>
      <c r="F11">
        <v>19</v>
      </c>
      <c r="G11">
        <v>26</v>
      </c>
      <c r="H11" t="s">
        <v>25</v>
      </c>
      <c r="I11" t="s">
        <v>25</v>
      </c>
      <c r="J11">
        <v>22</v>
      </c>
      <c r="K11">
        <v>30</v>
      </c>
      <c r="L11">
        <v>15</v>
      </c>
      <c r="M11">
        <v>30</v>
      </c>
      <c r="N11">
        <v>18</v>
      </c>
      <c r="O11">
        <v>18</v>
      </c>
      <c r="P11" t="s">
        <v>25</v>
      </c>
      <c r="Q11" t="s">
        <v>25</v>
      </c>
      <c r="R11">
        <v>32</v>
      </c>
      <c r="S11">
        <v>32</v>
      </c>
    </row>
    <row r="12" spans="1:19" x14ac:dyDescent="0.25">
      <c r="B12" t="s">
        <v>28</v>
      </c>
      <c r="C12">
        <v>29</v>
      </c>
      <c r="D12" s="2" t="s">
        <v>32</v>
      </c>
      <c r="E12">
        <v>24</v>
      </c>
      <c r="F12">
        <v>16</v>
      </c>
      <c r="G12">
        <v>24</v>
      </c>
      <c r="H12">
        <v>30</v>
      </c>
      <c r="I12">
        <v>30</v>
      </c>
      <c r="J12">
        <v>22</v>
      </c>
      <c r="K12">
        <v>28</v>
      </c>
      <c r="L12">
        <v>15</v>
      </c>
      <c r="M12">
        <v>28</v>
      </c>
      <c r="N12">
        <v>17</v>
      </c>
      <c r="O12">
        <v>20</v>
      </c>
      <c r="P12">
        <v>30</v>
      </c>
      <c r="Q12">
        <v>30</v>
      </c>
      <c r="R12">
        <v>26</v>
      </c>
      <c r="S12">
        <v>32</v>
      </c>
    </row>
    <row r="13" spans="1:19" x14ac:dyDescent="0.25">
      <c r="B13" t="s">
        <v>23</v>
      </c>
      <c r="C13">
        <v>100</v>
      </c>
      <c r="D13" t="s">
        <v>33</v>
      </c>
      <c r="E13">
        <v>22</v>
      </c>
      <c r="F13">
        <v>18</v>
      </c>
      <c r="G13">
        <v>20</v>
      </c>
      <c r="H13">
        <v>28</v>
      </c>
      <c r="I13">
        <v>28</v>
      </c>
      <c r="J13">
        <v>20</v>
      </c>
      <c r="K13">
        <v>28</v>
      </c>
      <c r="L13">
        <v>14</v>
      </c>
      <c r="M13">
        <v>26</v>
      </c>
      <c r="N13">
        <v>16</v>
      </c>
      <c r="O13">
        <v>20</v>
      </c>
      <c r="P13">
        <v>32</v>
      </c>
      <c r="Q13">
        <v>32</v>
      </c>
      <c r="R13">
        <v>28</v>
      </c>
      <c r="S13">
        <v>32</v>
      </c>
    </row>
    <row r="14" spans="1:19" x14ac:dyDescent="0.25">
      <c r="B14" t="s">
        <v>28</v>
      </c>
      <c r="C14">
        <v>21</v>
      </c>
      <c r="D14" t="s">
        <v>34</v>
      </c>
      <c r="E14">
        <v>22</v>
      </c>
      <c r="F14">
        <v>18</v>
      </c>
      <c r="G14">
        <v>20</v>
      </c>
      <c r="H14">
        <v>28</v>
      </c>
      <c r="I14">
        <v>30</v>
      </c>
      <c r="J14">
        <v>20</v>
      </c>
      <c r="K14">
        <v>26</v>
      </c>
      <c r="L14">
        <v>15</v>
      </c>
      <c r="M14">
        <v>24</v>
      </c>
      <c r="N14">
        <v>18</v>
      </c>
      <c r="O14">
        <v>17</v>
      </c>
      <c r="P14">
        <v>26</v>
      </c>
      <c r="Q14" t="s">
        <v>25</v>
      </c>
      <c r="R14">
        <v>28</v>
      </c>
      <c r="S14" t="s">
        <v>25</v>
      </c>
    </row>
    <row r="15" spans="1:19" x14ac:dyDescent="0.25">
      <c r="C15">
        <v>131</v>
      </c>
      <c r="D15" t="s">
        <v>35</v>
      </c>
      <c r="E15">
        <v>20</v>
      </c>
      <c r="F15">
        <v>19</v>
      </c>
      <c r="G15">
        <v>19</v>
      </c>
      <c r="H15">
        <v>24</v>
      </c>
      <c r="I15">
        <v>25</v>
      </c>
      <c r="J15">
        <v>19</v>
      </c>
      <c r="K15">
        <v>25</v>
      </c>
      <c r="L15">
        <v>16</v>
      </c>
      <c r="M15">
        <v>28</v>
      </c>
      <c r="N15">
        <v>18</v>
      </c>
      <c r="O15">
        <v>18</v>
      </c>
      <c r="P15" t="s">
        <v>25</v>
      </c>
      <c r="Q15">
        <v>30</v>
      </c>
      <c r="R15">
        <v>28</v>
      </c>
      <c r="S15">
        <v>30</v>
      </c>
    </row>
    <row r="16" spans="1:19" x14ac:dyDescent="0.25">
      <c r="B16" t="s">
        <v>28</v>
      </c>
      <c r="C16">
        <v>54</v>
      </c>
      <c r="D16" t="s">
        <v>36</v>
      </c>
      <c r="E16">
        <v>22</v>
      </c>
      <c r="F16">
        <v>16</v>
      </c>
      <c r="G16">
        <v>19</v>
      </c>
      <c r="H16">
        <v>24</v>
      </c>
      <c r="I16">
        <v>25</v>
      </c>
      <c r="J16">
        <v>17</v>
      </c>
      <c r="K16">
        <v>23</v>
      </c>
      <c r="L16">
        <v>15</v>
      </c>
      <c r="M16">
        <v>17</v>
      </c>
      <c r="N16">
        <v>17</v>
      </c>
      <c r="O16">
        <v>18</v>
      </c>
      <c r="P16" t="s">
        <v>25</v>
      </c>
      <c r="Q16" t="s">
        <v>25</v>
      </c>
      <c r="R16">
        <v>30</v>
      </c>
      <c r="S16">
        <v>30</v>
      </c>
    </row>
    <row r="17" spans="1:19" x14ac:dyDescent="0.25">
      <c r="B17" t="s">
        <v>28</v>
      </c>
      <c r="C17">
        <v>32</v>
      </c>
      <c r="D17" t="s">
        <v>37</v>
      </c>
      <c r="E17">
        <v>20</v>
      </c>
      <c r="F17">
        <v>15</v>
      </c>
      <c r="G17">
        <v>20</v>
      </c>
      <c r="H17" t="s">
        <v>25</v>
      </c>
      <c r="I17">
        <v>24</v>
      </c>
      <c r="J17">
        <v>20</v>
      </c>
      <c r="K17">
        <v>25</v>
      </c>
      <c r="L17">
        <v>12</v>
      </c>
      <c r="M17">
        <v>25</v>
      </c>
      <c r="N17">
        <v>15</v>
      </c>
      <c r="O17">
        <v>16</v>
      </c>
      <c r="P17">
        <v>27</v>
      </c>
      <c r="Q17">
        <v>30</v>
      </c>
      <c r="R17">
        <v>28</v>
      </c>
      <c r="S17">
        <v>30</v>
      </c>
    </row>
    <row r="18" spans="1:19" x14ac:dyDescent="0.25">
      <c r="B18" t="s">
        <v>28</v>
      </c>
      <c r="C18">
        <v>4</v>
      </c>
      <c r="D18" t="s">
        <v>38</v>
      </c>
      <c r="E18">
        <v>25</v>
      </c>
      <c r="F18">
        <v>20</v>
      </c>
      <c r="G18">
        <v>25</v>
      </c>
      <c r="H18" t="s">
        <v>25</v>
      </c>
      <c r="I18">
        <v>30</v>
      </c>
      <c r="J18">
        <v>20</v>
      </c>
      <c r="K18">
        <v>30</v>
      </c>
      <c r="L18">
        <v>15</v>
      </c>
      <c r="M18">
        <v>11</v>
      </c>
      <c r="N18">
        <v>16</v>
      </c>
      <c r="O18">
        <v>12</v>
      </c>
      <c r="P18">
        <v>30</v>
      </c>
      <c r="Q18">
        <v>32</v>
      </c>
      <c r="R18">
        <v>30</v>
      </c>
      <c r="S18">
        <v>30</v>
      </c>
    </row>
    <row r="19" spans="1:19" x14ac:dyDescent="0.25">
      <c r="B19" t="s">
        <v>28</v>
      </c>
      <c r="C19">
        <v>22</v>
      </c>
      <c r="D19" t="s">
        <v>39</v>
      </c>
      <c r="E19">
        <v>24</v>
      </c>
      <c r="F19">
        <v>20</v>
      </c>
      <c r="G19">
        <v>24</v>
      </c>
      <c r="H19">
        <v>30</v>
      </c>
      <c r="I19" t="s">
        <v>25</v>
      </c>
      <c r="J19">
        <v>25</v>
      </c>
      <c r="K19">
        <v>30</v>
      </c>
      <c r="L19">
        <v>13</v>
      </c>
      <c r="M19">
        <v>24</v>
      </c>
      <c r="N19">
        <v>17</v>
      </c>
      <c r="O19">
        <v>30</v>
      </c>
      <c r="P19">
        <v>30</v>
      </c>
      <c r="Q19">
        <v>30</v>
      </c>
      <c r="R19">
        <v>28</v>
      </c>
      <c r="S19">
        <v>30</v>
      </c>
    </row>
    <row r="20" spans="1:19" x14ac:dyDescent="0.25">
      <c r="B20" t="s">
        <v>28</v>
      </c>
      <c r="C20">
        <v>32</v>
      </c>
      <c r="D20" t="s">
        <v>40</v>
      </c>
      <c r="E20">
        <v>18</v>
      </c>
      <c r="F20">
        <v>15</v>
      </c>
      <c r="G20">
        <v>17</v>
      </c>
      <c r="H20">
        <v>20</v>
      </c>
      <c r="I20">
        <v>20</v>
      </c>
      <c r="J20">
        <v>15</v>
      </c>
      <c r="K20">
        <v>23</v>
      </c>
      <c r="L20">
        <v>12</v>
      </c>
      <c r="M20">
        <v>20</v>
      </c>
      <c r="N20">
        <v>13</v>
      </c>
      <c r="O20">
        <v>14</v>
      </c>
      <c r="P20">
        <v>26</v>
      </c>
      <c r="Q20">
        <v>20</v>
      </c>
      <c r="R20">
        <v>25</v>
      </c>
      <c r="S20">
        <v>24</v>
      </c>
    </row>
    <row r="21" spans="1:19" x14ac:dyDescent="0.25">
      <c r="B21" t="s">
        <v>23</v>
      </c>
      <c r="C21">
        <v>70</v>
      </c>
      <c r="D21" t="s">
        <v>41</v>
      </c>
      <c r="E21">
        <v>23</v>
      </c>
      <c r="F21">
        <v>17</v>
      </c>
      <c r="G21">
        <v>15</v>
      </c>
      <c r="H21">
        <v>23</v>
      </c>
      <c r="I21">
        <v>23</v>
      </c>
      <c r="J21">
        <v>19</v>
      </c>
      <c r="K21">
        <v>23</v>
      </c>
      <c r="L21">
        <v>14</v>
      </c>
      <c r="M21">
        <v>22</v>
      </c>
      <c r="N21">
        <v>18</v>
      </c>
      <c r="O21">
        <v>15</v>
      </c>
      <c r="P21">
        <v>28</v>
      </c>
      <c r="Q21">
        <v>30</v>
      </c>
      <c r="R21">
        <v>26</v>
      </c>
      <c r="S21">
        <v>30</v>
      </c>
    </row>
    <row r="22" spans="1:19" x14ac:dyDescent="0.25">
      <c r="B22" t="s">
        <v>23</v>
      </c>
      <c r="C22">
        <v>69</v>
      </c>
      <c r="D22" t="s">
        <v>42</v>
      </c>
      <c r="E22">
        <v>26</v>
      </c>
      <c r="F22">
        <v>20</v>
      </c>
      <c r="G22">
        <v>26</v>
      </c>
      <c r="H22" t="s">
        <v>25</v>
      </c>
      <c r="I22" t="s">
        <v>25</v>
      </c>
      <c r="J22">
        <v>26</v>
      </c>
      <c r="K22" t="s">
        <v>25</v>
      </c>
      <c r="L22">
        <v>13</v>
      </c>
      <c r="M22">
        <v>26</v>
      </c>
      <c r="N22">
        <v>17</v>
      </c>
      <c r="O22">
        <v>17</v>
      </c>
      <c r="P22" t="s">
        <v>25</v>
      </c>
      <c r="Q22" t="s">
        <v>25</v>
      </c>
      <c r="R22">
        <v>30</v>
      </c>
      <c r="S22" t="s">
        <v>25</v>
      </c>
    </row>
    <row r="23" spans="1:19" x14ac:dyDescent="0.25">
      <c r="C23">
        <v>142</v>
      </c>
      <c r="D23" t="s">
        <v>43</v>
      </c>
      <c r="E23">
        <v>27</v>
      </c>
      <c r="F23">
        <v>19</v>
      </c>
      <c r="G23">
        <v>24</v>
      </c>
      <c r="H23">
        <v>26</v>
      </c>
      <c r="I23">
        <v>30</v>
      </c>
      <c r="J23">
        <v>19</v>
      </c>
      <c r="K23">
        <v>25</v>
      </c>
      <c r="L23">
        <v>11</v>
      </c>
      <c r="M23">
        <v>22</v>
      </c>
      <c r="N23">
        <v>15</v>
      </c>
      <c r="O23">
        <v>19</v>
      </c>
      <c r="P23">
        <v>28</v>
      </c>
      <c r="Q23">
        <v>30</v>
      </c>
      <c r="R23">
        <v>27</v>
      </c>
      <c r="S23">
        <v>28</v>
      </c>
    </row>
    <row r="24" spans="1:19" x14ac:dyDescent="0.25">
      <c r="A24">
        <v>2</v>
      </c>
      <c r="C24">
        <v>10</v>
      </c>
      <c r="D24" t="s">
        <v>44</v>
      </c>
      <c r="E24">
        <v>24</v>
      </c>
      <c r="F24">
        <v>20</v>
      </c>
      <c r="G24">
        <v>24</v>
      </c>
      <c r="H24">
        <v>30</v>
      </c>
      <c r="I24">
        <v>32</v>
      </c>
      <c r="J24">
        <v>20</v>
      </c>
      <c r="K24">
        <v>30</v>
      </c>
      <c r="L24">
        <v>15</v>
      </c>
      <c r="M24">
        <v>26</v>
      </c>
      <c r="N24">
        <v>16</v>
      </c>
      <c r="O24">
        <v>20</v>
      </c>
      <c r="P24">
        <v>32</v>
      </c>
      <c r="Q24">
        <v>26</v>
      </c>
      <c r="R24">
        <v>28</v>
      </c>
      <c r="S24">
        <v>30</v>
      </c>
    </row>
    <row r="25" spans="1:19" x14ac:dyDescent="0.25">
      <c r="A25">
        <v>2</v>
      </c>
      <c r="C25">
        <v>24</v>
      </c>
      <c r="D25" t="s">
        <v>45</v>
      </c>
      <c r="E25">
        <v>26</v>
      </c>
      <c r="F25">
        <v>20</v>
      </c>
      <c r="G25">
        <v>22</v>
      </c>
      <c r="H25">
        <v>24</v>
      </c>
      <c r="I25">
        <v>28</v>
      </c>
      <c r="J25">
        <v>18</v>
      </c>
      <c r="K25">
        <v>24</v>
      </c>
      <c r="L25">
        <v>12</v>
      </c>
      <c r="M25">
        <v>20</v>
      </c>
      <c r="N25">
        <v>14</v>
      </c>
      <c r="O25">
        <v>16</v>
      </c>
      <c r="P25">
        <v>26</v>
      </c>
      <c r="Q25">
        <v>24</v>
      </c>
      <c r="R25">
        <v>24</v>
      </c>
      <c r="S25">
        <v>28</v>
      </c>
    </row>
    <row r="26" spans="1:19" x14ac:dyDescent="0.25">
      <c r="C26">
        <v>29</v>
      </c>
      <c r="D26" t="s">
        <v>32</v>
      </c>
      <c r="E26">
        <v>22</v>
      </c>
      <c r="F26">
        <v>22</v>
      </c>
      <c r="G26">
        <v>24</v>
      </c>
      <c r="H26">
        <v>28</v>
      </c>
      <c r="I26">
        <v>30</v>
      </c>
      <c r="J26">
        <v>24</v>
      </c>
      <c r="K26">
        <v>28</v>
      </c>
      <c r="L26">
        <v>16</v>
      </c>
      <c r="M26">
        <v>26</v>
      </c>
      <c r="N26">
        <v>18</v>
      </c>
      <c r="O26">
        <v>24</v>
      </c>
      <c r="P26">
        <v>32</v>
      </c>
      <c r="Q26">
        <v>32</v>
      </c>
      <c r="R26">
        <v>30</v>
      </c>
      <c r="S26">
        <v>32</v>
      </c>
    </row>
    <row r="27" spans="1:19" x14ac:dyDescent="0.25">
      <c r="C27">
        <v>65</v>
      </c>
      <c r="E27">
        <v>26</v>
      </c>
      <c r="F27">
        <v>20</v>
      </c>
      <c r="G27">
        <v>27</v>
      </c>
      <c r="H27">
        <v>29</v>
      </c>
      <c r="I27">
        <v>32</v>
      </c>
      <c r="J27">
        <v>24</v>
      </c>
      <c r="K27">
        <v>26</v>
      </c>
      <c r="L27">
        <v>16</v>
      </c>
      <c r="M27">
        <v>23</v>
      </c>
      <c r="N27">
        <v>17</v>
      </c>
      <c r="O27">
        <v>18</v>
      </c>
      <c r="P27">
        <v>30</v>
      </c>
      <c r="Q27" t="s">
        <v>25</v>
      </c>
      <c r="R27">
        <v>30</v>
      </c>
      <c r="S27" t="s">
        <v>25</v>
      </c>
    </row>
    <row r="28" spans="1:19" x14ac:dyDescent="0.25">
      <c r="C28">
        <v>28</v>
      </c>
      <c r="E28">
        <v>26</v>
      </c>
      <c r="F28">
        <v>24</v>
      </c>
      <c r="G28">
        <v>26</v>
      </c>
      <c r="H28">
        <v>30</v>
      </c>
      <c r="I28" t="s">
        <v>25</v>
      </c>
      <c r="J28">
        <v>25</v>
      </c>
      <c r="K28" t="s">
        <v>25</v>
      </c>
      <c r="L28">
        <v>13</v>
      </c>
      <c r="M28">
        <v>27</v>
      </c>
      <c r="N28">
        <v>17</v>
      </c>
      <c r="O28">
        <v>22</v>
      </c>
      <c r="P28">
        <v>30</v>
      </c>
      <c r="Q28" t="s">
        <v>25</v>
      </c>
      <c r="R28">
        <v>30</v>
      </c>
      <c r="S28">
        <v>30</v>
      </c>
    </row>
    <row r="29" spans="1:19" x14ac:dyDescent="0.25">
      <c r="C29">
        <v>42</v>
      </c>
      <c r="E29">
        <v>24</v>
      </c>
      <c r="F29">
        <v>21</v>
      </c>
      <c r="G29">
        <v>26</v>
      </c>
      <c r="H29">
        <v>30</v>
      </c>
      <c r="I29">
        <v>32</v>
      </c>
      <c r="J29">
        <v>23</v>
      </c>
      <c r="K29">
        <v>30</v>
      </c>
      <c r="L29">
        <v>20</v>
      </c>
      <c r="M29">
        <v>26</v>
      </c>
      <c r="N29">
        <v>17</v>
      </c>
      <c r="O29">
        <v>20</v>
      </c>
      <c r="P29">
        <v>28</v>
      </c>
      <c r="Q29" t="s">
        <v>25</v>
      </c>
      <c r="R29">
        <v>30</v>
      </c>
      <c r="S29">
        <v>30</v>
      </c>
    </row>
    <row r="30" spans="1:19" x14ac:dyDescent="0.25">
      <c r="C30">
        <v>66</v>
      </c>
      <c r="E30">
        <v>23</v>
      </c>
      <c r="F30">
        <v>14</v>
      </c>
      <c r="G30">
        <v>20</v>
      </c>
      <c r="H30">
        <v>22</v>
      </c>
      <c r="I30">
        <v>26</v>
      </c>
      <c r="J30">
        <v>18</v>
      </c>
      <c r="K30">
        <v>24</v>
      </c>
      <c r="L30">
        <v>11</v>
      </c>
      <c r="M30">
        <v>22</v>
      </c>
      <c r="N30">
        <v>14</v>
      </c>
      <c r="O30">
        <v>15</v>
      </c>
      <c r="P30">
        <v>30</v>
      </c>
      <c r="Q30">
        <v>26</v>
      </c>
      <c r="R30">
        <v>26</v>
      </c>
      <c r="S30">
        <v>25</v>
      </c>
    </row>
    <row r="31" spans="1:19" x14ac:dyDescent="0.25">
      <c r="C31">
        <v>142</v>
      </c>
      <c r="E31">
        <v>30</v>
      </c>
      <c r="F31">
        <v>17</v>
      </c>
      <c r="G31">
        <v>25</v>
      </c>
      <c r="H31">
        <v>22</v>
      </c>
      <c r="I31">
        <v>30</v>
      </c>
      <c r="J31">
        <v>16</v>
      </c>
      <c r="K31">
        <v>26</v>
      </c>
      <c r="L31">
        <v>11</v>
      </c>
      <c r="M31">
        <v>22</v>
      </c>
      <c r="N31">
        <v>16</v>
      </c>
      <c r="O31">
        <v>20</v>
      </c>
      <c r="P31">
        <v>28</v>
      </c>
      <c r="Q31">
        <v>30</v>
      </c>
      <c r="R31">
        <v>28</v>
      </c>
      <c r="S31">
        <v>30</v>
      </c>
    </row>
    <row r="32" spans="1:19" x14ac:dyDescent="0.25">
      <c r="A32">
        <v>2</v>
      </c>
      <c r="C32">
        <v>4</v>
      </c>
      <c r="D32" t="s">
        <v>38</v>
      </c>
      <c r="E32">
        <v>28</v>
      </c>
      <c r="F32">
        <v>18</v>
      </c>
      <c r="G32">
        <v>21</v>
      </c>
      <c r="H32">
        <v>32</v>
      </c>
      <c r="I32">
        <v>30</v>
      </c>
      <c r="J32">
        <v>20</v>
      </c>
      <c r="K32">
        <v>30</v>
      </c>
      <c r="L32">
        <v>11</v>
      </c>
      <c r="M32">
        <v>24</v>
      </c>
      <c r="N32">
        <v>16</v>
      </c>
      <c r="O32">
        <v>18</v>
      </c>
      <c r="P32">
        <v>28</v>
      </c>
      <c r="Q32">
        <v>30</v>
      </c>
      <c r="R32">
        <v>25</v>
      </c>
      <c r="S32">
        <v>30</v>
      </c>
    </row>
    <row r="33" spans="3:19" x14ac:dyDescent="0.25">
      <c r="C33">
        <v>53</v>
      </c>
      <c r="E33">
        <v>26</v>
      </c>
      <c r="F33">
        <v>22</v>
      </c>
      <c r="G33">
        <v>24</v>
      </c>
      <c r="H33">
        <v>30</v>
      </c>
      <c r="I33">
        <v>32</v>
      </c>
      <c r="J33">
        <v>23</v>
      </c>
      <c r="K33">
        <v>30</v>
      </c>
      <c r="L33">
        <v>14</v>
      </c>
      <c r="M33">
        <v>25</v>
      </c>
      <c r="N33">
        <v>17</v>
      </c>
      <c r="O33">
        <v>20</v>
      </c>
      <c r="P33">
        <v>32</v>
      </c>
      <c r="Q33">
        <v>32</v>
      </c>
      <c r="R33">
        <v>26</v>
      </c>
      <c r="S33">
        <v>30</v>
      </c>
    </row>
    <row r="34" spans="3:19" x14ac:dyDescent="0.25">
      <c r="C34">
        <v>2</v>
      </c>
      <c r="E34">
        <v>30</v>
      </c>
      <c r="F34">
        <v>20</v>
      </c>
      <c r="H34">
        <v>30</v>
      </c>
      <c r="I34" t="s">
        <v>25</v>
      </c>
      <c r="J34">
        <v>20</v>
      </c>
      <c r="K34">
        <v>30</v>
      </c>
      <c r="L34">
        <v>12</v>
      </c>
      <c r="M34">
        <v>24</v>
      </c>
      <c r="N34">
        <v>16</v>
      </c>
      <c r="O34">
        <v>20</v>
      </c>
      <c r="P34">
        <v>24</v>
      </c>
      <c r="Q34">
        <v>30</v>
      </c>
      <c r="R34">
        <v>23</v>
      </c>
      <c r="S34" t="s">
        <v>25</v>
      </c>
    </row>
    <row r="35" spans="3:19" x14ac:dyDescent="0.25">
      <c r="C35">
        <v>9</v>
      </c>
      <c r="E35">
        <v>22</v>
      </c>
      <c r="F35">
        <v>15</v>
      </c>
      <c r="G35">
        <v>20</v>
      </c>
      <c r="H35">
        <v>23</v>
      </c>
      <c r="I35">
        <v>28</v>
      </c>
      <c r="J35">
        <v>17</v>
      </c>
      <c r="K35">
        <v>23</v>
      </c>
      <c r="L35">
        <v>11</v>
      </c>
      <c r="M35">
        <v>20</v>
      </c>
      <c r="N35">
        <v>14</v>
      </c>
      <c r="O35">
        <v>16</v>
      </c>
      <c r="P35">
        <v>26</v>
      </c>
      <c r="Q35">
        <v>27</v>
      </c>
      <c r="R35">
        <v>26</v>
      </c>
      <c r="S35">
        <v>24</v>
      </c>
    </row>
    <row r="36" spans="3:19" x14ac:dyDescent="0.25">
      <c r="C36">
        <v>105</v>
      </c>
      <c r="E36">
        <v>24</v>
      </c>
      <c r="F36">
        <v>16</v>
      </c>
      <c r="G36">
        <v>20</v>
      </c>
      <c r="H36">
        <v>28</v>
      </c>
      <c r="I36">
        <v>30</v>
      </c>
      <c r="J36">
        <v>20</v>
      </c>
      <c r="K36">
        <v>26</v>
      </c>
      <c r="L36">
        <v>11</v>
      </c>
      <c r="M36">
        <v>24</v>
      </c>
      <c r="N36">
        <v>13</v>
      </c>
      <c r="O36">
        <v>16</v>
      </c>
      <c r="P36">
        <v>24</v>
      </c>
      <c r="Q36">
        <v>26</v>
      </c>
      <c r="R36">
        <v>25</v>
      </c>
      <c r="S36">
        <v>28</v>
      </c>
    </row>
    <row r="37" spans="3:19" x14ac:dyDescent="0.25">
      <c r="C37">
        <v>145</v>
      </c>
      <c r="D37" t="s">
        <v>46</v>
      </c>
      <c r="E37">
        <v>19</v>
      </c>
      <c r="F37">
        <v>6</v>
      </c>
      <c r="G37">
        <v>9</v>
      </c>
      <c r="H37">
        <v>16</v>
      </c>
      <c r="I37">
        <v>6</v>
      </c>
      <c r="J37">
        <v>6</v>
      </c>
      <c r="K37">
        <v>9</v>
      </c>
      <c r="L37">
        <v>6</v>
      </c>
      <c r="M37">
        <v>13</v>
      </c>
      <c r="N37">
        <v>16</v>
      </c>
      <c r="O37">
        <v>13</v>
      </c>
      <c r="P37">
        <v>24</v>
      </c>
      <c r="Q37">
        <v>22</v>
      </c>
      <c r="R37">
        <v>18</v>
      </c>
      <c r="S37">
        <v>18</v>
      </c>
    </row>
    <row r="38" spans="3:19" x14ac:dyDescent="0.25">
      <c r="C38">
        <v>34</v>
      </c>
      <c r="E38">
        <v>26</v>
      </c>
      <c r="F38">
        <v>18</v>
      </c>
      <c r="G38">
        <v>20</v>
      </c>
      <c r="H38">
        <v>26</v>
      </c>
      <c r="I38">
        <v>28</v>
      </c>
      <c r="J38">
        <v>22</v>
      </c>
      <c r="K38">
        <v>26</v>
      </c>
      <c r="L38">
        <v>11</v>
      </c>
      <c r="M38">
        <v>22</v>
      </c>
      <c r="N38">
        <v>16</v>
      </c>
      <c r="O38">
        <v>17</v>
      </c>
      <c r="P38">
        <v>30</v>
      </c>
      <c r="Q38">
        <v>30</v>
      </c>
      <c r="R38">
        <v>24</v>
      </c>
      <c r="S38">
        <v>28</v>
      </c>
    </row>
    <row r="39" spans="3:19" x14ac:dyDescent="0.25">
      <c r="C39">
        <v>19</v>
      </c>
      <c r="E39">
        <v>24</v>
      </c>
      <c r="F39">
        <v>20</v>
      </c>
      <c r="G39">
        <v>22</v>
      </c>
      <c r="H39">
        <v>30</v>
      </c>
      <c r="I39">
        <v>32</v>
      </c>
      <c r="J39">
        <v>22</v>
      </c>
      <c r="K39">
        <v>30</v>
      </c>
      <c r="L39">
        <v>13</v>
      </c>
      <c r="M39">
        <v>24</v>
      </c>
      <c r="N39">
        <v>14</v>
      </c>
      <c r="O39">
        <v>15</v>
      </c>
      <c r="P39">
        <v>26</v>
      </c>
      <c r="Q39">
        <v>28</v>
      </c>
      <c r="R39">
        <v>26</v>
      </c>
      <c r="S39">
        <v>30</v>
      </c>
    </row>
    <row r="40" spans="3:19" x14ac:dyDescent="0.25">
      <c r="C40">
        <v>60</v>
      </c>
      <c r="E40">
        <v>24</v>
      </c>
      <c r="F40">
        <v>6</v>
      </c>
      <c r="G40">
        <v>14</v>
      </c>
      <c r="H40">
        <v>19</v>
      </c>
      <c r="I40">
        <v>6</v>
      </c>
      <c r="J40">
        <v>6</v>
      </c>
      <c r="K40">
        <v>14</v>
      </c>
      <c r="L40">
        <v>6</v>
      </c>
      <c r="M40">
        <v>26</v>
      </c>
      <c r="N40">
        <v>18</v>
      </c>
      <c r="O40">
        <v>18</v>
      </c>
      <c r="P40">
        <v>30</v>
      </c>
      <c r="Q40">
        <v>30</v>
      </c>
      <c r="R40">
        <v>6</v>
      </c>
      <c r="S40">
        <v>26</v>
      </c>
    </row>
    <row r="41" spans="3:19" x14ac:dyDescent="0.25">
      <c r="C41">
        <v>144</v>
      </c>
      <c r="E41">
        <v>26</v>
      </c>
      <c r="F41">
        <v>17</v>
      </c>
      <c r="G41">
        <v>22</v>
      </c>
      <c r="H41">
        <v>26</v>
      </c>
      <c r="I41">
        <v>26</v>
      </c>
      <c r="J41">
        <v>20</v>
      </c>
      <c r="K41">
        <v>28</v>
      </c>
      <c r="L41">
        <v>17</v>
      </c>
      <c r="M41">
        <v>28</v>
      </c>
      <c r="N41">
        <v>18</v>
      </c>
      <c r="O41">
        <v>20</v>
      </c>
      <c r="P41">
        <v>30</v>
      </c>
      <c r="Q41">
        <v>32</v>
      </c>
      <c r="R41">
        <v>32</v>
      </c>
      <c r="S41">
        <v>30</v>
      </c>
    </row>
    <row r="42" spans="3:19" x14ac:dyDescent="0.25">
      <c r="C42">
        <v>102</v>
      </c>
      <c r="E42">
        <v>26</v>
      </c>
      <c r="F42">
        <v>14</v>
      </c>
      <c r="G42">
        <v>17</v>
      </c>
      <c r="H42">
        <v>28</v>
      </c>
      <c r="I42">
        <v>24</v>
      </c>
      <c r="J42">
        <v>18</v>
      </c>
      <c r="K42">
        <v>28</v>
      </c>
      <c r="L42">
        <v>16</v>
      </c>
      <c r="M42">
        <v>18</v>
      </c>
      <c r="N42">
        <v>14</v>
      </c>
      <c r="O42">
        <v>17</v>
      </c>
      <c r="P42">
        <v>28</v>
      </c>
      <c r="Q42">
        <v>24</v>
      </c>
      <c r="R42">
        <v>20</v>
      </c>
      <c r="S42">
        <v>21</v>
      </c>
    </row>
    <row r="43" spans="3:19" x14ac:dyDescent="0.25">
      <c r="C43">
        <v>89</v>
      </c>
      <c r="E43">
        <v>26</v>
      </c>
      <c r="F43">
        <v>20</v>
      </c>
      <c r="G43">
        <v>22</v>
      </c>
      <c r="H43">
        <v>26</v>
      </c>
      <c r="I43">
        <v>32</v>
      </c>
      <c r="J43">
        <v>18</v>
      </c>
      <c r="K43">
        <v>18</v>
      </c>
      <c r="L43">
        <v>16</v>
      </c>
      <c r="M43">
        <v>20</v>
      </c>
      <c r="N43">
        <v>18</v>
      </c>
      <c r="O43">
        <v>16</v>
      </c>
      <c r="P43">
        <v>23</v>
      </c>
      <c r="Q43">
        <v>32</v>
      </c>
      <c r="R43">
        <v>26</v>
      </c>
      <c r="S43">
        <v>18</v>
      </c>
    </row>
    <row r="44" spans="3:19" x14ac:dyDescent="0.25">
      <c r="C44">
        <v>55</v>
      </c>
      <c r="E44">
        <v>23</v>
      </c>
      <c r="F44">
        <v>21</v>
      </c>
      <c r="G44">
        <v>20</v>
      </c>
      <c r="H44">
        <v>24</v>
      </c>
      <c r="I44">
        <v>30</v>
      </c>
      <c r="J44">
        <v>19</v>
      </c>
      <c r="K44">
        <v>26</v>
      </c>
      <c r="L44">
        <v>17</v>
      </c>
      <c r="M44">
        <v>22</v>
      </c>
      <c r="N44">
        <v>16</v>
      </c>
      <c r="O44">
        <v>16</v>
      </c>
      <c r="P44">
        <v>28</v>
      </c>
      <c r="Q44">
        <v>32</v>
      </c>
      <c r="R44">
        <v>28</v>
      </c>
      <c r="S44">
        <v>28</v>
      </c>
    </row>
    <row r="45" spans="3:19" x14ac:dyDescent="0.25">
      <c r="C45">
        <v>17</v>
      </c>
      <c r="E45">
        <v>26</v>
      </c>
      <c r="F45">
        <v>20</v>
      </c>
      <c r="G45">
        <v>26</v>
      </c>
      <c r="H45">
        <v>32</v>
      </c>
      <c r="I45">
        <v>30</v>
      </c>
      <c r="J45">
        <v>26</v>
      </c>
      <c r="K45">
        <v>32</v>
      </c>
      <c r="L45">
        <v>16</v>
      </c>
      <c r="M45">
        <v>28</v>
      </c>
      <c r="N45">
        <v>18</v>
      </c>
      <c r="O45">
        <v>24</v>
      </c>
      <c r="P45">
        <v>30</v>
      </c>
      <c r="Q45">
        <v>19</v>
      </c>
      <c r="R45">
        <v>30</v>
      </c>
    </row>
    <row r="46" spans="3:19" x14ac:dyDescent="0.25">
      <c r="C46">
        <v>27</v>
      </c>
      <c r="E46">
        <v>22</v>
      </c>
      <c r="F46">
        <v>20</v>
      </c>
      <c r="G46">
        <v>23</v>
      </c>
      <c r="H46">
        <v>30</v>
      </c>
      <c r="I46">
        <v>32</v>
      </c>
      <c r="J46">
        <v>20</v>
      </c>
      <c r="K46">
        <v>30</v>
      </c>
      <c r="L46">
        <v>12</v>
      </c>
      <c r="M46">
        <v>26</v>
      </c>
      <c r="N46">
        <v>16</v>
      </c>
      <c r="O46">
        <v>17</v>
      </c>
      <c r="P46">
        <v>26</v>
      </c>
      <c r="Q46">
        <v>28</v>
      </c>
      <c r="R46">
        <v>24</v>
      </c>
      <c r="S46">
        <v>30</v>
      </c>
    </row>
    <row r="47" spans="3:19" x14ac:dyDescent="0.25">
      <c r="C47">
        <v>7</v>
      </c>
      <c r="E47">
        <v>22</v>
      </c>
      <c r="F47">
        <v>20</v>
      </c>
      <c r="G47">
        <v>25</v>
      </c>
      <c r="H47" t="s">
        <v>25</v>
      </c>
      <c r="I47">
        <v>23</v>
      </c>
      <c r="J47" t="s">
        <v>25</v>
      </c>
      <c r="K47">
        <v>24</v>
      </c>
      <c r="L47">
        <v>15</v>
      </c>
      <c r="M47">
        <v>24</v>
      </c>
      <c r="N47">
        <v>18</v>
      </c>
      <c r="O47">
        <v>21</v>
      </c>
      <c r="P47">
        <v>28</v>
      </c>
      <c r="Q47">
        <v>27</v>
      </c>
      <c r="R47">
        <v>28</v>
      </c>
      <c r="S47">
        <v>28</v>
      </c>
    </row>
    <row r="48" spans="3:19" x14ac:dyDescent="0.25">
      <c r="C48">
        <v>7</v>
      </c>
      <c r="E48">
        <v>28</v>
      </c>
      <c r="F48">
        <v>18</v>
      </c>
      <c r="G48">
        <v>26</v>
      </c>
      <c r="H48">
        <v>30</v>
      </c>
      <c r="I48">
        <v>32</v>
      </c>
      <c r="J48">
        <v>22</v>
      </c>
      <c r="K48">
        <v>28</v>
      </c>
      <c r="L48">
        <v>13</v>
      </c>
      <c r="M48">
        <v>24</v>
      </c>
      <c r="N48">
        <v>15</v>
      </c>
      <c r="O48">
        <v>20</v>
      </c>
      <c r="P48">
        <v>32</v>
      </c>
      <c r="Q48" t="s">
        <v>25</v>
      </c>
      <c r="R48">
        <v>28</v>
      </c>
      <c r="S48" t="s">
        <v>25</v>
      </c>
    </row>
    <row r="49" spans="1:19" x14ac:dyDescent="0.25">
      <c r="C49">
        <v>68</v>
      </c>
      <c r="E49">
        <v>24</v>
      </c>
      <c r="F49">
        <v>19</v>
      </c>
      <c r="G49">
        <v>22</v>
      </c>
      <c r="H49">
        <v>30</v>
      </c>
      <c r="I49" t="s">
        <v>25</v>
      </c>
      <c r="J49">
        <v>24</v>
      </c>
      <c r="K49">
        <v>28</v>
      </c>
      <c r="L49">
        <v>14</v>
      </c>
      <c r="M49">
        <v>24</v>
      </c>
      <c r="N49">
        <v>19</v>
      </c>
      <c r="O49">
        <v>19</v>
      </c>
      <c r="P49">
        <v>30</v>
      </c>
      <c r="Q49">
        <v>28</v>
      </c>
      <c r="R49">
        <v>26</v>
      </c>
      <c r="S49">
        <v>30</v>
      </c>
    </row>
    <row r="50" spans="1:19" x14ac:dyDescent="0.25">
      <c r="C50">
        <v>68</v>
      </c>
      <c r="E50">
        <v>21</v>
      </c>
      <c r="F50">
        <v>21</v>
      </c>
      <c r="G50">
        <v>24</v>
      </c>
      <c r="H50">
        <v>32</v>
      </c>
      <c r="I50">
        <v>30</v>
      </c>
      <c r="J50">
        <v>22</v>
      </c>
      <c r="K50">
        <v>28</v>
      </c>
      <c r="L50">
        <v>13</v>
      </c>
      <c r="M50">
        <v>26</v>
      </c>
      <c r="N50">
        <v>17</v>
      </c>
      <c r="O50">
        <v>20</v>
      </c>
      <c r="P50">
        <v>30</v>
      </c>
      <c r="Q50" t="s">
        <v>25</v>
      </c>
      <c r="R50">
        <v>29</v>
      </c>
      <c r="S50" t="s">
        <v>25</v>
      </c>
    </row>
    <row r="51" spans="1:19" x14ac:dyDescent="0.25">
      <c r="A51">
        <v>2</v>
      </c>
      <c r="B51" t="s">
        <v>28</v>
      </c>
      <c r="C51">
        <v>2</v>
      </c>
      <c r="E51">
        <v>25</v>
      </c>
      <c r="F51">
        <v>19</v>
      </c>
      <c r="G51">
        <v>18</v>
      </c>
      <c r="H51">
        <v>22</v>
      </c>
      <c r="I51">
        <v>26</v>
      </c>
      <c r="J51">
        <v>17</v>
      </c>
      <c r="K51">
        <v>22</v>
      </c>
      <c r="L51">
        <v>17</v>
      </c>
      <c r="M51">
        <v>22</v>
      </c>
      <c r="N51">
        <v>17</v>
      </c>
      <c r="O51">
        <v>17</v>
      </c>
      <c r="P51">
        <v>28</v>
      </c>
      <c r="Q51">
        <v>32</v>
      </c>
      <c r="R51">
        <v>25</v>
      </c>
      <c r="S51">
        <v>26</v>
      </c>
    </row>
    <row r="52" spans="1:19" x14ac:dyDescent="0.25">
      <c r="C52">
        <v>73</v>
      </c>
      <c r="E52">
        <v>22</v>
      </c>
      <c r="F52">
        <v>20</v>
      </c>
      <c r="G52">
        <v>23</v>
      </c>
      <c r="H52">
        <v>22</v>
      </c>
      <c r="I52">
        <v>28</v>
      </c>
      <c r="J52">
        <v>19</v>
      </c>
      <c r="K52">
        <v>26</v>
      </c>
      <c r="L52">
        <v>18</v>
      </c>
      <c r="M52">
        <v>23</v>
      </c>
      <c r="N52">
        <v>18</v>
      </c>
      <c r="O52">
        <v>20</v>
      </c>
      <c r="P52">
        <v>30</v>
      </c>
      <c r="Q52" t="s">
        <v>25</v>
      </c>
      <c r="R52">
        <v>27</v>
      </c>
      <c r="S52">
        <v>30</v>
      </c>
    </row>
    <row r="53" spans="1:19" x14ac:dyDescent="0.25">
      <c r="C53">
        <v>90</v>
      </c>
      <c r="E53">
        <v>24</v>
      </c>
      <c r="F53">
        <v>20</v>
      </c>
      <c r="G53">
        <v>18</v>
      </c>
      <c r="H53">
        <v>22</v>
      </c>
      <c r="I53">
        <v>28</v>
      </c>
      <c r="J53">
        <v>17</v>
      </c>
      <c r="K53">
        <v>23</v>
      </c>
      <c r="L53">
        <v>16</v>
      </c>
      <c r="M53">
        <v>27</v>
      </c>
      <c r="N53">
        <v>15</v>
      </c>
      <c r="P53">
        <v>26</v>
      </c>
      <c r="Q53" t="s">
        <v>25</v>
      </c>
      <c r="R53">
        <v>24</v>
      </c>
      <c r="S53">
        <v>30</v>
      </c>
    </row>
    <row r="54" spans="1:19" x14ac:dyDescent="0.25">
      <c r="C54">
        <v>105</v>
      </c>
      <c r="E54">
        <v>24</v>
      </c>
      <c r="F54">
        <v>22</v>
      </c>
      <c r="G54">
        <v>25</v>
      </c>
      <c r="H54">
        <v>22</v>
      </c>
      <c r="I54">
        <v>25</v>
      </c>
      <c r="J54">
        <v>6</v>
      </c>
      <c r="K54">
        <v>25</v>
      </c>
      <c r="L54">
        <v>17</v>
      </c>
      <c r="M54">
        <v>21</v>
      </c>
      <c r="N54">
        <v>16</v>
      </c>
      <c r="O54">
        <v>15</v>
      </c>
      <c r="P54">
        <v>24</v>
      </c>
      <c r="Q54">
        <v>30</v>
      </c>
      <c r="R54">
        <v>25</v>
      </c>
      <c r="S54">
        <v>26</v>
      </c>
    </row>
    <row r="55" spans="1:19" x14ac:dyDescent="0.25">
      <c r="C55">
        <v>102</v>
      </c>
      <c r="E55">
        <v>25</v>
      </c>
      <c r="F55">
        <v>20</v>
      </c>
      <c r="G55">
        <v>22</v>
      </c>
      <c r="H55">
        <v>22</v>
      </c>
      <c r="I55">
        <v>30</v>
      </c>
      <c r="J55">
        <v>19</v>
      </c>
      <c r="K55">
        <v>28</v>
      </c>
      <c r="L55">
        <v>19</v>
      </c>
      <c r="M55">
        <v>26</v>
      </c>
      <c r="N55">
        <v>21</v>
      </c>
      <c r="O55">
        <v>20</v>
      </c>
      <c r="P55">
        <v>32</v>
      </c>
      <c r="Q55" t="s">
        <v>25</v>
      </c>
      <c r="R55">
        <v>25</v>
      </c>
      <c r="S55">
        <v>28</v>
      </c>
    </row>
    <row r="56" spans="1:19" x14ac:dyDescent="0.25">
      <c r="C56">
        <v>120</v>
      </c>
      <c r="E56">
        <v>25</v>
      </c>
      <c r="F56">
        <v>19</v>
      </c>
      <c r="G56">
        <v>20</v>
      </c>
      <c r="H56">
        <v>23</v>
      </c>
      <c r="I56">
        <v>28</v>
      </c>
      <c r="J56">
        <v>18</v>
      </c>
      <c r="K56">
        <v>24</v>
      </c>
      <c r="L56">
        <v>16</v>
      </c>
      <c r="M56">
        <v>21</v>
      </c>
      <c r="N56">
        <v>15</v>
      </c>
      <c r="O56">
        <v>17</v>
      </c>
      <c r="P56">
        <v>29</v>
      </c>
      <c r="Q56">
        <v>30</v>
      </c>
      <c r="R56">
        <v>20</v>
      </c>
      <c r="S56">
        <v>25</v>
      </c>
    </row>
    <row r="57" spans="1:19" x14ac:dyDescent="0.25">
      <c r="C57">
        <v>84</v>
      </c>
      <c r="E57">
        <v>21</v>
      </c>
      <c r="F57">
        <v>20</v>
      </c>
      <c r="G57">
        <v>20</v>
      </c>
      <c r="H57">
        <v>26</v>
      </c>
      <c r="I57">
        <v>24</v>
      </c>
      <c r="J57">
        <v>16</v>
      </c>
      <c r="K57">
        <v>23</v>
      </c>
      <c r="L57">
        <v>16</v>
      </c>
      <c r="M57">
        <v>20</v>
      </c>
      <c r="N57">
        <v>17</v>
      </c>
      <c r="P57">
        <v>26</v>
      </c>
      <c r="Q57" t="s">
        <v>25</v>
      </c>
      <c r="R57">
        <v>24</v>
      </c>
      <c r="S57">
        <v>30</v>
      </c>
    </row>
    <row r="58" spans="1:19" x14ac:dyDescent="0.25">
      <c r="C58">
        <v>107</v>
      </c>
      <c r="E58" t="s">
        <v>25</v>
      </c>
      <c r="F58">
        <v>23</v>
      </c>
      <c r="G58">
        <v>26</v>
      </c>
      <c r="H58">
        <v>28</v>
      </c>
      <c r="I58" t="s">
        <v>25</v>
      </c>
      <c r="J58">
        <v>21</v>
      </c>
      <c r="K58">
        <v>28</v>
      </c>
      <c r="L58">
        <v>19</v>
      </c>
      <c r="M58">
        <v>24</v>
      </c>
      <c r="N58">
        <v>19</v>
      </c>
      <c r="O58">
        <v>19</v>
      </c>
      <c r="P58">
        <v>30</v>
      </c>
      <c r="Q58">
        <v>32</v>
      </c>
      <c r="R58">
        <v>28</v>
      </c>
      <c r="S58">
        <v>28</v>
      </c>
    </row>
    <row r="59" spans="1:19" x14ac:dyDescent="0.25">
      <c r="C59">
        <v>15</v>
      </c>
      <c r="E59">
        <v>25</v>
      </c>
      <c r="F59">
        <v>22</v>
      </c>
      <c r="G59">
        <v>24</v>
      </c>
      <c r="H59">
        <v>26</v>
      </c>
      <c r="I59">
        <v>30</v>
      </c>
      <c r="J59">
        <v>18</v>
      </c>
      <c r="K59">
        <v>27</v>
      </c>
      <c r="L59">
        <v>20</v>
      </c>
      <c r="M59">
        <v>22</v>
      </c>
      <c r="N59">
        <v>18</v>
      </c>
      <c r="O59">
        <v>19</v>
      </c>
      <c r="P59">
        <v>26</v>
      </c>
      <c r="Q59">
        <v>32</v>
      </c>
      <c r="R59">
        <v>27</v>
      </c>
      <c r="S59">
        <v>30</v>
      </c>
    </row>
    <row r="60" spans="1:19" x14ac:dyDescent="0.25">
      <c r="C60">
        <v>112</v>
      </c>
      <c r="E60">
        <v>26</v>
      </c>
      <c r="F60">
        <v>21</v>
      </c>
      <c r="G60">
        <v>19</v>
      </c>
      <c r="H60">
        <v>26</v>
      </c>
      <c r="I60">
        <v>24</v>
      </c>
      <c r="J60">
        <v>21</v>
      </c>
      <c r="K60">
        <v>22</v>
      </c>
      <c r="L60">
        <v>14</v>
      </c>
      <c r="M60">
        <v>19</v>
      </c>
      <c r="N60">
        <v>15</v>
      </c>
      <c r="O60">
        <v>15</v>
      </c>
      <c r="P60">
        <v>30</v>
      </c>
      <c r="Q60">
        <v>25</v>
      </c>
      <c r="R60">
        <v>22</v>
      </c>
      <c r="S60">
        <v>22</v>
      </c>
    </row>
    <row r="61" spans="1:19" x14ac:dyDescent="0.25">
      <c r="C61">
        <v>9</v>
      </c>
      <c r="E61">
        <v>22</v>
      </c>
      <c r="F61">
        <v>21</v>
      </c>
      <c r="G61">
        <v>22</v>
      </c>
      <c r="H61">
        <v>26</v>
      </c>
      <c r="I61">
        <v>28</v>
      </c>
      <c r="J61">
        <v>21</v>
      </c>
      <c r="K61">
        <v>26</v>
      </c>
      <c r="L61">
        <v>13</v>
      </c>
      <c r="M61">
        <v>19</v>
      </c>
      <c r="N61">
        <v>13</v>
      </c>
      <c r="O61">
        <v>13</v>
      </c>
      <c r="P61">
        <v>24</v>
      </c>
      <c r="Q61">
        <v>26</v>
      </c>
      <c r="R61">
        <v>20</v>
      </c>
      <c r="S61">
        <v>22</v>
      </c>
    </row>
    <row r="62" spans="1:19" x14ac:dyDescent="0.25">
      <c r="C62">
        <v>136</v>
      </c>
      <c r="E62">
        <v>26</v>
      </c>
      <c r="F62">
        <v>24</v>
      </c>
      <c r="G62">
        <v>25</v>
      </c>
      <c r="H62">
        <v>30</v>
      </c>
      <c r="I62">
        <v>30</v>
      </c>
      <c r="J62">
        <v>22</v>
      </c>
      <c r="K62">
        <v>30</v>
      </c>
      <c r="L62">
        <v>18</v>
      </c>
      <c r="M62">
        <v>23</v>
      </c>
      <c r="N62">
        <v>18</v>
      </c>
      <c r="O62">
        <v>18</v>
      </c>
      <c r="P62">
        <v>30</v>
      </c>
      <c r="Q62">
        <v>29</v>
      </c>
      <c r="R62">
        <v>26</v>
      </c>
      <c r="S62">
        <v>28</v>
      </c>
    </row>
    <row r="63" spans="1:19" x14ac:dyDescent="0.25">
      <c r="C63">
        <v>34</v>
      </c>
      <c r="E63">
        <v>24</v>
      </c>
      <c r="F63">
        <v>21</v>
      </c>
      <c r="G63">
        <v>21</v>
      </c>
      <c r="H63">
        <v>25</v>
      </c>
      <c r="I63">
        <v>30</v>
      </c>
      <c r="J63">
        <v>20</v>
      </c>
      <c r="K63">
        <v>26</v>
      </c>
      <c r="L63">
        <v>16</v>
      </c>
      <c r="M63">
        <v>19</v>
      </c>
      <c r="N63">
        <v>15</v>
      </c>
      <c r="P63">
        <v>25</v>
      </c>
      <c r="Q63">
        <v>28</v>
      </c>
      <c r="R63">
        <v>23</v>
      </c>
      <c r="S63">
        <v>24</v>
      </c>
    </row>
    <row r="64" spans="1:19" x14ac:dyDescent="0.25">
      <c r="C64">
        <v>113</v>
      </c>
      <c r="E64">
        <v>22</v>
      </c>
      <c r="F64">
        <v>20</v>
      </c>
      <c r="G64">
        <v>24</v>
      </c>
      <c r="H64">
        <v>25</v>
      </c>
      <c r="I64">
        <v>32</v>
      </c>
      <c r="J64">
        <v>21</v>
      </c>
      <c r="K64">
        <v>24</v>
      </c>
      <c r="L64">
        <v>16</v>
      </c>
      <c r="M64">
        <v>24</v>
      </c>
      <c r="N64">
        <v>18</v>
      </c>
      <c r="O64">
        <v>18</v>
      </c>
      <c r="P64">
        <v>28</v>
      </c>
      <c r="Q64" t="s">
        <v>25</v>
      </c>
      <c r="R64">
        <v>24</v>
      </c>
      <c r="S64">
        <v>26</v>
      </c>
    </row>
    <row r="65" spans="1:19" x14ac:dyDescent="0.25">
      <c r="C65">
        <v>100</v>
      </c>
      <c r="E65">
        <v>26</v>
      </c>
      <c r="F65">
        <v>23</v>
      </c>
      <c r="G65">
        <v>24</v>
      </c>
      <c r="H65">
        <v>28</v>
      </c>
      <c r="I65">
        <v>30</v>
      </c>
      <c r="J65">
        <v>22</v>
      </c>
      <c r="K65">
        <v>28</v>
      </c>
      <c r="L65">
        <v>17</v>
      </c>
      <c r="M65">
        <v>24</v>
      </c>
      <c r="N65">
        <v>18</v>
      </c>
      <c r="O65">
        <v>18</v>
      </c>
      <c r="P65">
        <v>28</v>
      </c>
      <c r="Q65">
        <v>28</v>
      </c>
      <c r="R65">
        <v>25</v>
      </c>
      <c r="S65">
        <v>28</v>
      </c>
    </row>
    <row r="66" spans="1:19" x14ac:dyDescent="0.25">
      <c r="C66">
        <v>144</v>
      </c>
      <c r="E66">
        <v>24</v>
      </c>
      <c r="F66">
        <v>20</v>
      </c>
      <c r="G66">
        <v>21</v>
      </c>
      <c r="H66">
        <v>23</v>
      </c>
      <c r="I66">
        <v>28</v>
      </c>
      <c r="J66">
        <v>18</v>
      </c>
      <c r="K66">
        <v>25</v>
      </c>
      <c r="L66">
        <v>17</v>
      </c>
      <c r="M66">
        <v>24</v>
      </c>
      <c r="N66">
        <v>22</v>
      </c>
      <c r="O66">
        <v>17</v>
      </c>
      <c r="P66">
        <v>26</v>
      </c>
      <c r="Q66">
        <v>32</v>
      </c>
      <c r="R66">
        <v>26</v>
      </c>
      <c r="S66">
        <v>28</v>
      </c>
    </row>
    <row r="67" spans="1:19" x14ac:dyDescent="0.25">
      <c r="C67">
        <v>58</v>
      </c>
      <c r="E67">
        <v>25</v>
      </c>
      <c r="F67">
        <v>24</v>
      </c>
      <c r="G67">
        <v>26</v>
      </c>
      <c r="H67">
        <v>30</v>
      </c>
      <c r="I67">
        <v>30</v>
      </c>
      <c r="J67">
        <v>21</v>
      </c>
      <c r="K67">
        <v>29</v>
      </c>
      <c r="L67">
        <v>20</v>
      </c>
      <c r="M67">
        <v>19</v>
      </c>
      <c r="N67">
        <v>17</v>
      </c>
      <c r="O67">
        <v>17</v>
      </c>
      <c r="P67">
        <v>26</v>
      </c>
      <c r="Q67" t="s">
        <v>25</v>
      </c>
      <c r="R67">
        <v>24</v>
      </c>
      <c r="S67">
        <v>26</v>
      </c>
    </row>
    <row r="68" spans="1:19" x14ac:dyDescent="0.25">
      <c r="C68">
        <v>39</v>
      </c>
      <c r="E68">
        <v>24</v>
      </c>
      <c r="F68">
        <v>20</v>
      </c>
      <c r="G68">
        <v>19</v>
      </c>
      <c r="H68">
        <v>23</v>
      </c>
      <c r="I68">
        <v>29</v>
      </c>
      <c r="J68">
        <v>18</v>
      </c>
      <c r="K68">
        <v>24</v>
      </c>
      <c r="L68">
        <v>18</v>
      </c>
      <c r="M68">
        <v>17</v>
      </c>
      <c r="N68">
        <v>15</v>
      </c>
      <c r="P68">
        <v>24</v>
      </c>
      <c r="Q68">
        <v>28</v>
      </c>
      <c r="R68">
        <v>23</v>
      </c>
      <c r="S68">
        <v>24</v>
      </c>
    </row>
    <row r="69" spans="1:19" x14ac:dyDescent="0.25">
      <c r="C69">
        <v>25</v>
      </c>
      <c r="E69">
        <v>23</v>
      </c>
      <c r="F69">
        <v>15</v>
      </c>
      <c r="G69">
        <v>17</v>
      </c>
      <c r="H69">
        <v>21</v>
      </c>
      <c r="I69">
        <v>19</v>
      </c>
      <c r="J69">
        <v>19</v>
      </c>
      <c r="K69">
        <v>22</v>
      </c>
      <c r="L69">
        <v>16</v>
      </c>
      <c r="M69">
        <v>20</v>
      </c>
      <c r="N69">
        <v>21</v>
      </c>
      <c r="O69">
        <v>21</v>
      </c>
      <c r="P69">
        <v>24</v>
      </c>
      <c r="Q69">
        <v>32</v>
      </c>
      <c r="R69">
        <v>23</v>
      </c>
      <c r="S69">
        <v>26</v>
      </c>
    </row>
    <row r="70" spans="1:19" x14ac:dyDescent="0.25">
      <c r="C70" t="s">
        <v>47</v>
      </c>
      <c r="E70">
        <v>24</v>
      </c>
      <c r="F70">
        <v>18</v>
      </c>
      <c r="G70">
        <v>23</v>
      </c>
      <c r="H70">
        <v>25</v>
      </c>
      <c r="I70">
        <v>30</v>
      </c>
      <c r="J70">
        <v>20</v>
      </c>
      <c r="K70">
        <v>28</v>
      </c>
      <c r="L70">
        <v>17</v>
      </c>
      <c r="M70">
        <v>24</v>
      </c>
      <c r="N70">
        <v>20</v>
      </c>
      <c r="O70">
        <v>21</v>
      </c>
      <c r="P70">
        <v>30</v>
      </c>
      <c r="Q70" t="s">
        <v>25</v>
      </c>
      <c r="R70">
        <v>28</v>
      </c>
      <c r="S70">
        <v>28</v>
      </c>
    </row>
    <row r="71" spans="1:19" x14ac:dyDescent="0.25">
      <c r="C71">
        <v>51</v>
      </c>
      <c r="E71">
        <v>23</v>
      </c>
      <c r="F71">
        <v>19</v>
      </c>
      <c r="G71">
        <v>18</v>
      </c>
      <c r="H71">
        <v>22</v>
      </c>
      <c r="I71">
        <v>24</v>
      </c>
      <c r="J71">
        <v>17</v>
      </c>
      <c r="K71">
        <v>22</v>
      </c>
      <c r="L71">
        <v>16</v>
      </c>
      <c r="M71">
        <v>20</v>
      </c>
      <c r="N71">
        <v>14</v>
      </c>
      <c r="O71">
        <v>26</v>
      </c>
      <c r="P71">
        <v>26</v>
      </c>
      <c r="Q71">
        <v>28</v>
      </c>
      <c r="R71">
        <v>24</v>
      </c>
      <c r="S71">
        <v>24</v>
      </c>
    </row>
    <row r="72" spans="1:19" x14ac:dyDescent="0.25">
      <c r="C72">
        <v>20</v>
      </c>
      <c r="E72">
        <v>20</v>
      </c>
      <c r="F72">
        <v>20</v>
      </c>
      <c r="G72">
        <v>22</v>
      </c>
      <c r="H72">
        <v>23</v>
      </c>
      <c r="I72">
        <v>30</v>
      </c>
      <c r="J72">
        <v>19</v>
      </c>
      <c r="K72">
        <v>26</v>
      </c>
      <c r="L72">
        <v>17</v>
      </c>
      <c r="M72">
        <v>24</v>
      </c>
      <c r="N72">
        <v>19</v>
      </c>
      <c r="O72">
        <v>17</v>
      </c>
      <c r="P72">
        <v>28</v>
      </c>
      <c r="Q72">
        <v>32</v>
      </c>
      <c r="R72">
        <v>25</v>
      </c>
      <c r="S72">
        <v>29</v>
      </c>
    </row>
    <row r="73" spans="1:19" x14ac:dyDescent="0.25">
      <c r="C73">
        <v>89</v>
      </c>
      <c r="E73">
        <v>22</v>
      </c>
      <c r="F73">
        <v>19</v>
      </c>
      <c r="G73">
        <v>21</v>
      </c>
      <c r="H73">
        <v>29</v>
      </c>
      <c r="I73">
        <v>28</v>
      </c>
      <c r="J73">
        <v>20</v>
      </c>
      <c r="K73">
        <v>28</v>
      </c>
      <c r="L73">
        <v>16</v>
      </c>
      <c r="M73">
        <v>19</v>
      </c>
      <c r="N73">
        <v>16</v>
      </c>
      <c r="O73">
        <v>16</v>
      </c>
      <c r="P73">
        <v>26</v>
      </c>
      <c r="Q73">
        <v>30</v>
      </c>
      <c r="R73">
        <v>25</v>
      </c>
      <c r="S73">
        <v>26</v>
      </c>
    </row>
    <row r="74" spans="1:19" x14ac:dyDescent="0.25">
      <c r="C74">
        <v>95</v>
      </c>
      <c r="E74">
        <v>24</v>
      </c>
      <c r="F74">
        <v>24</v>
      </c>
      <c r="G74">
        <v>17</v>
      </c>
      <c r="H74">
        <v>22</v>
      </c>
      <c r="I74">
        <v>30</v>
      </c>
      <c r="J74">
        <v>18</v>
      </c>
      <c r="K74">
        <v>24</v>
      </c>
      <c r="L74">
        <v>22</v>
      </c>
      <c r="M74">
        <v>22</v>
      </c>
      <c r="N74">
        <v>17</v>
      </c>
      <c r="O74">
        <v>18</v>
      </c>
      <c r="P74">
        <v>30</v>
      </c>
      <c r="Q74">
        <v>32</v>
      </c>
      <c r="R74">
        <v>26</v>
      </c>
      <c r="S74">
        <v>26</v>
      </c>
    </row>
    <row r="75" spans="1:19" x14ac:dyDescent="0.25">
      <c r="C75">
        <v>106</v>
      </c>
      <c r="E75">
        <v>21</v>
      </c>
      <c r="F75">
        <v>21</v>
      </c>
      <c r="G75">
        <v>24</v>
      </c>
      <c r="H75">
        <v>22</v>
      </c>
      <c r="I75">
        <v>30</v>
      </c>
      <c r="J75">
        <v>18</v>
      </c>
      <c r="K75">
        <v>24</v>
      </c>
      <c r="L75">
        <v>17</v>
      </c>
      <c r="M75">
        <v>20</v>
      </c>
      <c r="N75">
        <v>17</v>
      </c>
      <c r="O75">
        <v>18</v>
      </c>
      <c r="P75">
        <v>30</v>
      </c>
      <c r="Q75">
        <v>32</v>
      </c>
      <c r="R75">
        <v>24</v>
      </c>
      <c r="S75">
        <v>25</v>
      </c>
    </row>
    <row r="76" spans="1:19" x14ac:dyDescent="0.25">
      <c r="A76">
        <v>2</v>
      </c>
      <c r="C76">
        <v>1</v>
      </c>
      <c r="E76">
        <v>26</v>
      </c>
      <c r="F76">
        <v>6</v>
      </c>
      <c r="G76">
        <v>20</v>
      </c>
      <c r="H76">
        <v>24</v>
      </c>
      <c r="I76">
        <v>30</v>
      </c>
      <c r="J76">
        <v>20</v>
      </c>
      <c r="K76">
        <v>26</v>
      </c>
      <c r="L76">
        <v>17</v>
      </c>
      <c r="M76">
        <v>9</v>
      </c>
      <c r="N76">
        <v>17</v>
      </c>
      <c r="O76">
        <v>12</v>
      </c>
      <c r="P76">
        <v>28</v>
      </c>
      <c r="Q76">
        <v>28</v>
      </c>
      <c r="R76">
        <v>22</v>
      </c>
      <c r="S76">
        <v>24</v>
      </c>
    </row>
    <row r="77" spans="1:19" x14ac:dyDescent="0.25">
      <c r="C77">
        <v>97</v>
      </c>
      <c r="E77">
        <v>30</v>
      </c>
      <c r="F77">
        <v>28</v>
      </c>
      <c r="G77">
        <v>29</v>
      </c>
      <c r="H77" t="s">
        <v>25</v>
      </c>
      <c r="I77" t="s">
        <v>25</v>
      </c>
      <c r="J77">
        <v>26</v>
      </c>
      <c r="K77">
        <v>32</v>
      </c>
      <c r="L77">
        <v>22</v>
      </c>
      <c r="M77">
        <v>24</v>
      </c>
      <c r="N77">
        <v>20</v>
      </c>
      <c r="O77">
        <v>20</v>
      </c>
      <c r="P77" t="s">
        <v>25</v>
      </c>
      <c r="Q77" t="s">
        <v>25</v>
      </c>
      <c r="R77">
        <v>30</v>
      </c>
      <c r="S77" t="s">
        <v>25</v>
      </c>
    </row>
    <row r="78" spans="1:19" x14ac:dyDescent="0.25">
      <c r="C78">
        <v>8</v>
      </c>
      <c r="E78">
        <v>21</v>
      </c>
      <c r="F78">
        <v>6</v>
      </c>
      <c r="G78">
        <v>23</v>
      </c>
      <c r="H78">
        <v>26</v>
      </c>
      <c r="I78">
        <v>28</v>
      </c>
      <c r="J78">
        <v>19</v>
      </c>
      <c r="K78">
        <v>28</v>
      </c>
      <c r="L78">
        <v>16</v>
      </c>
      <c r="M78">
        <v>6</v>
      </c>
      <c r="N78">
        <v>19</v>
      </c>
      <c r="O78">
        <v>15</v>
      </c>
      <c r="P78">
        <v>27</v>
      </c>
      <c r="Q78">
        <v>32</v>
      </c>
      <c r="R78">
        <v>20</v>
      </c>
      <c r="S78">
        <v>28</v>
      </c>
    </row>
    <row r="79" spans="1:19" x14ac:dyDescent="0.25">
      <c r="C79">
        <v>42</v>
      </c>
      <c r="E79">
        <v>20</v>
      </c>
      <c r="F79">
        <v>22</v>
      </c>
      <c r="G79">
        <v>26</v>
      </c>
      <c r="H79">
        <v>24</v>
      </c>
      <c r="I79">
        <v>26</v>
      </c>
      <c r="J79">
        <v>21</v>
      </c>
      <c r="K79">
        <v>26</v>
      </c>
      <c r="L79">
        <v>19</v>
      </c>
      <c r="M79">
        <v>14</v>
      </c>
      <c r="N79">
        <v>18</v>
      </c>
      <c r="O79">
        <v>17</v>
      </c>
      <c r="P79">
        <v>26</v>
      </c>
      <c r="Q79">
        <v>31</v>
      </c>
      <c r="R79">
        <v>25</v>
      </c>
      <c r="S79">
        <v>27</v>
      </c>
    </row>
    <row r="80" spans="1:19" x14ac:dyDescent="0.25">
      <c r="C80">
        <v>147</v>
      </c>
      <c r="D80" t="s">
        <v>48</v>
      </c>
      <c r="E80">
        <v>28</v>
      </c>
      <c r="F80">
        <v>23</v>
      </c>
      <c r="G80">
        <v>28</v>
      </c>
      <c r="H80">
        <v>28</v>
      </c>
      <c r="I80" t="s">
        <v>25</v>
      </c>
      <c r="J80">
        <v>24</v>
      </c>
      <c r="K80">
        <v>28</v>
      </c>
      <c r="L80">
        <v>18</v>
      </c>
      <c r="M80">
        <v>23</v>
      </c>
      <c r="N80">
        <v>19</v>
      </c>
      <c r="O80">
        <v>20</v>
      </c>
      <c r="P80">
        <v>30</v>
      </c>
      <c r="Q80" t="s">
        <v>25</v>
      </c>
      <c r="R80">
        <v>28</v>
      </c>
      <c r="S80">
        <v>30</v>
      </c>
    </row>
    <row r="81" spans="3:19" x14ac:dyDescent="0.25">
      <c r="C81">
        <v>91</v>
      </c>
      <c r="E81">
        <v>25</v>
      </c>
      <c r="F81">
        <v>22</v>
      </c>
      <c r="G81">
        <v>24</v>
      </c>
      <c r="H81">
        <v>30</v>
      </c>
      <c r="I81">
        <v>29</v>
      </c>
      <c r="J81">
        <v>28</v>
      </c>
      <c r="K81">
        <v>26</v>
      </c>
      <c r="L81">
        <v>20</v>
      </c>
      <c r="M81">
        <v>28</v>
      </c>
      <c r="N81">
        <v>20</v>
      </c>
      <c r="O81">
        <v>20</v>
      </c>
      <c r="P81">
        <v>30</v>
      </c>
      <c r="Q81">
        <v>32</v>
      </c>
      <c r="R81">
        <v>30</v>
      </c>
      <c r="S81">
        <v>30</v>
      </c>
    </row>
    <row r="82" spans="3:19" x14ac:dyDescent="0.25">
      <c r="C82" t="s">
        <v>49</v>
      </c>
      <c r="E82">
        <v>24</v>
      </c>
      <c r="F82">
        <v>20</v>
      </c>
      <c r="G82">
        <v>24</v>
      </c>
      <c r="H82">
        <v>26</v>
      </c>
      <c r="I82">
        <v>32</v>
      </c>
      <c r="J82">
        <v>21</v>
      </c>
      <c r="K82">
        <v>26</v>
      </c>
      <c r="L82">
        <v>18</v>
      </c>
      <c r="M82">
        <v>25</v>
      </c>
      <c r="N82">
        <v>20</v>
      </c>
      <c r="O82">
        <v>19</v>
      </c>
      <c r="P82">
        <v>30</v>
      </c>
      <c r="Q82">
        <v>22</v>
      </c>
      <c r="R82">
        <v>26</v>
      </c>
      <c r="S82">
        <v>29</v>
      </c>
    </row>
    <row r="83" spans="3:19" x14ac:dyDescent="0.25">
      <c r="C83">
        <v>19</v>
      </c>
      <c r="E83">
        <v>20</v>
      </c>
      <c r="F83">
        <v>17</v>
      </c>
      <c r="G83">
        <v>18</v>
      </c>
      <c r="H83">
        <v>21</v>
      </c>
      <c r="I83">
        <v>28</v>
      </c>
      <c r="J83">
        <v>16</v>
      </c>
      <c r="K83">
        <v>28</v>
      </c>
      <c r="L83">
        <v>14</v>
      </c>
      <c r="M83">
        <v>11</v>
      </c>
      <c r="N83">
        <v>15</v>
      </c>
      <c r="O83">
        <v>14</v>
      </c>
      <c r="P83">
        <v>28</v>
      </c>
      <c r="Q83">
        <v>29</v>
      </c>
      <c r="R83">
        <v>24</v>
      </c>
      <c r="S83">
        <v>24</v>
      </c>
    </row>
    <row r="84" spans="3:19" x14ac:dyDescent="0.25">
      <c r="C84">
        <v>54</v>
      </c>
      <c r="E84">
        <v>26</v>
      </c>
      <c r="F84">
        <v>20</v>
      </c>
      <c r="G84">
        <v>22</v>
      </c>
      <c r="H84">
        <v>25</v>
      </c>
      <c r="I84">
        <v>22</v>
      </c>
      <c r="J84">
        <v>20</v>
      </c>
      <c r="K84">
        <v>28</v>
      </c>
      <c r="L84">
        <v>19</v>
      </c>
      <c r="M84">
        <v>22</v>
      </c>
      <c r="N84">
        <v>17</v>
      </c>
      <c r="O84">
        <v>14</v>
      </c>
      <c r="P84">
        <v>28</v>
      </c>
      <c r="Q84">
        <v>32</v>
      </c>
      <c r="R84">
        <v>27</v>
      </c>
      <c r="S84">
        <v>30</v>
      </c>
    </row>
    <row r="85" spans="3:19" x14ac:dyDescent="0.25">
      <c r="C85">
        <v>82</v>
      </c>
      <c r="E85">
        <v>22</v>
      </c>
      <c r="F85">
        <v>20</v>
      </c>
      <c r="G85">
        <v>24</v>
      </c>
      <c r="H85">
        <v>25</v>
      </c>
      <c r="I85">
        <v>32</v>
      </c>
      <c r="J85">
        <v>20</v>
      </c>
      <c r="K85">
        <v>26</v>
      </c>
      <c r="L85">
        <v>17</v>
      </c>
      <c r="M85">
        <v>22</v>
      </c>
      <c r="N85">
        <v>18</v>
      </c>
      <c r="O85">
        <v>17</v>
      </c>
      <c r="P85">
        <v>30</v>
      </c>
      <c r="Q85" t="s">
        <v>25</v>
      </c>
      <c r="R85">
        <v>28</v>
      </c>
      <c r="S85">
        <v>30</v>
      </c>
    </row>
    <row r="86" spans="3:19" x14ac:dyDescent="0.25">
      <c r="C86">
        <v>130</v>
      </c>
      <c r="E86">
        <v>26</v>
      </c>
      <c r="F86">
        <v>22</v>
      </c>
      <c r="G86">
        <v>22</v>
      </c>
      <c r="H86">
        <v>24</v>
      </c>
      <c r="I86" t="s">
        <v>25</v>
      </c>
      <c r="J86">
        <v>24</v>
      </c>
      <c r="K86">
        <v>28</v>
      </c>
      <c r="L86">
        <v>22</v>
      </c>
      <c r="M86">
        <v>30</v>
      </c>
      <c r="N86">
        <v>20</v>
      </c>
      <c r="O86">
        <v>20</v>
      </c>
      <c r="P86">
        <v>29</v>
      </c>
      <c r="Q86" t="s">
        <v>25</v>
      </c>
      <c r="R86">
        <v>30</v>
      </c>
      <c r="S86">
        <v>32</v>
      </c>
    </row>
    <row r="87" spans="3:19" x14ac:dyDescent="0.25">
      <c r="C87">
        <v>17</v>
      </c>
      <c r="E87">
        <v>23</v>
      </c>
      <c r="F87">
        <v>19</v>
      </c>
      <c r="G87">
        <v>23</v>
      </c>
      <c r="H87">
        <v>23</v>
      </c>
      <c r="I87">
        <v>30</v>
      </c>
      <c r="J87">
        <v>18</v>
      </c>
      <c r="K87">
        <v>26</v>
      </c>
      <c r="L87">
        <v>17</v>
      </c>
      <c r="M87">
        <v>20</v>
      </c>
      <c r="N87">
        <v>17</v>
      </c>
      <c r="O87">
        <v>17</v>
      </c>
      <c r="P87">
        <v>25</v>
      </c>
      <c r="Q87">
        <v>32</v>
      </c>
      <c r="R87">
        <v>26</v>
      </c>
      <c r="S87">
        <v>25</v>
      </c>
    </row>
    <row r="88" spans="3:19" x14ac:dyDescent="0.25">
      <c r="C88">
        <v>104</v>
      </c>
      <c r="E88">
        <v>24</v>
      </c>
      <c r="F88">
        <v>20</v>
      </c>
      <c r="G88">
        <v>23</v>
      </c>
      <c r="H88">
        <v>24</v>
      </c>
      <c r="I88">
        <v>26</v>
      </c>
      <c r="J88">
        <v>20</v>
      </c>
      <c r="K88">
        <v>26</v>
      </c>
      <c r="L88">
        <v>17</v>
      </c>
      <c r="M88">
        <v>23</v>
      </c>
      <c r="N88">
        <v>16</v>
      </c>
      <c r="O88">
        <v>17</v>
      </c>
      <c r="P88">
        <v>26</v>
      </c>
      <c r="Q88">
        <v>30</v>
      </c>
      <c r="R88">
        <v>26</v>
      </c>
      <c r="S88">
        <v>26</v>
      </c>
    </row>
    <row r="89" spans="3:19" x14ac:dyDescent="0.25">
      <c r="C89">
        <v>31</v>
      </c>
      <c r="E89">
        <v>22</v>
      </c>
      <c r="F89">
        <v>18</v>
      </c>
      <c r="G89">
        <v>20</v>
      </c>
      <c r="H89">
        <v>23</v>
      </c>
      <c r="I89">
        <v>28</v>
      </c>
      <c r="J89">
        <v>18</v>
      </c>
      <c r="K89">
        <v>24</v>
      </c>
      <c r="L89">
        <v>15</v>
      </c>
      <c r="M89">
        <v>21</v>
      </c>
      <c r="N89">
        <v>17</v>
      </c>
      <c r="O89">
        <v>17</v>
      </c>
      <c r="P89">
        <v>25</v>
      </c>
      <c r="Q89" t="s">
        <v>25</v>
      </c>
      <c r="R89">
        <v>25</v>
      </c>
      <c r="S89">
        <v>26</v>
      </c>
    </row>
    <row r="90" spans="3:19" x14ac:dyDescent="0.25">
      <c r="C90">
        <v>12</v>
      </c>
      <c r="E90">
        <v>25</v>
      </c>
      <c r="F90">
        <v>20</v>
      </c>
      <c r="G90">
        <v>19</v>
      </c>
      <c r="H90">
        <v>26</v>
      </c>
      <c r="I90">
        <v>30</v>
      </c>
      <c r="J90">
        <v>20</v>
      </c>
      <c r="L90">
        <v>17</v>
      </c>
      <c r="M90">
        <v>22</v>
      </c>
      <c r="N90">
        <v>20</v>
      </c>
      <c r="O90">
        <v>20</v>
      </c>
      <c r="P90">
        <v>30</v>
      </c>
      <c r="Q90" t="s">
        <v>25</v>
      </c>
      <c r="R90">
        <v>28</v>
      </c>
      <c r="S90">
        <v>32</v>
      </c>
    </row>
    <row r="91" spans="3:19" x14ac:dyDescent="0.25">
      <c r="C91">
        <v>48</v>
      </c>
      <c r="E91">
        <v>24</v>
      </c>
      <c r="F91">
        <v>19</v>
      </c>
      <c r="G91">
        <v>19</v>
      </c>
      <c r="H91">
        <v>22</v>
      </c>
      <c r="I91">
        <v>28</v>
      </c>
      <c r="J91">
        <v>16</v>
      </c>
      <c r="K91">
        <v>22</v>
      </c>
      <c r="L91">
        <v>15</v>
      </c>
      <c r="M91">
        <v>17</v>
      </c>
      <c r="N91">
        <v>15</v>
      </c>
      <c r="O91">
        <v>14</v>
      </c>
      <c r="P91">
        <v>23</v>
      </c>
      <c r="Q91">
        <v>22</v>
      </c>
      <c r="R91">
        <v>22</v>
      </c>
      <c r="S91">
        <v>21</v>
      </c>
    </row>
    <row r="92" spans="3:19" x14ac:dyDescent="0.25">
      <c r="C92">
        <v>59</v>
      </c>
      <c r="E92">
        <v>24</v>
      </c>
      <c r="F92">
        <v>19</v>
      </c>
      <c r="G92">
        <v>17</v>
      </c>
      <c r="H92">
        <v>22</v>
      </c>
      <c r="I92">
        <v>28</v>
      </c>
      <c r="J92">
        <v>18</v>
      </c>
      <c r="K92">
        <v>22</v>
      </c>
      <c r="L92">
        <v>16</v>
      </c>
      <c r="M92">
        <v>20</v>
      </c>
      <c r="N92">
        <v>15</v>
      </c>
      <c r="O92">
        <v>16</v>
      </c>
      <c r="P92">
        <v>23</v>
      </c>
      <c r="Q92">
        <v>28</v>
      </c>
      <c r="R92">
        <v>24</v>
      </c>
      <c r="S92">
        <v>23</v>
      </c>
    </row>
    <row r="93" spans="3:19" x14ac:dyDescent="0.25">
      <c r="C93">
        <v>37</v>
      </c>
      <c r="E93">
        <v>22</v>
      </c>
      <c r="F93">
        <v>20</v>
      </c>
      <c r="G93">
        <v>23</v>
      </c>
      <c r="H93">
        <v>25</v>
      </c>
      <c r="I93">
        <v>30</v>
      </c>
      <c r="J93">
        <v>19</v>
      </c>
      <c r="K93">
        <v>26</v>
      </c>
      <c r="L93">
        <v>15</v>
      </c>
      <c r="M93">
        <v>21</v>
      </c>
      <c r="N93">
        <v>16</v>
      </c>
      <c r="O93">
        <v>15</v>
      </c>
      <c r="P93">
        <v>28</v>
      </c>
      <c r="Q93">
        <v>30</v>
      </c>
      <c r="R93">
        <v>24</v>
      </c>
      <c r="S93">
        <v>25</v>
      </c>
    </row>
    <row r="94" spans="3:19" x14ac:dyDescent="0.25">
      <c r="C94">
        <v>41</v>
      </c>
      <c r="E94">
        <v>26</v>
      </c>
      <c r="F94">
        <v>21</v>
      </c>
      <c r="G94">
        <v>24</v>
      </c>
      <c r="H94">
        <v>26</v>
      </c>
      <c r="I94">
        <v>24</v>
      </c>
      <c r="J94">
        <v>19</v>
      </c>
      <c r="K94">
        <v>25</v>
      </c>
      <c r="L94">
        <v>17</v>
      </c>
      <c r="M94">
        <v>22</v>
      </c>
      <c r="N94">
        <v>17</v>
      </c>
      <c r="O94">
        <v>17</v>
      </c>
      <c r="P94">
        <v>26</v>
      </c>
      <c r="Q94" t="s">
        <v>25</v>
      </c>
      <c r="R94">
        <v>27</v>
      </c>
      <c r="S94">
        <v>26</v>
      </c>
    </row>
    <row r="95" spans="3:19" x14ac:dyDescent="0.25">
      <c r="C95">
        <v>114</v>
      </c>
      <c r="E95">
        <v>23</v>
      </c>
      <c r="F95">
        <v>20</v>
      </c>
      <c r="G95">
        <v>22</v>
      </c>
      <c r="H95">
        <v>24</v>
      </c>
      <c r="I95">
        <v>29</v>
      </c>
      <c r="J95">
        <v>19</v>
      </c>
      <c r="K95">
        <v>26</v>
      </c>
      <c r="L95">
        <v>14</v>
      </c>
      <c r="M95">
        <v>18</v>
      </c>
      <c r="N95">
        <v>16</v>
      </c>
      <c r="O95">
        <v>16</v>
      </c>
      <c r="P95">
        <v>26</v>
      </c>
      <c r="Q95">
        <v>27</v>
      </c>
      <c r="R95">
        <v>22</v>
      </c>
      <c r="S95">
        <v>22</v>
      </c>
    </row>
    <row r="96" spans="3:19" x14ac:dyDescent="0.25">
      <c r="C96">
        <v>92</v>
      </c>
      <c r="E96">
        <v>30</v>
      </c>
      <c r="F96">
        <v>22</v>
      </c>
      <c r="G96">
        <v>24</v>
      </c>
      <c r="H96">
        <v>26</v>
      </c>
      <c r="I96">
        <v>32</v>
      </c>
      <c r="J96">
        <v>22</v>
      </c>
      <c r="K96">
        <v>30</v>
      </c>
      <c r="L96">
        <v>14</v>
      </c>
      <c r="M96">
        <v>18</v>
      </c>
      <c r="N96">
        <v>16</v>
      </c>
      <c r="O96">
        <v>16</v>
      </c>
      <c r="P96">
        <v>26</v>
      </c>
      <c r="Q96">
        <v>27</v>
      </c>
      <c r="R96">
        <v>22</v>
      </c>
      <c r="S96">
        <v>22</v>
      </c>
    </row>
    <row r="97" spans="3:19" x14ac:dyDescent="0.25">
      <c r="C97">
        <v>129</v>
      </c>
      <c r="E97">
        <v>26</v>
      </c>
      <c r="F97">
        <v>23</v>
      </c>
      <c r="G97">
        <v>24</v>
      </c>
      <c r="H97">
        <v>30</v>
      </c>
      <c r="I97">
        <v>23</v>
      </c>
      <c r="J97">
        <v>28</v>
      </c>
      <c r="K97">
        <v>30</v>
      </c>
      <c r="L97">
        <v>20</v>
      </c>
      <c r="M97">
        <v>26</v>
      </c>
      <c r="N97">
        <v>20</v>
      </c>
      <c r="O97">
        <v>19</v>
      </c>
      <c r="P97">
        <v>30</v>
      </c>
      <c r="Q97" t="s">
        <v>25</v>
      </c>
      <c r="R97">
        <v>28</v>
      </c>
      <c r="S97">
        <v>29</v>
      </c>
    </row>
    <row r="98" spans="3:19" x14ac:dyDescent="0.25">
      <c r="C98">
        <v>138</v>
      </c>
      <c r="E98">
        <v>27</v>
      </c>
      <c r="F98">
        <v>22</v>
      </c>
      <c r="G98">
        <v>24</v>
      </c>
      <c r="H98">
        <v>28</v>
      </c>
      <c r="I98" t="s">
        <v>25</v>
      </c>
      <c r="J98">
        <v>23</v>
      </c>
      <c r="K98">
        <v>27</v>
      </c>
      <c r="L98">
        <v>16</v>
      </c>
      <c r="M98">
        <v>20</v>
      </c>
      <c r="N98">
        <v>16</v>
      </c>
      <c r="O98">
        <v>16</v>
      </c>
      <c r="P98">
        <v>26</v>
      </c>
      <c r="Q98">
        <v>28</v>
      </c>
      <c r="R98">
        <v>24</v>
      </c>
      <c r="S98">
        <v>25</v>
      </c>
    </row>
    <row r="99" spans="3:19" x14ac:dyDescent="0.25">
      <c r="C99">
        <v>133</v>
      </c>
      <c r="E99">
        <v>24</v>
      </c>
      <c r="F99">
        <v>21</v>
      </c>
      <c r="G99">
        <v>22</v>
      </c>
      <c r="H99">
        <v>27</v>
      </c>
      <c r="I99">
        <v>30</v>
      </c>
      <c r="J99">
        <v>20</v>
      </c>
      <c r="K99">
        <v>26</v>
      </c>
      <c r="L99">
        <v>16</v>
      </c>
      <c r="M99">
        <v>24</v>
      </c>
      <c r="N99">
        <v>18</v>
      </c>
      <c r="O99">
        <v>18</v>
      </c>
      <c r="P99">
        <v>30</v>
      </c>
      <c r="Q99" t="s">
        <v>25</v>
      </c>
      <c r="R99">
        <v>25</v>
      </c>
      <c r="S99">
        <v>28</v>
      </c>
    </row>
    <row r="100" spans="3:19" x14ac:dyDescent="0.25">
      <c r="C100">
        <v>35</v>
      </c>
      <c r="E100">
        <v>30</v>
      </c>
      <c r="F100">
        <v>24</v>
      </c>
      <c r="G100">
        <v>28</v>
      </c>
      <c r="H100">
        <v>32</v>
      </c>
      <c r="I100">
        <v>32</v>
      </c>
      <c r="J100">
        <v>24</v>
      </c>
      <c r="K100" t="s">
        <v>25</v>
      </c>
      <c r="L100">
        <v>20</v>
      </c>
      <c r="M100">
        <v>24</v>
      </c>
      <c r="N100">
        <v>20</v>
      </c>
      <c r="O100">
        <v>26</v>
      </c>
      <c r="P100">
        <v>32</v>
      </c>
      <c r="Q100" t="s">
        <v>25</v>
      </c>
      <c r="R100">
        <v>28</v>
      </c>
      <c r="S100">
        <v>30</v>
      </c>
    </row>
    <row r="101" spans="3:19" x14ac:dyDescent="0.25">
      <c r="C101">
        <v>131</v>
      </c>
      <c r="E101">
        <v>28</v>
      </c>
      <c r="F101">
        <v>21</v>
      </c>
      <c r="G101">
        <v>23</v>
      </c>
      <c r="H101">
        <v>27</v>
      </c>
      <c r="I101">
        <v>28</v>
      </c>
      <c r="J101">
        <v>20</v>
      </c>
      <c r="K101">
        <v>27</v>
      </c>
      <c r="L101">
        <v>15</v>
      </c>
      <c r="M101">
        <v>21</v>
      </c>
      <c r="N101">
        <v>17</v>
      </c>
      <c r="O101">
        <v>17</v>
      </c>
      <c r="P101">
        <v>28</v>
      </c>
      <c r="Q101" t="s">
        <v>25</v>
      </c>
      <c r="R101">
        <v>23</v>
      </c>
      <c r="S101">
        <v>26</v>
      </c>
    </row>
    <row r="102" spans="3:19" x14ac:dyDescent="0.25">
      <c r="C102">
        <v>146</v>
      </c>
      <c r="E102">
        <v>25</v>
      </c>
      <c r="F102">
        <v>21</v>
      </c>
      <c r="G102">
        <v>21</v>
      </c>
      <c r="H102">
        <v>24</v>
      </c>
      <c r="I102">
        <v>25</v>
      </c>
      <c r="J102">
        <v>22</v>
      </c>
      <c r="K102">
        <v>28</v>
      </c>
      <c r="L102">
        <v>13</v>
      </c>
      <c r="M102">
        <v>19</v>
      </c>
      <c r="N102">
        <v>16</v>
      </c>
      <c r="O102">
        <v>14</v>
      </c>
      <c r="P102">
        <v>30</v>
      </c>
      <c r="Q102">
        <v>29</v>
      </c>
      <c r="R102">
        <v>13</v>
      </c>
      <c r="S102">
        <v>23</v>
      </c>
    </row>
    <row r="103" spans="3:19" x14ac:dyDescent="0.25">
      <c r="C103">
        <v>13</v>
      </c>
      <c r="E103">
        <v>24</v>
      </c>
      <c r="F103">
        <v>22</v>
      </c>
      <c r="G103">
        <v>23</v>
      </c>
      <c r="H103">
        <v>29</v>
      </c>
      <c r="I103">
        <v>26</v>
      </c>
      <c r="J103">
        <v>22</v>
      </c>
      <c r="K103">
        <v>28</v>
      </c>
      <c r="L103">
        <v>20</v>
      </c>
      <c r="M103">
        <v>24</v>
      </c>
      <c r="N103">
        <v>19</v>
      </c>
      <c r="O103">
        <v>20</v>
      </c>
      <c r="P103" t="s">
        <v>25</v>
      </c>
      <c r="Q103" t="s">
        <v>25</v>
      </c>
      <c r="R103">
        <v>26</v>
      </c>
      <c r="S103">
        <v>30</v>
      </c>
    </row>
    <row r="104" spans="3:19" x14ac:dyDescent="0.25">
      <c r="C104">
        <v>126</v>
      </c>
      <c r="E104">
        <v>26</v>
      </c>
      <c r="F104">
        <v>19</v>
      </c>
      <c r="G104">
        <v>22</v>
      </c>
      <c r="H104">
        <v>23</v>
      </c>
      <c r="I104">
        <v>28</v>
      </c>
      <c r="J104">
        <v>20</v>
      </c>
      <c r="K104">
        <v>25</v>
      </c>
      <c r="L104">
        <v>17</v>
      </c>
      <c r="M104">
        <v>20</v>
      </c>
      <c r="N104">
        <v>18</v>
      </c>
      <c r="O104">
        <v>19</v>
      </c>
      <c r="P104">
        <v>27</v>
      </c>
      <c r="Q104" t="s">
        <v>25</v>
      </c>
      <c r="R104">
        <v>28</v>
      </c>
      <c r="S104">
        <v>30</v>
      </c>
    </row>
    <row r="105" spans="3:19" x14ac:dyDescent="0.25">
      <c r="C105">
        <v>148</v>
      </c>
      <c r="D105" t="s">
        <v>50</v>
      </c>
      <c r="E105">
        <v>25</v>
      </c>
      <c r="F105">
        <v>20</v>
      </c>
      <c r="G105">
        <v>27</v>
      </c>
      <c r="H105">
        <v>28</v>
      </c>
      <c r="I105">
        <v>30</v>
      </c>
      <c r="J105">
        <v>20</v>
      </c>
      <c r="K105">
        <v>28</v>
      </c>
      <c r="L105">
        <v>17</v>
      </c>
      <c r="M105">
        <v>21</v>
      </c>
      <c r="N105">
        <v>16</v>
      </c>
      <c r="O105">
        <v>17</v>
      </c>
      <c r="P105">
        <v>26</v>
      </c>
      <c r="Q105">
        <v>29</v>
      </c>
      <c r="R105">
        <v>25</v>
      </c>
      <c r="S105">
        <v>26</v>
      </c>
    </row>
    <row r="106" spans="3:19" x14ac:dyDescent="0.25">
      <c r="C106">
        <v>36</v>
      </c>
      <c r="E106">
        <v>24</v>
      </c>
      <c r="F106">
        <v>22</v>
      </c>
      <c r="G106">
        <v>21</v>
      </c>
      <c r="H106">
        <v>26</v>
      </c>
      <c r="I106">
        <v>29</v>
      </c>
      <c r="J106">
        <v>22</v>
      </c>
      <c r="K106">
        <v>28</v>
      </c>
      <c r="L106">
        <v>12</v>
      </c>
      <c r="M106">
        <v>19</v>
      </c>
      <c r="N106">
        <v>12</v>
      </c>
      <c r="O106">
        <v>14</v>
      </c>
      <c r="P106">
        <v>27</v>
      </c>
      <c r="Q106">
        <v>22</v>
      </c>
      <c r="R106">
        <v>19</v>
      </c>
      <c r="S106">
        <v>21</v>
      </c>
    </row>
    <row r="107" spans="3:19" x14ac:dyDescent="0.25">
      <c r="C107">
        <v>57</v>
      </c>
      <c r="E107">
        <v>25</v>
      </c>
      <c r="F107">
        <v>20</v>
      </c>
      <c r="G107">
        <v>22</v>
      </c>
      <c r="H107">
        <v>30</v>
      </c>
      <c r="I107" t="s">
        <v>25</v>
      </c>
      <c r="J107">
        <v>20</v>
      </c>
      <c r="K107">
        <v>30</v>
      </c>
      <c r="L107">
        <v>20</v>
      </c>
      <c r="M107">
        <v>27</v>
      </c>
      <c r="N107">
        <v>22</v>
      </c>
      <c r="O107">
        <v>22</v>
      </c>
      <c r="P107">
        <v>29</v>
      </c>
      <c r="Q107" t="s">
        <v>25</v>
      </c>
      <c r="R107">
        <v>27</v>
      </c>
      <c r="S107" t="s">
        <v>25</v>
      </c>
    </row>
    <row r="108" spans="3:19" x14ac:dyDescent="0.25">
      <c r="C108">
        <v>64</v>
      </c>
      <c r="E108">
        <v>25</v>
      </c>
      <c r="F108">
        <v>20</v>
      </c>
      <c r="G108">
        <v>22</v>
      </c>
      <c r="H108">
        <v>28</v>
      </c>
      <c r="I108">
        <v>30</v>
      </c>
      <c r="J108">
        <v>24</v>
      </c>
      <c r="K108">
        <v>28</v>
      </c>
      <c r="L108">
        <v>16</v>
      </c>
      <c r="M108">
        <v>21</v>
      </c>
      <c r="N108">
        <v>17</v>
      </c>
      <c r="O108">
        <v>16</v>
      </c>
      <c r="P108">
        <v>25</v>
      </c>
      <c r="Q108">
        <v>29</v>
      </c>
      <c r="R108">
        <v>24</v>
      </c>
      <c r="S108">
        <v>30</v>
      </c>
    </row>
    <row r="109" spans="3:19" x14ac:dyDescent="0.25">
      <c r="C109">
        <v>23</v>
      </c>
      <c r="E109">
        <v>26</v>
      </c>
      <c r="F109">
        <v>20</v>
      </c>
      <c r="G109">
        <v>24</v>
      </c>
      <c r="H109">
        <v>30</v>
      </c>
      <c r="I109">
        <v>26</v>
      </c>
      <c r="J109">
        <v>21</v>
      </c>
      <c r="K109">
        <v>19</v>
      </c>
      <c r="L109">
        <v>16</v>
      </c>
      <c r="M109">
        <v>20</v>
      </c>
      <c r="N109">
        <v>16</v>
      </c>
      <c r="O109">
        <v>15</v>
      </c>
      <c r="P109">
        <v>28</v>
      </c>
      <c r="Q109">
        <v>32</v>
      </c>
      <c r="R109">
        <v>22</v>
      </c>
      <c r="S109">
        <v>29</v>
      </c>
    </row>
    <row r="110" spans="3:19" x14ac:dyDescent="0.25">
      <c r="C110">
        <v>43</v>
      </c>
      <c r="D110" t="s">
        <v>51</v>
      </c>
      <c r="E110">
        <v>26</v>
      </c>
      <c r="F110">
        <v>20</v>
      </c>
      <c r="G110">
        <v>26</v>
      </c>
      <c r="H110">
        <v>30</v>
      </c>
      <c r="I110">
        <v>32</v>
      </c>
      <c r="J110">
        <v>22</v>
      </c>
      <c r="K110">
        <v>32</v>
      </c>
      <c r="L110">
        <v>20</v>
      </c>
      <c r="M110">
        <v>25</v>
      </c>
      <c r="N110">
        <v>21</v>
      </c>
      <c r="O110">
        <v>21</v>
      </c>
      <c r="P110">
        <v>30</v>
      </c>
      <c r="Q110" t="s">
        <v>25</v>
      </c>
      <c r="R110">
        <v>26</v>
      </c>
      <c r="S110">
        <v>30</v>
      </c>
    </row>
    <row r="111" spans="3:19" x14ac:dyDescent="0.25">
      <c r="C111">
        <v>86</v>
      </c>
      <c r="E111">
        <v>22</v>
      </c>
      <c r="F111">
        <v>21</v>
      </c>
      <c r="G111">
        <v>21</v>
      </c>
      <c r="H111">
        <v>24</v>
      </c>
      <c r="I111">
        <v>26</v>
      </c>
      <c r="J111">
        <v>17</v>
      </c>
      <c r="K111">
        <v>25</v>
      </c>
      <c r="L111">
        <v>17</v>
      </c>
      <c r="M111">
        <v>22</v>
      </c>
      <c r="N111">
        <v>17</v>
      </c>
      <c r="O111">
        <v>18</v>
      </c>
      <c r="P111">
        <v>27</v>
      </c>
      <c r="Q111" t="s">
        <v>25</v>
      </c>
      <c r="R111">
        <v>26</v>
      </c>
      <c r="S111">
        <v>30</v>
      </c>
    </row>
    <row r="112" spans="3:19" x14ac:dyDescent="0.25">
      <c r="C112">
        <v>26</v>
      </c>
      <c r="E112">
        <v>26</v>
      </c>
      <c r="F112">
        <v>20</v>
      </c>
      <c r="G112">
        <v>24</v>
      </c>
      <c r="H112">
        <v>27</v>
      </c>
      <c r="I112">
        <v>30</v>
      </c>
      <c r="J112">
        <v>20</v>
      </c>
      <c r="K112">
        <v>27</v>
      </c>
      <c r="L112">
        <v>18</v>
      </c>
      <c r="M112">
        <v>22</v>
      </c>
      <c r="N112">
        <v>18</v>
      </c>
      <c r="O112">
        <v>17</v>
      </c>
      <c r="P112">
        <v>22</v>
      </c>
      <c r="Q112">
        <v>28</v>
      </c>
      <c r="R112">
        <v>22</v>
      </c>
      <c r="S112">
        <v>26</v>
      </c>
    </row>
    <row r="113" spans="3:19" x14ac:dyDescent="0.25">
      <c r="C113">
        <v>32</v>
      </c>
      <c r="E113">
        <v>24</v>
      </c>
      <c r="F113">
        <v>18</v>
      </c>
      <c r="G113">
        <v>20</v>
      </c>
      <c r="H113">
        <v>22</v>
      </c>
      <c r="I113">
        <v>24</v>
      </c>
      <c r="J113">
        <v>18</v>
      </c>
      <c r="K113">
        <v>21</v>
      </c>
      <c r="L113">
        <v>14</v>
      </c>
      <c r="M113">
        <v>19</v>
      </c>
      <c r="N113">
        <v>15</v>
      </c>
      <c r="O113">
        <v>14</v>
      </c>
      <c r="P113">
        <v>25</v>
      </c>
      <c r="Q113">
        <v>28</v>
      </c>
      <c r="R113">
        <v>22</v>
      </c>
      <c r="S113">
        <v>23</v>
      </c>
    </row>
    <row r="114" spans="3:19" x14ac:dyDescent="0.25">
      <c r="C114">
        <v>16</v>
      </c>
      <c r="E114">
        <v>27</v>
      </c>
      <c r="F114">
        <v>24</v>
      </c>
      <c r="G114">
        <v>20</v>
      </c>
      <c r="H114">
        <v>23</v>
      </c>
      <c r="I114">
        <v>26</v>
      </c>
      <c r="J114">
        <v>17</v>
      </c>
      <c r="K114">
        <v>24</v>
      </c>
      <c r="L114">
        <v>18</v>
      </c>
      <c r="M114">
        <v>26</v>
      </c>
      <c r="N114">
        <v>20</v>
      </c>
      <c r="O114">
        <v>22</v>
      </c>
      <c r="P114">
        <v>32</v>
      </c>
      <c r="Q114" t="s">
        <v>25</v>
      </c>
      <c r="R114">
        <v>30</v>
      </c>
      <c r="S114">
        <v>30</v>
      </c>
    </row>
    <row r="115" spans="3:19" x14ac:dyDescent="0.25">
      <c r="C115">
        <v>10</v>
      </c>
      <c r="E115">
        <v>22</v>
      </c>
      <c r="F115">
        <v>16</v>
      </c>
      <c r="G115">
        <v>18</v>
      </c>
      <c r="H115">
        <v>22</v>
      </c>
      <c r="I115">
        <v>22</v>
      </c>
      <c r="J115">
        <v>16</v>
      </c>
      <c r="K115">
        <v>24</v>
      </c>
      <c r="L115">
        <v>14</v>
      </c>
      <c r="M115">
        <v>10</v>
      </c>
      <c r="N115">
        <v>14</v>
      </c>
      <c r="O115">
        <v>11</v>
      </c>
      <c r="P115">
        <v>25</v>
      </c>
      <c r="Q115">
        <v>23</v>
      </c>
      <c r="R115">
        <v>6</v>
      </c>
      <c r="S115">
        <v>20</v>
      </c>
    </row>
    <row r="116" spans="3:19" x14ac:dyDescent="0.25">
      <c r="C116">
        <v>45</v>
      </c>
      <c r="E116">
        <v>24</v>
      </c>
      <c r="F116">
        <v>20</v>
      </c>
      <c r="G116">
        <v>22</v>
      </c>
      <c r="H116">
        <v>28</v>
      </c>
      <c r="I116">
        <v>30</v>
      </c>
      <c r="J116">
        <v>20</v>
      </c>
      <c r="K116">
        <v>27</v>
      </c>
      <c r="L116">
        <v>17</v>
      </c>
      <c r="M116">
        <v>22</v>
      </c>
      <c r="N116">
        <v>16</v>
      </c>
      <c r="O116">
        <v>18</v>
      </c>
      <c r="P116">
        <v>29</v>
      </c>
      <c r="Q116">
        <v>30</v>
      </c>
      <c r="R116">
        <v>26</v>
      </c>
      <c r="S116">
        <v>26</v>
      </c>
    </row>
    <row r="117" spans="3:19" x14ac:dyDescent="0.25">
      <c r="C117">
        <v>135</v>
      </c>
      <c r="E117">
        <v>25</v>
      </c>
      <c r="F117">
        <v>19</v>
      </c>
      <c r="G117">
        <v>20</v>
      </c>
      <c r="H117">
        <v>26</v>
      </c>
      <c r="I117">
        <v>28</v>
      </c>
      <c r="J117">
        <v>18</v>
      </c>
      <c r="K117">
        <v>28</v>
      </c>
      <c r="L117">
        <v>14</v>
      </c>
      <c r="M117">
        <v>20</v>
      </c>
      <c r="N117">
        <v>16</v>
      </c>
      <c r="O117">
        <v>15</v>
      </c>
      <c r="P117">
        <v>29</v>
      </c>
      <c r="Q117">
        <v>28</v>
      </c>
      <c r="R117">
        <v>24</v>
      </c>
      <c r="S117">
        <v>24</v>
      </c>
    </row>
    <row r="118" spans="3:19" x14ac:dyDescent="0.25">
      <c r="C118">
        <v>148</v>
      </c>
      <c r="D118" t="s">
        <v>52</v>
      </c>
      <c r="E118">
        <v>28</v>
      </c>
      <c r="F118">
        <v>20</v>
      </c>
      <c r="G118">
        <v>24</v>
      </c>
      <c r="H118">
        <v>26</v>
      </c>
      <c r="I118">
        <v>22</v>
      </c>
      <c r="J118">
        <v>22</v>
      </c>
      <c r="K118">
        <v>23</v>
      </c>
      <c r="L118">
        <v>17</v>
      </c>
      <c r="M118">
        <v>22</v>
      </c>
      <c r="N118">
        <v>18</v>
      </c>
      <c r="O118">
        <v>18</v>
      </c>
      <c r="P118">
        <v>28</v>
      </c>
      <c r="Q118" t="s">
        <v>25</v>
      </c>
      <c r="R118">
        <v>26</v>
      </c>
      <c r="S118">
        <v>28</v>
      </c>
    </row>
    <row r="119" spans="3:19" x14ac:dyDescent="0.25">
      <c r="C119">
        <v>145</v>
      </c>
      <c r="E119">
        <v>24</v>
      </c>
      <c r="F119">
        <v>20</v>
      </c>
      <c r="G119">
        <v>24</v>
      </c>
      <c r="H119">
        <v>26</v>
      </c>
      <c r="I119">
        <v>30</v>
      </c>
      <c r="J119">
        <v>22</v>
      </c>
      <c r="K119">
        <v>24</v>
      </c>
      <c r="L119">
        <v>18</v>
      </c>
      <c r="M119">
        <v>23</v>
      </c>
      <c r="N119">
        <v>20</v>
      </c>
      <c r="O119">
        <v>18</v>
      </c>
      <c r="P119">
        <v>26</v>
      </c>
      <c r="Q119">
        <v>27</v>
      </c>
      <c r="R119">
        <v>24</v>
      </c>
      <c r="S119">
        <v>28</v>
      </c>
    </row>
    <row r="120" spans="3:19" x14ac:dyDescent="0.25">
      <c r="C120">
        <v>52</v>
      </c>
      <c r="E120">
        <v>30</v>
      </c>
      <c r="F120">
        <v>24</v>
      </c>
      <c r="G120">
        <v>26</v>
      </c>
      <c r="H120">
        <v>30</v>
      </c>
      <c r="I120">
        <v>32</v>
      </c>
      <c r="J120">
        <v>22</v>
      </c>
      <c r="K120">
        <v>30</v>
      </c>
      <c r="L120">
        <v>18</v>
      </c>
      <c r="M120">
        <v>27</v>
      </c>
      <c r="N120">
        <v>20</v>
      </c>
      <c r="O120">
        <v>21</v>
      </c>
      <c r="P120">
        <v>30</v>
      </c>
      <c r="Q120" t="s">
        <v>25</v>
      </c>
      <c r="R120">
        <v>28</v>
      </c>
      <c r="S120">
        <v>32</v>
      </c>
    </row>
    <row r="121" spans="3:19" x14ac:dyDescent="0.25">
      <c r="C121">
        <v>92</v>
      </c>
      <c r="E121">
        <v>24</v>
      </c>
      <c r="F121">
        <v>22</v>
      </c>
      <c r="G121">
        <v>24</v>
      </c>
      <c r="H121">
        <v>26</v>
      </c>
      <c r="I121">
        <v>32</v>
      </c>
      <c r="J121">
        <v>22</v>
      </c>
      <c r="K121">
        <v>30</v>
      </c>
      <c r="L121">
        <v>18</v>
      </c>
      <c r="M121">
        <v>27</v>
      </c>
      <c r="N121">
        <v>17</v>
      </c>
      <c r="O121">
        <v>28</v>
      </c>
      <c r="P121" t="s">
        <v>25</v>
      </c>
      <c r="Q121" t="s">
        <v>25</v>
      </c>
      <c r="R121">
        <v>28</v>
      </c>
      <c r="S121">
        <v>30</v>
      </c>
    </row>
    <row r="122" spans="3:19" x14ac:dyDescent="0.25">
      <c r="C122">
        <v>29</v>
      </c>
      <c r="E122" t="s">
        <v>25</v>
      </c>
      <c r="F122" t="s">
        <v>25</v>
      </c>
      <c r="G122" t="s">
        <v>25</v>
      </c>
      <c r="H122" t="s">
        <v>25</v>
      </c>
      <c r="I122" t="s">
        <v>25</v>
      </c>
      <c r="J122" t="s">
        <v>25</v>
      </c>
      <c r="L122">
        <v>17</v>
      </c>
      <c r="M122">
        <v>22</v>
      </c>
      <c r="N122">
        <v>20</v>
      </c>
      <c r="O122">
        <v>20</v>
      </c>
      <c r="P122">
        <v>28</v>
      </c>
      <c r="Q122">
        <v>30</v>
      </c>
      <c r="R122">
        <v>30</v>
      </c>
      <c r="S122">
        <v>30</v>
      </c>
    </row>
    <row r="123" spans="3:19" x14ac:dyDescent="0.25">
      <c r="C123">
        <v>109</v>
      </c>
      <c r="E123">
        <v>18</v>
      </c>
      <c r="F123">
        <v>18</v>
      </c>
      <c r="G123">
        <v>23</v>
      </c>
      <c r="H123">
        <v>23</v>
      </c>
      <c r="I123">
        <v>25</v>
      </c>
      <c r="J123">
        <v>20</v>
      </c>
      <c r="L123">
        <v>18</v>
      </c>
      <c r="M123">
        <v>22</v>
      </c>
      <c r="N123">
        <v>20</v>
      </c>
      <c r="O123">
        <v>24</v>
      </c>
      <c r="P123">
        <v>30</v>
      </c>
      <c r="Q123">
        <v>30</v>
      </c>
      <c r="R123">
        <v>30</v>
      </c>
      <c r="S123">
        <v>30</v>
      </c>
    </row>
    <row r="124" spans="3:19" x14ac:dyDescent="0.25">
      <c r="C124">
        <v>108</v>
      </c>
      <c r="D124" t="s">
        <v>57</v>
      </c>
      <c r="E124">
        <v>23</v>
      </c>
      <c r="F124">
        <v>20</v>
      </c>
      <c r="G124">
        <v>23</v>
      </c>
      <c r="H124">
        <v>23</v>
      </c>
      <c r="I124">
        <v>25</v>
      </c>
      <c r="J124">
        <v>20</v>
      </c>
      <c r="L124">
        <v>17</v>
      </c>
      <c r="M124">
        <v>20</v>
      </c>
      <c r="N124">
        <v>20</v>
      </c>
      <c r="O124">
        <v>18</v>
      </c>
      <c r="P124">
        <v>30</v>
      </c>
      <c r="Q124">
        <v>30</v>
      </c>
      <c r="R124">
        <v>22</v>
      </c>
      <c r="S124">
        <v>26</v>
      </c>
    </row>
    <row r="125" spans="3:19" x14ac:dyDescent="0.25">
      <c r="C125">
        <v>47</v>
      </c>
      <c r="E125">
        <v>20</v>
      </c>
      <c r="F125">
        <v>20</v>
      </c>
      <c r="G125">
        <v>11</v>
      </c>
      <c r="H125">
        <v>20</v>
      </c>
      <c r="I125">
        <v>22</v>
      </c>
      <c r="J125">
        <v>18</v>
      </c>
      <c r="L125">
        <v>15</v>
      </c>
      <c r="M125">
        <v>20</v>
      </c>
      <c r="N125">
        <v>15</v>
      </c>
      <c r="O125">
        <v>16</v>
      </c>
      <c r="P125">
        <v>30</v>
      </c>
      <c r="Q125">
        <v>30</v>
      </c>
      <c r="R125">
        <v>22</v>
      </c>
      <c r="S125">
        <v>25</v>
      </c>
    </row>
    <row r="126" spans="3:19" x14ac:dyDescent="0.25">
      <c r="C126">
        <v>46</v>
      </c>
      <c r="E126">
        <v>20</v>
      </c>
      <c r="F126">
        <v>20</v>
      </c>
      <c r="G126">
        <v>20</v>
      </c>
      <c r="H126">
        <v>25</v>
      </c>
      <c r="I126">
        <v>30</v>
      </c>
      <c r="J126">
        <v>17</v>
      </c>
      <c r="L126">
        <v>15</v>
      </c>
      <c r="M126">
        <v>20</v>
      </c>
      <c r="N126">
        <v>15</v>
      </c>
      <c r="O126">
        <v>15</v>
      </c>
      <c r="P126">
        <v>26</v>
      </c>
      <c r="Q126">
        <v>30</v>
      </c>
      <c r="R126">
        <v>28</v>
      </c>
      <c r="S126">
        <v>30</v>
      </c>
    </row>
    <row r="127" spans="3:19" x14ac:dyDescent="0.25">
      <c r="C127">
        <v>53</v>
      </c>
      <c r="D127" t="s">
        <v>58</v>
      </c>
      <c r="E127">
        <v>20</v>
      </c>
      <c r="F127">
        <v>23</v>
      </c>
      <c r="G127">
        <v>20</v>
      </c>
      <c r="H127">
        <v>25</v>
      </c>
      <c r="I127">
        <v>30</v>
      </c>
      <c r="J127">
        <v>20</v>
      </c>
      <c r="L127">
        <v>17</v>
      </c>
      <c r="M127">
        <v>20</v>
      </c>
      <c r="N127">
        <v>19</v>
      </c>
      <c r="O127">
        <v>18</v>
      </c>
      <c r="P127">
        <v>20</v>
      </c>
      <c r="Q127" t="s">
        <v>25</v>
      </c>
      <c r="R127">
        <v>28</v>
      </c>
      <c r="S127">
        <v>30</v>
      </c>
    </row>
    <row r="128" spans="3:19" x14ac:dyDescent="0.25">
      <c r="C128">
        <v>93</v>
      </c>
      <c r="E128" t="s">
        <v>25</v>
      </c>
      <c r="F128">
        <v>23</v>
      </c>
      <c r="G128" t="s">
        <v>25</v>
      </c>
      <c r="H128" t="s">
        <v>25</v>
      </c>
      <c r="I128">
        <v>30</v>
      </c>
      <c r="J128">
        <v>25</v>
      </c>
      <c r="L128">
        <v>20</v>
      </c>
      <c r="M128">
        <v>25</v>
      </c>
      <c r="N128">
        <v>20</v>
      </c>
      <c r="O128">
        <v>18</v>
      </c>
      <c r="P128">
        <v>30</v>
      </c>
      <c r="Q128" t="s">
        <v>25</v>
      </c>
      <c r="R128">
        <v>30</v>
      </c>
      <c r="S128">
        <v>24</v>
      </c>
    </row>
    <row r="129" spans="3:19" x14ac:dyDescent="0.25">
      <c r="C129">
        <v>79</v>
      </c>
      <c r="E129" t="s">
        <v>25</v>
      </c>
      <c r="F129" t="s">
        <v>25</v>
      </c>
      <c r="G129">
        <v>20</v>
      </c>
      <c r="H129">
        <v>27</v>
      </c>
      <c r="I129">
        <v>20</v>
      </c>
      <c r="J129">
        <v>18</v>
      </c>
      <c r="L129">
        <v>15</v>
      </c>
      <c r="M129">
        <v>20</v>
      </c>
      <c r="N129">
        <v>17</v>
      </c>
      <c r="O129">
        <v>20</v>
      </c>
      <c r="P129">
        <v>22</v>
      </c>
      <c r="Q129">
        <v>30</v>
      </c>
      <c r="R129">
        <v>22</v>
      </c>
      <c r="S129">
        <v>22</v>
      </c>
    </row>
    <row r="130" spans="3:19" x14ac:dyDescent="0.25">
      <c r="C130">
        <v>147</v>
      </c>
      <c r="D130" t="s">
        <v>59</v>
      </c>
      <c r="E130">
        <v>25</v>
      </c>
      <c r="F130">
        <v>20</v>
      </c>
      <c r="G130">
        <v>20</v>
      </c>
      <c r="H130">
        <v>30</v>
      </c>
      <c r="I130">
        <v>25</v>
      </c>
      <c r="J130">
        <v>20</v>
      </c>
      <c r="L130">
        <v>17</v>
      </c>
      <c r="M130">
        <v>26</v>
      </c>
      <c r="N130">
        <v>20</v>
      </c>
      <c r="O130">
        <v>20</v>
      </c>
      <c r="P130">
        <v>30</v>
      </c>
      <c r="Q130" t="s">
        <v>25</v>
      </c>
      <c r="R130">
        <v>30</v>
      </c>
      <c r="S130">
        <v>30</v>
      </c>
    </row>
    <row r="131" spans="3:19" x14ac:dyDescent="0.25">
      <c r="C131">
        <v>112</v>
      </c>
      <c r="D131" t="s">
        <v>60</v>
      </c>
      <c r="E131" t="s">
        <v>25</v>
      </c>
      <c r="F131" t="s">
        <v>25</v>
      </c>
      <c r="G131" t="s">
        <v>25</v>
      </c>
      <c r="H131" t="s">
        <v>25</v>
      </c>
      <c r="I131" t="s">
        <v>25</v>
      </c>
      <c r="J131" t="s">
        <v>25</v>
      </c>
      <c r="L131">
        <v>20</v>
      </c>
      <c r="M131">
        <v>30</v>
      </c>
      <c r="N131">
        <v>20</v>
      </c>
      <c r="O131">
        <v>20</v>
      </c>
      <c r="P131">
        <v>30</v>
      </c>
      <c r="Q131" t="s">
        <v>25</v>
      </c>
      <c r="R131">
        <v>30</v>
      </c>
      <c r="S131" t="s">
        <v>25</v>
      </c>
    </row>
    <row r="132" spans="3:19" x14ac:dyDescent="0.25">
      <c r="C132">
        <v>6</v>
      </c>
      <c r="E132">
        <v>20</v>
      </c>
      <c r="F132">
        <v>30</v>
      </c>
      <c r="G132">
        <v>11</v>
      </c>
      <c r="H132">
        <v>26</v>
      </c>
      <c r="I132">
        <v>20</v>
      </c>
      <c r="J132">
        <v>20</v>
      </c>
      <c r="L132">
        <v>17</v>
      </c>
      <c r="M132">
        <v>24</v>
      </c>
      <c r="N132">
        <v>18</v>
      </c>
      <c r="O132">
        <v>17</v>
      </c>
      <c r="P132">
        <v>24</v>
      </c>
      <c r="Q132">
        <v>30</v>
      </c>
      <c r="R132">
        <v>24</v>
      </c>
      <c r="S132">
        <v>20</v>
      </c>
    </row>
    <row r="133" spans="3:19" x14ac:dyDescent="0.25">
      <c r="C133">
        <v>98</v>
      </c>
      <c r="E133">
        <v>20</v>
      </c>
      <c r="F133">
        <v>20</v>
      </c>
      <c r="G133">
        <v>18</v>
      </c>
      <c r="H133">
        <v>24</v>
      </c>
      <c r="I133">
        <v>22</v>
      </c>
      <c r="J133">
        <v>14</v>
      </c>
      <c r="L133">
        <v>17</v>
      </c>
      <c r="M133">
        <v>24</v>
      </c>
      <c r="N133">
        <v>20</v>
      </c>
      <c r="O133">
        <v>18</v>
      </c>
      <c r="P133">
        <v>30</v>
      </c>
      <c r="Q133" t="s">
        <v>25</v>
      </c>
      <c r="R133">
        <v>26</v>
      </c>
      <c r="S133">
        <v>30</v>
      </c>
    </row>
    <row r="134" spans="3:19" x14ac:dyDescent="0.25">
      <c r="C134">
        <v>109</v>
      </c>
      <c r="E134" t="s">
        <v>25</v>
      </c>
      <c r="F134">
        <v>30</v>
      </c>
      <c r="G134" t="s">
        <v>25</v>
      </c>
      <c r="H134" t="s">
        <v>25</v>
      </c>
      <c r="I134" t="s">
        <v>25</v>
      </c>
      <c r="J134">
        <v>20</v>
      </c>
      <c r="L134">
        <v>16</v>
      </c>
      <c r="M134">
        <v>20</v>
      </c>
      <c r="N134">
        <v>18</v>
      </c>
      <c r="O134">
        <v>16</v>
      </c>
      <c r="P134">
        <v>30</v>
      </c>
      <c r="Q134">
        <v>32</v>
      </c>
      <c r="R134">
        <v>24</v>
      </c>
      <c r="S134">
        <v>24</v>
      </c>
    </row>
    <row r="135" spans="3:19" x14ac:dyDescent="0.25">
      <c r="C135">
        <v>73</v>
      </c>
      <c r="E135">
        <v>20</v>
      </c>
      <c r="F135">
        <v>21</v>
      </c>
      <c r="G135">
        <v>18</v>
      </c>
      <c r="H135">
        <v>22</v>
      </c>
      <c r="I135">
        <v>27</v>
      </c>
      <c r="J135">
        <v>18</v>
      </c>
      <c r="L135">
        <v>15</v>
      </c>
      <c r="M135">
        <v>24</v>
      </c>
      <c r="N135">
        <v>16</v>
      </c>
      <c r="O135">
        <v>15</v>
      </c>
      <c r="P135">
        <v>27</v>
      </c>
      <c r="Q135">
        <v>30</v>
      </c>
      <c r="R135">
        <v>24</v>
      </c>
      <c r="S135">
        <v>27</v>
      </c>
    </row>
    <row r="136" spans="3:19" x14ac:dyDescent="0.25">
      <c r="C136">
        <v>53</v>
      </c>
      <c r="D136" t="s">
        <v>61</v>
      </c>
      <c r="E136">
        <v>22</v>
      </c>
      <c r="F136">
        <v>23</v>
      </c>
      <c r="G136">
        <v>24</v>
      </c>
      <c r="H136">
        <v>30</v>
      </c>
      <c r="I136">
        <v>30</v>
      </c>
      <c r="J136">
        <v>23</v>
      </c>
      <c r="L136">
        <v>20</v>
      </c>
      <c r="M136">
        <v>25</v>
      </c>
      <c r="N136">
        <v>20</v>
      </c>
      <c r="O136">
        <v>20</v>
      </c>
      <c r="P136">
        <v>30</v>
      </c>
      <c r="Q136" t="s">
        <v>25</v>
      </c>
      <c r="R136">
        <v>30</v>
      </c>
      <c r="S136" t="s">
        <v>25</v>
      </c>
    </row>
    <row r="137" spans="3:19" x14ac:dyDescent="0.25">
      <c r="C137" t="s">
        <v>62</v>
      </c>
      <c r="E137">
        <v>30</v>
      </c>
      <c r="F137">
        <v>24</v>
      </c>
      <c r="G137">
        <v>20</v>
      </c>
      <c r="H137">
        <v>25</v>
      </c>
      <c r="I137">
        <v>25</v>
      </c>
      <c r="J137">
        <v>20</v>
      </c>
      <c r="L137">
        <v>16</v>
      </c>
      <c r="M137">
        <v>22</v>
      </c>
      <c r="N137">
        <v>20</v>
      </c>
      <c r="O137">
        <v>19</v>
      </c>
      <c r="P137">
        <v>30</v>
      </c>
      <c r="Q137">
        <v>32</v>
      </c>
      <c r="R137">
        <v>22</v>
      </c>
      <c r="S137">
        <v>30</v>
      </c>
    </row>
    <row r="138" spans="3:19" x14ac:dyDescent="0.25">
      <c r="C138">
        <v>43</v>
      </c>
      <c r="D138" t="s">
        <v>63</v>
      </c>
      <c r="E138" t="s">
        <v>25</v>
      </c>
      <c r="F138">
        <v>25</v>
      </c>
      <c r="G138">
        <v>24</v>
      </c>
      <c r="H138" t="s">
        <v>25</v>
      </c>
      <c r="I138" t="s">
        <v>25</v>
      </c>
      <c r="J138">
        <v>20</v>
      </c>
      <c r="L138">
        <v>20</v>
      </c>
      <c r="M138">
        <v>23</v>
      </c>
      <c r="N138">
        <v>20</v>
      </c>
      <c r="O138">
        <v>6</v>
      </c>
      <c r="P138">
        <v>30</v>
      </c>
      <c r="Q138" t="s">
        <v>25</v>
      </c>
      <c r="R138">
        <v>30</v>
      </c>
      <c r="S138">
        <v>30</v>
      </c>
    </row>
    <row r="139" spans="3:19" x14ac:dyDescent="0.25">
      <c r="C139">
        <v>102</v>
      </c>
      <c r="D139" t="s">
        <v>64</v>
      </c>
      <c r="E139">
        <v>20</v>
      </c>
      <c r="F139">
        <v>30</v>
      </c>
      <c r="G139">
        <v>17</v>
      </c>
      <c r="H139">
        <v>25</v>
      </c>
      <c r="I139">
        <v>25</v>
      </c>
      <c r="J139">
        <v>20</v>
      </c>
      <c r="L139">
        <v>17</v>
      </c>
      <c r="M139">
        <v>24</v>
      </c>
      <c r="N139">
        <v>20</v>
      </c>
      <c r="O139">
        <v>20</v>
      </c>
      <c r="P139">
        <v>28</v>
      </c>
      <c r="Q139" t="s">
        <v>25</v>
      </c>
      <c r="R139">
        <v>30</v>
      </c>
      <c r="S139">
        <v>25</v>
      </c>
    </row>
  </sheetData>
  <mergeCells count="1">
    <mergeCell ref="E1:L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opLeftCell="V1" workbookViewId="0">
      <selection activeCell="AB19" sqref="AB19"/>
    </sheetView>
  </sheetViews>
  <sheetFormatPr defaultRowHeight="15" x14ac:dyDescent="0.25"/>
  <cols>
    <col min="1" max="1" width="17.42578125" customWidth="1"/>
    <col min="2" max="2" width="23.42578125" customWidth="1"/>
    <col min="3" max="3" width="12.7109375" customWidth="1"/>
    <col min="4" max="4" width="11.7109375" customWidth="1"/>
    <col min="5" max="5" width="16.140625" customWidth="1"/>
    <col min="14" max="14" width="13.140625" bestFit="1" customWidth="1"/>
    <col min="15" max="15" width="17.28515625" bestFit="1" customWidth="1"/>
    <col min="16" max="16" width="26.140625" bestFit="1" customWidth="1"/>
    <col min="17" max="17" width="19.140625" bestFit="1" customWidth="1"/>
    <col min="18" max="18" width="9.140625" customWidth="1"/>
    <col min="19" max="19" width="2" bestFit="1" customWidth="1"/>
    <col min="20" max="25" width="3" bestFit="1" customWidth="1"/>
    <col min="26" max="26" width="4" bestFit="1" customWidth="1"/>
    <col min="27" max="27" width="19.140625" bestFit="1" customWidth="1"/>
    <col min="28" max="34" width="4" bestFit="1" customWidth="1"/>
    <col min="35" max="37" width="3" bestFit="1" customWidth="1"/>
    <col min="38" max="38" width="4" bestFit="1" customWidth="1"/>
    <col min="39" max="39" width="22.28515625" bestFit="1" customWidth="1"/>
    <col min="40" max="40" width="24.140625" bestFit="1" customWidth="1"/>
  </cols>
  <sheetData>
    <row r="1" spans="1:17" x14ac:dyDescent="0.25">
      <c r="A1" s="1" t="s">
        <v>234</v>
      </c>
      <c r="B1" s="1" t="s">
        <v>233</v>
      </c>
      <c r="C1" s="1" t="s">
        <v>199</v>
      </c>
      <c r="D1" s="1" t="s">
        <v>203</v>
      </c>
      <c r="E1" s="1" t="s">
        <v>198</v>
      </c>
      <c r="F1" s="1" t="s">
        <v>200</v>
      </c>
      <c r="G1" s="1"/>
      <c r="H1" s="1"/>
      <c r="I1" s="1"/>
      <c r="J1" s="1"/>
      <c r="K1" s="1"/>
      <c r="L1" s="1"/>
      <c r="M1" s="1"/>
      <c r="N1" s="4" t="s">
        <v>182</v>
      </c>
      <c r="O1" t="s">
        <v>204</v>
      </c>
      <c r="P1" t="s">
        <v>241</v>
      </c>
      <c r="Q1" t="s">
        <v>242</v>
      </c>
    </row>
    <row r="2" spans="1:17" x14ac:dyDescent="0.25">
      <c r="A2" s="18" t="s">
        <v>235</v>
      </c>
      <c r="B2" s="6" t="s">
        <v>222</v>
      </c>
      <c r="C2">
        <v>1</v>
      </c>
      <c r="D2">
        <v>135</v>
      </c>
      <c r="E2">
        <v>0</v>
      </c>
      <c r="N2" s="5" t="s">
        <v>222</v>
      </c>
      <c r="O2" s="14">
        <v>0</v>
      </c>
      <c r="P2" s="14">
        <v>135</v>
      </c>
      <c r="Q2" s="14">
        <v>1</v>
      </c>
    </row>
    <row r="3" spans="1:17" x14ac:dyDescent="0.25">
      <c r="A3" s="19"/>
      <c r="B3" s="6" t="s">
        <v>223</v>
      </c>
      <c r="C3">
        <v>117</v>
      </c>
      <c r="D3">
        <v>7</v>
      </c>
      <c r="E3">
        <v>12</v>
      </c>
      <c r="F3">
        <v>8.82</v>
      </c>
      <c r="N3" s="5" t="s">
        <v>223</v>
      </c>
      <c r="O3" s="14">
        <v>12</v>
      </c>
      <c r="P3" s="14">
        <v>7</v>
      </c>
      <c r="Q3" s="14">
        <v>117</v>
      </c>
    </row>
    <row r="4" spans="1:17" x14ac:dyDescent="0.25">
      <c r="A4" s="19"/>
      <c r="B4" s="6" t="s">
        <v>224</v>
      </c>
      <c r="C4">
        <v>95</v>
      </c>
      <c r="D4">
        <v>31</v>
      </c>
      <c r="E4">
        <v>10</v>
      </c>
      <c r="F4">
        <v>7.35</v>
      </c>
      <c r="N4" s="5" t="s">
        <v>224</v>
      </c>
      <c r="O4" s="14">
        <v>10</v>
      </c>
      <c r="P4" s="14">
        <v>31</v>
      </c>
      <c r="Q4" s="14">
        <v>95</v>
      </c>
    </row>
    <row r="5" spans="1:17" x14ac:dyDescent="0.25">
      <c r="A5" s="19"/>
      <c r="B5" s="6" t="s">
        <v>225</v>
      </c>
      <c r="C5">
        <v>84</v>
      </c>
      <c r="D5">
        <v>30</v>
      </c>
      <c r="E5">
        <v>22</v>
      </c>
      <c r="F5">
        <v>16.18</v>
      </c>
      <c r="N5" s="5" t="s">
        <v>225</v>
      </c>
      <c r="O5" s="14">
        <v>22</v>
      </c>
      <c r="P5" s="14">
        <v>30</v>
      </c>
      <c r="Q5" s="14">
        <v>84</v>
      </c>
    </row>
    <row r="6" spans="1:17" x14ac:dyDescent="0.25">
      <c r="A6" s="19"/>
      <c r="B6" s="6" t="s">
        <v>226</v>
      </c>
      <c r="C6">
        <v>123</v>
      </c>
      <c r="D6">
        <v>9</v>
      </c>
      <c r="E6">
        <v>4</v>
      </c>
      <c r="F6">
        <v>2.94</v>
      </c>
      <c r="N6" s="5" t="s">
        <v>226</v>
      </c>
      <c r="O6" s="14">
        <v>4</v>
      </c>
      <c r="P6" s="14">
        <v>9</v>
      </c>
      <c r="Q6" s="14">
        <v>123</v>
      </c>
    </row>
    <row r="7" spans="1:17" x14ac:dyDescent="0.25">
      <c r="A7" s="19"/>
      <c r="B7" s="6" t="s">
        <v>227</v>
      </c>
      <c r="C7">
        <v>114</v>
      </c>
      <c r="D7">
        <v>17</v>
      </c>
      <c r="E7">
        <v>5</v>
      </c>
      <c r="F7">
        <v>3.68</v>
      </c>
      <c r="N7" s="5" t="s">
        <v>227</v>
      </c>
      <c r="O7" s="14">
        <v>5</v>
      </c>
      <c r="P7" s="14">
        <v>17</v>
      </c>
      <c r="Q7" s="14">
        <v>114</v>
      </c>
    </row>
    <row r="8" spans="1:17" x14ac:dyDescent="0.25">
      <c r="A8" s="19"/>
      <c r="B8" s="6" t="s">
        <v>228</v>
      </c>
      <c r="C8">
        <v>102</v>
      </c>
      <c r="D8">
        <v>30</v>
      </c>
      <c r="E8">
        <v>4</v>
      </c>
      <c r="F8">
        <v>2.94</v>
      </c>
      <c r="N8" s="5" t="s">
        <v>228</v>
      </c>
      <c r="O8" s="14">
        <v>4</v>
      </c>
      <c r="P8" s="14">
        <v>30</v>
      </c>
      <c r="Q8" s="14">
        <v>102</v>
      </c>
    </row>
    <row r="9" spans="1:17" x14ac:dyDescent="0.25">
      <c r="A9" s="19"/>
      <c r="B9" s="6" t="s">
        <v>229</v>
      </c>
      <c r="C9">
        <v>33</v>
      </c>
      <c r="D9">
        <v>65</v>
      </c>
      <c r="E9">
        <v>38</v>
      </c>
      <c r="F9">
        <v>27.94</v>
      </c>
      <c r="N9" s="5" t="s">
        <v>229</v>
      </c>
      <c r="O9" s="14">
        <v>38</v>
      </c>
      <c r="P9" s="14">
        <v>65</v>
      </c>
      <c r="Q9" s="14">
        <v>33</v>
      </c>
    </row>
    <row r="10" spans="1:17" x14ac:dyDescent="0.25">
      <c r="A10" t="s">
        <v>236</v>
      </c>
      <c r="B10" s="6" t="s">
        <v>9</v>
      </c>
      <c r="C10">
        <v>127</v>
      </c>
      <c r="D10">
        <v>2</v>
      </c>
      <c r="E10">
        <v>7</v>
      </c>
      <c r="F10">
        <v>5.15</v>
      </c>
      <c r="N10" s="5" t="s">
        <v>9</v>
      </c>
      <c r="O10" s="14">
        <v>7</v>
      </c>
      <c r="P10" s="14">
        <v>2</v>
      </c>
      <c r="Q10" s="14">
        <v>127</v>
      </c>
    </row>
    <row r="11" spans="1:17" x14ac:dyDescent="0.25">
      <c r="A11" s="19" t="s">
        <v>237</v>
      </c>
      <c r="B11" s="6" t="s">
        <v>10</v>
      </c>
      <c r="C11">
        <v>124</v>
      </c>
      <c r="D11">
        <v>11</v>
      </c>
      <c r="E11">
        <v>1</v>
      </c>
      <c r="F11">
        <v>0.74</v>
      </c>
      <c r="N11" s="5" t="s">
        <v>10</v>
      </c>
      <c r="O11" s="14">
        <v>1</v>
      </c>
      <c r="P11" s="14">
        <v>11</v>
      </c>
      <c r="Q11" s="14">
        <v>124</v>
      </c>
    </row>
    <row r="12" spans="1:17" x14ac:dyDescent="0.25">
      <c r="A12" s="19"/>
      <c r="B12" s="6" t="s">
        <v>11</v>
      </c>
      <c r="C12">
        <v>122</v>
      </c>
      <c r="D12">
        <v>11</v>
      </c>
      <c r="E12">
        <v>3</v>
      </c>
      <c r="F12">
        <v>2.21</v>
      </c>
      <c r="N12" s="5" t="s">
        <v>11</v>
      </c>
      <c r="O12" s="14">
        <v>3</v>
      </c>
      <c r="P12" s="14">
        <v>11</v>
      </c>
      <c r="Q12" s="14">
        <v>122</v>
      </c>
    </row>
    <row r="13" spans="1:17" x14ac:dyDescent="0.25">
      <c r="A13" t="s">
        <v>238</v>
      </c>
      <c r="B13" s="6" t="s">
        <v>230</v>
      </c>
      <c r="C13">
        <v>136</v>
      </c>
      <c r="D13">
        <v>0</v>
      </c>
      <c r="E13">
        <v>0</v>
      </c>
      <c r="F13">
        <v>0</v>
      </c>
      <c r="N13" s="5" t="s">
        <v>230</v>
      </c>
      <c r="O13" s="14">
        <v>0</v>
      </c>
      <c r="P13" s="14">
        <v>0</v>
      </c>
      <c r="Q13" s="14">
        <v>136</v>
      </c>
    </row>
    <row r="14" spans="1:17" x14ac:dyDescent="0.25">
      <c r="A14" s="19" t="s">
        <v>239</v>
      </c>
      <c r="B14" s="6" t="s">
        <v>13</v>
      </c>
      <c r="C14">
        <v>83</v>
      </c>
      <c r="D14">
        <v>51</v>
      </c>
      <c r="E14">
        <v>2</v>
      </c>
      <c r="F14">
        <v>1.47</v>
      </c>
      <c r="N14" s="5" t="s">
        <v>13</v>
      </c>
      <c r="O14" s="14">
        <v>2</v>
      </c>
      <c r="P14" s="14">
        <v>51</v>
      </c>
      <c r="Q14" s="14">
        <v>83</v>
      </c>
    </row>
    <row r="15" spans="1:17" x14ac:dyDescent="0.25">
      <c r="A15" s="19"/>
      <c r="B15" s="6" t="s">
        <v>231</v>
      </c>
      <c r="C15">
        <v>136</v>
      </c>
      <c r="D15">
        <v>0</v>
      </c>
      <c r="E15">
        <v>0</v>
      </c>
      <c r="F15">
        <v>0</v>
      </c>
      <c r="N15" s="5" t="s">
        <v>232</v>
      </c>
      <c r="O15" s="14">
        <v>4</v>
      </c>
      <c r="P15" s="14">
        <v>1</v>
      </c>
      <c r="Q15" s="14">
        <v>131</v>
      </c>
    </row>
    <row r="16" spans="1:17" x14ac:dyDescent="0.25">
      <c r="A16" t="s">
        <v>240</v>
      </c>
      <c r="B16" s="6" t="s">
        <v>232</v>
      </c>
      <c r="C16">
        <v>131</v>
      </c>
      <c r="D16">
        <v>1</v>
      </c>
      <c r="E16">
        <v>4</v>
      </c>
      <c r="F16">
        <v>2.94</v>
      </c>
      <c r="N16" s="5" t="s">
        <v>231</v>
      </c>
      <c r="O16" s="14">
        <v>0</v>
      </c>
      <c r="P16" s="14">
        <v>0</v>
      </c>
      <c r="Q16" s="14">
        <v>136</v>
      </c>
    </row>
    <row r="17" spans="14:17" x14ac:dyDescent="0.25">
      <c r="N17" s="5" t="s">
        <v>183</v>
      </c>
      <c r="O17" s="14">
        <v>112</v>
      </c>
      <c r="P17" s="14">
        <v>400</v>
      </c>
      <c r="Q17" s="14">
        <v>1528</v>
      </c>
    </row>
  </sheetData>
  <mergeCells count="3">
    <mergeCell ref="A2:A9"/>
    <mergeCell ref="A11:A12"/>
    <mergeCell ref="A14:A15"/>
  </mergeCells>
  <pageMargins left="0.7" right="0.7" top="0.75" bottom="0.75" header="0.3" footer="0.3"/>
  <pageSetup orientation="portrait" horizontalDpi="300" verticalDpi="300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8"/>
  <sheetViews>
    <sheetView workbookViewId="0">
      <selection activeCell="A5" sqref="A5"/>
    </sheetView>
  </sheetViews>
  <sheetFormatPr defaultRowHeight="15" x14ac:dyDescent="0.25"/>
  <cols>
    <col min="1" max="1" width="13.140625" bestFit="1" customWidth="1"/>
    <col min="2" max="2" width="26.7109375" customWidth="1"/>
    <col min="3" max="3" width="27.5703125" bestFit="1" customWidth="1"/>
    <col min="4" max="4" width="27" customWidth="1"/>
    <col min="5" max="5" width="27.5703125" bestFit="1" customWidth="1"/>
    <col min="6" max="6" width="28" bestFit="1" customWidth="1"/>
    <col min="7" max="7" width="26.28515625" customWidth="1"/>
    <col min="8" max="8" width="22.7109375" customWidth="1"/>
    <col min="9" max="9" width="26.140625" bestFit="1" customWidth="1"/>
    <col min="10" max="10" width="25.85546875" customWidth="1"/>
    <col min="11" max="11" width="25.85546875" bestFit="1" customWidth="1"/>
    <col min="12" max="12" width="28" customWidth="1"/>
    <col min="13" max="13" width="47.85546875" customWidth="1"/>
    <col min="14" max="16" width="24.5703125" customWidth="1"/>
    <col min="17" max="17" width="24.5703125" bestFit="1" customWidth="1"/>
  </cols>
  <sheetData>
    <row r="3" spans="1:13" x14ac:dyDescent="0.25">
      <c r="A3" s="4" t="s">
        <v>182</v>
      </c>
      <c r="B3" t="s">
        <v>209</v>
      </c>
      <c r="C3" t="s">
        <v>210</v>
      </c>
      <c r="D3" t="s">
        <v>211</v>
      </c>
      <c r="E3" t="s">
        <v>212</v>
      </c>
      <c r="F3" t="s">
        <v>213</v>
      </c>
      <c r="G3" t="s">
        <v>214</v>
      </c>
      <c r="H3" t="s">
        <v>215</v>
      </c>
      <c r="I3" t="s">
        <v>216</v>
      </c>
      <c r="J3" t="s">
        <v>217</v>
      </c>
      <c r="K3" t="s">
        <v>218</v>
      </c>
      <c r="L3" t="s">
        <v>219</v>
      </c>
      <c r="M3" t="s">
        <v>220</v>
      </c>
    </row>
    <row r="4" spans="1:13" x14ac:dyDescent="0.25">
      <c r="A4" s="5" t="s">
        <v>208</v>
      </c>
      <c r="B4" s="14">
        <v>4</v>
      </c>
      <c r="C4" s="14">
        <v>5</v>
      </c>
      <c r="D4" s="14">
        <v>9</v>
      </c>
      <c r="E4" s="14">
        <v>1</v>
      </c>
      <c r="F4" s="14">
        <v>1</v>
      </c>
      <c r="G4" s="14">
        <v>1</v>
      </c>
      <c r="H4" s="14">
        <v>18</v>
      </c>
      <c r="I4" s="14">
        <v>0</v>
      </c>
      <c r="J4" s="14">
        <v>1</v>
      </c>
      <c r="K4" s="14">
        <v>1</v>
      </c>
      <c r="L4" s="14">
        <v>0</v>
      </c>
      <c r="M4" s="14">
        <v>1</v>
      </c>
    </row>
    <row r="5" spans="1:13" x14ac:dyDescent="0.25">
      <c r="A5" s="5" t="s">
        <v>206</v>
      </c>
      <c r="B5" s="14">
        <v>0</v>
      </c>
      <c r="C5" s="14">
        <v>1</v>
      </c>
      <c r="D5" s="14">
        <v>6</v>
      </c>
      <c r="E5" s="14">
        <v>0</v>
      </c>
      <c r="F5" s="14">
        <v>2</v>
      </c>
      <c r="G5" s="14">
        <v>1</v>
      </c>
      <c r="H5" s="14">
        <v>2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</row>
    <row r="6" spans="1:13" x14ac:dyDescent="0.25">
      <c r="A6" s="5" t="s">
        <v>205</v>
      </c>
      <c r="B6" s="14">
        <v>7</v>
      </c>
      <c r="C6" s="14">
        <v>3</v>
      </c>
      <c r="D6" s="14">
        <v>6</v>
      </c>
      <c r="E6" s="14">
        <v>2</v>
      </c>
      <c r="F6" s="14">
        <v>1</v>
      </c>
      <c r="G6" s="14">
        <v>1</v>
      </c>
      <c r="H6" s="14">
        <v>15</v>
      </c>
      <c r="I6" s="14">
        <v>7</v>
      </c>
      <c r="J6" s="14">
        <v>0</v>
      </c>
      <c r="K6" s="14">
        <v>2</v>
      </c>
      <c r="L6" s="14">
        <v>2</v>
      </c>
      <c r="M6" s="14">
        <v>3</v>
      </c>
    </row>
    <row r="7" spans="1:13" x14ac:dyDescent="0.25">
      <c r="A7" s="5" t="s">
        <v>207</v>
      </c>
      <c r="B7" s="14">
        <v>1</v>
      </c>
      <c r="C7" s="14">
        <v>1</v>
      </c>
      <c r="D7" s="14">
        <v>1</v>
      </c>
      <c r="E7" s="14">
        <v>1</v>
      </c>
      <c r="F7" s="14">
        <v>1</v>
      </c>
      <c r="G7" s="14">
        <v>1</v>
      </c>
      <c r="H7" s="14">
        <v>3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</row>
    <row r="8" spans="1:13" x14ac:dyDescent="0.25">
      <c r="A8" s="5" t="s">
        <v>183</v>
      </c>
      <c r="B8" s="14">
        <v>12</v>
      </c>
      <c r="C8" s="14">
        <v>10</v>
      </c>
      <c r="D8" s="14">
        <v>22</v>
      </c>
      <c r="E8" s="14">
        <v>4</v>
      </c>
      <c r="F8" s="14">
        <v>5</v>
      </c>
      <c r="G8" s="14">
        <v>4</v>
      </c>
      <c r="H8" s="14">
        <v>38</v>
      </c>
      <c r="I8" s="14">
        <v>7</v>
      </c>
      <c r="J8" s="14">
        <v>1</v>
      </c>
      <c r="K8" s="14">
        <v>3</v>
      </c>
      <c r="L8" s="14">
        <v>2</v>
      </c>
      <c r="M8" s="14">
        <v>4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J8" sqref="J8"/>
    </sheetView>
  </sheetViews>
  <sheetFormatPr defaultRowHeight="15" x14ac:dyDescent="0.25"/>
  <sheetData>
    <row r="1" spans="1:17" x14ac:dyDescent="0.25">
      <c r="A1" s="1" t="s">
        <v>75</v>
      </c>
      <c r="B1" s="6" t="s">
        <v>167</v>
      </c>
      <c r="C1" s="6" t="s">
        <v>168</v>
      </c>
      <c r="D1" s="6" t="s">
        <v>169</v>
      </c>
      <c r="E1" s="6" t="s">
        <v>170</v>
      </c>
      <c r="F1" s="6" t="s">
        <v>202</v>
      </c>
      <c r="G1" s="6" t="s">
        <v>172</v>
      </c>
      <c r="H1" s="6" t="s">
        <v>173</v>
      </c>
      <c r="I1" s="6" t="s">
        <v>174</v>
      </c>
      <c r="J1" s="6" t="s">
        <v>175</v>
      </c>
      <c r="K1" s="6" t="s">
        <v>176</v>
      </c>
      <c r="L1" s="6" t="s">
        <v>177</v>
      </c>
      <c r="M1" s="6" t="s">
        <v>178</v>
      </c>
      <c r="N1" s="6" t="s">
        <v>179</v>
      </c>
      <c r="O1" s="6" t="s">
        <v>180</v>
      </c>
      <c r="P1" s="6" t="s">
        <v>181</v>
      </c>
      <c r="Q1" s="15" t="s">
        <v>221</v>
      </c>
    </row>
    <row r="2" spans="1:17" x14ac:dyDescent="0.25">
      <c r="A2" t="s">
        <v>205</v>
      </c>
      <c r="B2">
        <v>0</v>
      </c>
      <c r="C2">
        <v>7</v>
      </c>
      <c r="D2">
        <v>3</v>
      </c>
      <c r="E2">
        <v>6</v>
      </c>
      <c r="F2">
        <v>2</v>
      </c>
      <c r="G2">
        <v>1</v>
      </c>
      <c r="H2">
        <v>1</v>
      </c>
      <c r="I2">
        <v>15</v>
      </c>
      <c r="J2">
        <v>7</v>
      </c>
      <c r="K2">
        <v>0</v>
      </c>
      <c r="L2">
        <v>2</v>
      </c>
      <c r="M2">
        <v>0</v>
      </c>
      <c r="N2">
        <v>2</v>
      </c>
      <c r="O2">
        <v>3</v>
      </c>
      <c r="P2">
        <v>0</v>
      </c>
      <c r="Q2">
        <f>SUM(B2:P2)</f>
        <v>49</v>
      </c>
    </row>
    <row r="3" spans="1:17" x14ac:dyDescent="0.25">
      <c r="A3" t="s">
        <v>206</v>
      </c>
      <c r="B3">
        <v>0</v>
      </c>
      <c r="C3">
        <v>0</v>
      </c>
      <c r="D3">
        <v>1</v>
      </c>
      <c r="E3">
        <v>6</v>
      </c>
      <c r="F3">
        <v>0</v>
      </c>
      <c r="G3">
        <v>2</v>
      </c>
      <c r="H3">
        <v>1</v>
      </c>
      <c r="I3">
        <v>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>SUM(B3:P3)</f>
        <v>12</v>
      </c>
    </row>
    <row r="4" spans="1:17" x14ac:dyDescent="0.25">
      <c r="A4" t="s">
        <v>207</v>
      </c>
      <c r="B4">
        <v>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>SUM(B4:P4)</f>
        <v>9</v>
      </c>
    </row>
    <row r="5" spans="1:17" x14ac:dyDescent="0.25">
      <c r="A5" t="s">
        <v>208</v>
      </c>
      <c r="B5">
        <v>0</v>
      </c>
      <c r="C5">
        <v>4</v>
      </c>
      <c r="D5">
        <v>5</v>
      </c>
      <c r="E5">
        <v>9</v>
      </c>
      <c r="F5">
        <v>1</v>
      </c>
      <c r="G5">
        <v>1</v>
      </c>
      <c r="H5">
        <v>1</v>
      </c>
      <c r="I5">
        <v>18</v>
      </c>
      <c r="J5">
        <v>0</v>
      </c>
      <c r="K5">
        <v>1</v>
      </c>
      <c r="L5">
        <v>1</v>
      </c>
      <c r="M5">
        <v>0</v>
      </c>
      <c r="N5">
        <v>0</v>
      </c>
      <c r="O5">
        <v>1</v>
      </c>
      <c r="P5">
        <v>0</v>
      </c>
      <c r="Q5">
        <f>SUM(B5:P5)</f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0"/>
  <sheetViews>
    <sheetView topLeftCell="M6" workbookViewId="0">
      <selection activeCell="S6" sqref="S6"/>
    </sheetView>
  </sheetViews>
  <sheetFormatPr defaultRowHeight="15" x14ac:dyDescent="0.25"/>
  <cols>
    <col min="1" max="1" width="15.7109375" customWidth="1"/>
    <col min="2" max="2" width="12.28515625" customWidth="1"/>
    <col min="4" max="4" width="28.140625" customWidth="1"/>
    <col min="6" max="6" width="9.85546875" customWidth="1"/>
    <col min="7" max="7" width="14.42578125" customWidth="1"/>
    <col min="8" max="8" width="17.5703125" customWidth="1"/>
    <col min="9" max="9" width="11.5703125" customWidth="1"/>
    <col min="10" max="10" width="16.7109375" customWidth="1"/>
    <col min="11" max="11" width="20.5703125" customWidth="1"/>
    <col min="12" max="12" width="15.42578125" customWidth="1"/>
    <col min="13" max="13" width="29.5703125" customWidth="1"/>
    <col min="14" max="14" width="32.85546875" customWidth="1"/>
    <col min="15" max="15" width="21.7109375" customWidth="1"/>
    <col min="16" max="16" width="22.5703125" customWidth="1"/>
    <col min="17" max="17" width="22" customWidth="1"/>
    <col min="18" max="18" width="26" customWidth="1"/>
    <col min="19" max="19" width="23" customWidth="1"/>
    <col min="20" max="20" width="21.28515625" customWidth="1"/>
    <col min="21" max="21" width="17.85546875" customWidth="1"/>
    <col min="22" max="22" width="21.140625" customWidth="1"/>
    <col min="23" max="24" width="20.85546875" customWidth="1"/>
    <col min="25" max="25" width="25.5703125" customWidth="1"/>
    <col min="26" max="26" width="23" customWidth="1"/>
    <col min="27" max="27" width="42.140625" customWidth="1"/>
    <col min="28" max="28" width="21.28515625" customWidth="1"/>
    <col min="29" max="29" width="11" customWidth="1"/>
  </cols>
  <sheetData>
    <row r="1" spans="1:33" x14ac:dyDescent="0.25">
      <c r="A1" t="s">
        <v>0</v>
      </c>
      <c r="B1" t="s">
        <v>75</v>
      </c>
      <c r="C1" t="s">
        <v>97</v>
      </c>
      <c r="D1" t="s">
        <v>85</v>
      </c>
      <c r="E1" t="s">
        <v>87</v>
      </c>
      <c r="F1" t="s">
        <v>89</v>
      </c>
      <c r="G1" t="s">
        <v>83</v>
      </c>
      <c r="H1" t="s">
        <v>95</v>
      </c>
      <c r="I1" t="s">
        <v>77</v>
      </c>
      <c r="J1" t="s">
        <v>1</v>
      </c>
      <c r="K1" t="s">
        <v>79</v>
      </c>
      <c r="L1" t="s">
        <v>81</v>
      </c>
      <c r="M1" t="s">
        <v>185</v>
      </c>
      <c r="N1" t="s">
        <v>167</v>
      </c>
      <c r="O1" t="s">
        <v>168</v>
      </c>
      <c r="P1" t="s">
        <v>169</v>
      </c>
      <c r="Q1" t="s">
        <v>170</v>
      </c>
      <c r="R1" t="s">
        <v>171</v>
      </c>
      <c r="S1" t="s">
        <v>172</v>
      </c>
      <c r="T1" t="s">
        <v>173</v>
      </c>
      <c r="U1" t="s">
        <v>174</v>
      </c>
      <c r="V1" t="s">
        <v>175</v>
      </c>
      <c r="W1" t="s">
        <v>176</v>
      </c>
      <c r="X1" t="s">
        <v>177</v>
      </c>
      <c r="Y1" t="s">
        <v>178</v>
      </c>
      <c r="Z1" t="s">
        <v>179</v>
      </c>
      <c r="AA1" t="s">
        <v>180</v>
      </c>
      <c r="AB1" t="s">
        <v>181</v>
      </c>
      <c r="AC1" t="s">
        <v>195</v>
      </c>
      <c r="AD1" t="s">
        <v>157</v>
      </c>
      <c r="AE1" t="s">
        <v>158</v>
      </c>
      <c r="AF1" t="s">
        <v>159</v>
      </c>
      <c r="AG1" t="s">
        <v>160</v>
      </c>
    </row>
    <row r="2" spans="1:33" x14ac:dyDescent="0.25">
      <c r="A2">
        <v>143</v>
      </c>
      <c r="B2" t="s">
        <v>23</v>
      </c>
      <c r="D2" t="s">
        <v>91</v>
      </c>
      <c r="E2" t="s">
        <v>96</v>
      </c>
      <c r="F2" t="s">
        <v>90</v>
      </c>
      <c r="G2" t="s">
        <v>108</v>
      </c>
      <c r="H2" t="s">
        <v>84</v>
      </c>
      <c r="I2" t="s">
        <v>163</v>
      </c>
    </row>
    <row r="3" spans="1:33" x14ac:dyDescent="0.25">
      <c r="A3">
        <v>72</v>
      </c>
      <c r="B3" t="s">
        <v>23</v>
      </c>
      <c r="D3" t="s">
        <v>91</v>
      </c>
      <c r="E3" t="s">
        <v>88</v>
      </c>
      <c r="F3" t="s">
        <v>90</v>
      </c>
      <c r="G3" t="s">
        <v>108</v>
      </c>
      <c r="H3" t="s">
        <v>84</v>
      </c>
      <c r="I3" t="s">
        <v>78</v>
      </c>
      <c r="J3">
        <v>72</v>
      </c>
      <c r="K3" t="s">
        <v>94</v>
      </c>
      <c r="L3" t="s">
        <v>82</v>
      </c>
      <c r="N3" t="s">
        <v>53</v>
      </c>
      <c r="O3" t="s">
        <v>55</v>
      </c>
      <c r="P3" t="s">
        <v>53</v>
      </c>
      <c r="Q3" t="s">
        <v>53</v>
      </c>
      <c r="R3" t="s">
        <v>53</v>
      </c>
      <c r="S3" t="s">
        <v>54</v>
      </c>
      <c r="T3" t="s">
        <v>56</v>
      </c>
      <c r="U3" t="s">
        <v>55</v>
      </c>
      <c r="V3" t="s">
        <v>53</v>
      </c>
      <c r="W3" t="s">
        <v>53</v>
      </c>
      <c r="X3" t="s">
        <v>53</v>
      </c>
      <c r="Y3" t="s">
        <v>53</v>
      </c>
      <c r="Z3" t="s">
        <v>53</v>
      </c>
      <c r="AA3" t="s">
        <v>53</v>
      </c>
      <c r="AB3" t="s">
        <v>53</v>
      </c>
      <c r="AC3">
        <v>4</v>
      </c>
      <c r="AD3" t="s">
        <v>162</v>
      </c>
      <c r="AE3" t="s">
        <v>162</v>
      </c>
      <c r="AF3" t="s">
        <v>162</v>
      </c>
      <c r="AG3" t="s">
        <v>162</v>
      </c>
    </row>
    <row r="4" spans="1:33" x14ac:dyDescent="0.25">
      <c r="A4">
        <v>74</v>
      </c>
      <c r="B4" t="s">
        <v>23</v>
      </c>
      <c r="D4" t="s">
        <v>91</v>
      </c>
      <c r="E4" t="s">
        <v>88</v>
      </c>
      <c r="F4" t="s">
        <v>90</v>
      </c>
      <c r="G4" t="s">
        <v>108</v>
      </c>
      <c r="H4" t="s">
        <v>84</v>
      </c>
      <c r="I4" t="s">
        <v>78</v>
      </c>
      <c r="J4">
        <v>74</v>
      </c>
      <c r="K4" t="s">
        <v>80</v>
      </c>
      <c r="L4" t="s">
        <v>82</v>
      </c>
      <c r="N4" t="s">
        <v>53</v>
      </c>
      <c r="O4" t="s">
        <v>53</v>
      </c>
      <c r="P4" t="s">
        <v>53</v>
      </c>
      <c r="Q4" t="s">
        <v>53</v>
      </c>
      <c r="R4" t="s">
        <v>53</v>
      </c>
      <c r="S4" t="s">
        <v>53</v>
      </c>
      <c r="T4" t="s">
        <v>53</v>
      </c>
      <c r="U4" t="s">
        <v>54</v>
      </c>
      <c r="V4" t="s">
        <v>53</v>
      </c>
      <c r="W4" t="s">
        <v>53</v>
      </c>
      <c r="X4" t="s">
        <v>53</v>
      </c>
      <c r="Y4" t="s">
        <v>53</v>
      </c>
      <c r="Z4" t="s">
        <v>53</v>
      </c>
      <c r="AA4" t="s">
        <v>53</v>
      </c>
      <c r="AB4" t="s">
        <v>53</v>
      </c>
      <c r="AC4">
        <v>0</v>
      </c>
      <c r="AD4" t="s">
        <v>162</v>
      </c>
      <c r="AE4" t="s">
        <v>162</v>
      </c>
      <c r="AF4" t="s">
        <v>162</v>
      </c>
      <c r="AG4" t="s">
        <v>162</v>
      </c>
    </row>
    <row r="5" spans="1:33" x14ac:dyDescent="0.25">
      <c r="A5">
        <v>80</v>
      </c>
      <c r="B5" t="s">
        <v>23</v>
      </c>
      <c r="C5" t="s">
        <v>102</v>
      </c>
      <c r="D5" t="s">
        <v>91</v>
      </c>
      <c r="E5" t="s">
        <v>96</v>
      </c>
      <c r="F5" t="s">
        <v>90</v>
      </c>
      <c r="G5" t="s">
        <v>108</v>
      </c>
      <c r="H5" t="s">
        <v>84</v>
      </c>
      <c r="I5" t="s">
        <v>78</v>
      </c>
      <c r="J5">
        <v>80</v>
      </c>
      <c r="K5" t="s">
        <v>94</v>
      </c>
      <c r="L5" t="s">
        <v>82</v>
      </c>
      <c r="N5" t="s">
        <v>53</v>
      </c>
      <c r="O5" t="s">
        <v>53</v>
      </c>
      <c r="P5" t="s">
        <v>53</v>
      </c>
      <c r="Q5" t="s">
        <v>53</v>
      </c>
      <c r="R5" t="s">
        <v>53</v>
      </c>
      <c r="S5" t="s">
        <v>53</v>
      </c>
      <c r="T5" t="s">
        <v>53</v>
      </c>
      <c r="U5" t="s">
        <v>55</v>
      </c>
      <c r="V5" t="s">
        <v>53</v>
      </c>
      <c r="W5" t="s">
        <v>54</v>
      </c>
      <c r="X5" t="s">
        <v>53</v>
      </c>
      <c r="Y5" t="s">
        <v>53</v>
      </c>
      <c r="Z5" t="s">
        <v>54</v>
      </c>
      <c r="AA5" t="s">
        <v>53</v>
      </c>
      <c r="AB5" t="s">
        <v>53</v>
      </c>
      <c r="AC5">
        <v>1</v>
      </c>
      <c r="AD5" t="s">
        <v>162</v>
      </c>
      <c r="AE5" t="s">
        <v>162</v>
      </c>
      <c r="AF5" t="s">
        <v>162</v>
      </c>
      <c r="AG5" t="s">
        <v>162</v>
      </c>
    </row>
    <row r="6" spans="1:33" x14ac:dyDescent="0.25">
      <c r="A6">
        <v>141</v>
      </c>
      <c r="B6" t="s">
        <v>23</v>
      </c>
      <c r="D6" t="s">
        <v>91</v>
      </c>
      <c r="E6" t="s">
        <v>96</v>
      </c>
      <c r="F6" t="s">
        <v>90</v>
      </c>
      <c r="G6" t="s">
        <v>108</v>
      </c>
      <c r="H6" t="s">
        <v>84</v>
      </c>
      <c r="I6" t="s">
        <v>163</v>
      </c>
    </row>
    <row r="7" spans="1:33" x14ac:dyDescent="0.25">
      <c r="A7">
        <v>123</v>
      </c>
      <c r="B7" t="s">
        <v>23</v>
      </c>
      <c r="C7" t="s">
        <v>98</v>
      </c>
      <c r="D7" t="s">
        <v>91</v>
      </c>
      <c r="E7" t="s">
        <v>96</v>
      </c>
      <c r="F7" t="s">
        <v>90</v>
      </c>
      <c r="G7" t="s">
        <v>108</v>
      </c>
      <c r="H7" t="s">
        <v>84</v>
      </c>
      <c r="I7" t="s">
        <v>78</v>
      </c>
      <c r="J7">
        <v>123</v>
      </c>
      <c r="K7" t="s">
        <v>99</v>
      </c>
      <c r="L7" t="s">
        <v>82</v>
      </c>
      <c r="N7" t="s">
        <v>53</v>
      </c>
      <c r="O7" t="s">
        <v>55</v>
      </c>
      <c r="P7" t="s">
        <v>54</v>
      </c>
      <c r="Q7" t="s">
        <v>54</v>
      </c>
      <c r="R7" t="s">
        <v>53</v>
      </c>
      <c r="S7" t="s">
        <v>54</v>
      </c>
      <c r="T7" t="s">
        <v>56</v>
      </c>
      <c r="U7" t="s">
        <v>55</v>
      </c>
      <c r="V7" t="s">
        <v>53</v>
      </c>
      <c r="W7" t="s">
        <v>53</v>
      </c>
      <c r="X7" t="s">
        <v>53</v>
      </c>
      <c r="Y7" t="s">
        <v>53</v>
      </c>
      <c r="Z7" t="s">
        <v>54</v>
      </c>
      <c r="AA7" t="s">
        <v>53</v>
      </c>
      <c r="AB7" t="s">
        <v>53</v>
      </c>
      <c r="AC7">
        <v>6</v>
      </c>
      <c r="AD7" t="s">
        <v>162</v>
      </c>
      <c r="AE7" t="s">
        <v>162</v>
      </c>
      <c r="AF7" t="s">
        <v>162</v>
      </c>
      <c r="AG7" t="s">
        <v>162</v>
      </c>
    </row>
    <row r="8" spans="1:33" x14ac:dyDescent="0.25">
      <c r="A8">
        <v>140</v>
      </c>
      <c r="B8" t="s">
        <v>23</v>
      </c>
      <c r="D8" t="s">
        <v>91</v>
      </c>
      <c r="E8" t="s">
        <v>96</v>
      </c>
      <c r="F8" t="s">
        <v>90</v>
      </c>
      <c r="G8" t="s">
        <v>108</v>
      </c>
      <c r="H8" t="s">
        <v>84</v>
      </c>
      <c r="I8" t="s">
        <v>163</v>
      </c>
    </row>
    <row r="9" spans="1:33" x14ac:dyDescent="0.25">
      <c r="A9">
        <v>139</v>
      </c>
      <c r="B9" t="s">
        <v>23</v>
      </c>
      <c r="D9" t="s">
        <v>91</v>
      </c>
      <c r="E9" t="s">
        <v>96</v>
      </c>
      <c r="F9" t="s">
        <v>90</v>
      </c>
      <c r="G9" t="s">
        <v>108</v>
      </c>
      <c r="H9" t="s">
        <v>84</v>
      </c>
      <c r="I9" t="s">
        <v>163</v>
      </c>
    </row>
    <row r="10" spans="1:33" x14ac:dyDescent="0.25">
      <c r="A10">
        <v>137</v>
      </c>
      <c r="B10" t="s">
        <v>23</v>
      </c>
      <c r="D10" t="s">
        <v>91</v>
      </c>
      <c r="E10" t="s">
        <v>96</v>
      </c>
      <c r="F10" t="s">
        <v>90</v>
      </c>
      <c r="G10" t="s">
        <v>108</v>
      </c>
      <c r="H10" t="s">
        <v>84</v>
      </c>
      <c r="I10" t="s">
        <v>163</v>
      </c>
    </row>
    <row r="11" spans="1:33" x14ac:dyDescent="0.25">
      <c r="A11">
        <v>100</v>
      </c>
      <c r="B11" t="s">
        <v>23</v>
      </c>
      <c r="C11" t="s">
        <v>103</v>
      </c>
      <c r="D11" t="s">
        <v>91</v>
      </c>
      <c r="E11" t="s">
        <v>96</v>
      </c>
      <c r="F11" t="s">
        <v>90</v>
      </c>
      <c r="G11" t="s">
        <v>108</v>
      </c>
      <c r="H11" t="s">
        <v>84</v>
      </c>
      <c r="I11" t="s">
        <v>78</v>
      </c>
      <c r="J11">
        <v>100</v>
      </c>
      <c r="K11" t="s">
        <v>101</v>
      </c>
      <c r="N11" t="s">
        <v>53</v>
      </c>
      <c r="O11" t="s">
        <v>53</v>
      </c>
      <c r="P11" t="s">
        <v>54</v>
      </c>
      <c r="Q11" t="s">
        <v>53</v>
      </c>
      <c r="R11" t="s">
        <v>53</v>
      </c>
      <c r="S11" t="s">
        <v>53</v>
      </c>
      <c r="T11" t="s">
        <v>53</v>
      </c>
      <c r="U11" t="s">
        <v>55</v>
      </c>
      <c r="V11" t="s">
        <v>53</v>
      </c>
      <c r="W11" t="s">
        <v>53</v>
      </c>
      <c r="X11" t="s">
        <v>53</v>
      </c>
      <c r="Y11" t="s">
        <v>53</v>
      </c>
      <c r="Z11" t="s">
        <v>53</v>
      </c>
      <c r="AA11" t="s">
        <v>53</v>
      </c>
      <c r="AB11" t="s">
        <v>53</v>
      </c>
      <c r="AC11">
        <v>1</v>
      </c>
      <c r="AD11" t="s">
        <v>162</v>
      </c>
      <c r="AE11" t="s">
        <v>162</v>
      </c>
      <c r="AF11" t="s">
        <v>162</v>
      </c>
      <c r="AG11" t="s">
        <v>162</v>
      </c>
    </row>
    <row r="12" spans="1:33" x14ac:dyDescent="0.25">
      <c r="A12">
        <v>136</v>
      </c>
      <c r="B12" t="s">
        <v>23</v>
      </c>
      <c r="D12" t="s">
        <v>91</v>
      </c>
      <c r="E12" t="s">
        <v>106</v>
      </c>
      <c r="F12" t="s">
        <v>107</v>
      </c>
      <c r="G12" t="s">
        <v>108</v>
      </c>
      <c r="H12" t="s">
        <v>84</v>
      </c>
      <c r="I12" t="s">
        <v>163</v>
      </c>
    </row>
    <row r="13" spans="1:33" x14ac:dyDescent="0.25">
      <c r="A13">
        <v>131</v>
      </c>
      <c r="B13" t="s">
        <v>23</v>
      </c>
      <c r="C13" t="s">
        <v>98</v>
      </c>
      <c r="D13" t="s">
        <v>91</v>
      </c>
      <c r="E13" t="s">
        <v>96</v>
      </c>
      <c r="F13" t="s">
        <v>90</v>
      </c>
      <c r="G13" t="s">
        <v>108</v>
      </c>
      <c r="H13" t="s">
        <v>84</v>
      </c>
      <c r="I13" t="s">
        <v>78</v>
      </c>
      <c r="J13">
        <v>131</v>
      </c>
      <c r="K13" t="s">
        <v>104</v>
      </c>
      <c r="L13" t="s">
        <v>82</v>
      </c>
      <c r="N13" t="s">
        <v>53</v>
      </c>
      <c r="O13" t="s">
        <v>53</v>
      </c>
      <c r="P13" t="s">
        <v>54</v>
      </c>
      <c r="Q13" t="s">
        <v>53</v>
      </c>
      <c r="R13" t="s">
        <v>53</v>
      </c>
      <c r="S13" t="s">
        <v>53</v>
      </c>
      <c r="T13" t="s">
        <v>53</v>
      </c>
      <c r="U13" t="s">
        <v>53</v>
      </c>
      <c r="V13" t="s">
        <v>53</v>
      </c>
      <c r="W13" t="s">
        <v>53</v>
      </c>
      <c r="X13" t="s">
        <v>53</v>
      </c>
      <c r="Y13" t="s">
        <v>53</v>
      </c>
      <c r="Z13" t="s">
        <v>53</v>
      </c>
      <c r="AA13" t="s">
        <v>53</v>
      </c>
      <c r="AB13" t="s">
        <v>53</v>
      </c>
      <c r="AC13">
        <v>0</v>
      </c>
      <c r="AD13" t="s">
        <v>162</v>
      </c>
      <c r="AE13" t="s">
        <v>162</v>
      </c>
      <c r="AF13" t="s">
        <v>162</v>
      </c>
      <c r="AG13" t="s">
        <v>162</v>
      </c>
    </row>
    <row r="14" spans="1:33" x14ac:dyDescent="0.25">
      <c r="A14">
        <v>135</v>
      </c>
      <c r="B14" t="s">
        <v>23</v>
      </c>
      <c r="D14" t="s">
        <v>91</v>
      </c>
      <c r="E14" t="s">
        <v>96</v>
      </c>
      <c r="F14" t="s">
        <v>90</v>
      </c>
      <c r="G14" t="s">
        <v>108</v>
      </c>
      <c r="H14" t="s">
        <v>84</v>
      </c>
      <c r="I14" t="s">
        <v>163</v>
      </c>
    </row>
    <row r="15" spans="1:33" x14ac:dyDescent="0.25">
      <c r="A15">
        <v>187</v>
      </c>
      <c r="B15" t="s">
        <v>23</v>
      </c>
      <c r="C15" t="s">
        <v>109</v>
      </c>
      <c r="D15" t="s">
        <v>91</v>
      </c>
      <c r="E15" t="s">
        <v>96</v>
      </c>
      <c r="F15" t="s">
        <v>107</v>
      </c>
      <c r="G15" t="s">
        <v>108</v>
      </c>
      <c r="H15" t="s">
        <v>84</v>
      </c>
      <c r="I15" t="s">
        <v>78</v>
      </c>
      <c r="J15">
        <v>187</v>
      </c>
      <c r="K15" t="s">
        <v>110</v>
      </c>
      <c r="L15" t="s">
        <v>82</v>
      </c>
      <c r="N15" t="s">
        <v>53</v>
      </c>
      <c r="O15" t="s">
        <v>55</v>
      </c>
      <c r="P15" t="s">
        <v>54</v>
      </c>
      <c r="Q15" t="s">
        <v>53</v>
      </c>
      <c r="R15" t="s">
        <v>53</v>
      </c>
      <c r="S15" t="s">
        <v>53</v>
      </c>
      <c r="T15" t="s">
        <v>53</v>
      </c>
      <c r="U15" t="s">
        <v>55</v>
      </c>
      <c r="V15" t="s">
        <v>53</v>
      </c>
      <c r="W15" t="s">
        <v>53</v>
      </c>
      <c r="X15" t="s">
        <v>53</v>
      </c>
      <c r="Y15" t="s">
        <v>53</v>
      </c>
      <c r="Z15" t="s">
        <v>53</v>
      </c>
      <c r="AA15" t="s">
        <v>53</v>
      </c>
      <c r="AB15" t="s">
        <v>53</v>
      </c>
      <c r="AC15">
        <v>4</v>
      </c>
      <c r="AD15" t="s">
        <v>162</v>
      </c>
      <c r="AE15" t="s">
        <v>162</v>
      </c>
      <c r="AF15" t="s">
        <v>162</v>
      </c>
      <c r="AG15" t="s">
        <v>162</v>
      </c>
    </row>
    <row r="16" spans="1:33" x14ac:dyDescent="0.25">
      <c r="A16">
        <v>134</v>
      </c>
      <c r="B16" t="s">
        <v>23</v>
      </c>
      <c r="D16" t="s">
        <v>91</v>
      </c>
      <c r="E16" t="s">
        <v>96</v>
      </c>
      <c r="F16" t="s">
        <v>90</v>
      </c>
      <c r="G16" t="s">
        <v>108</v>
      </c>
      <c r="H16" t="s">
        <v>84</v>
      </c>
      <c r="I16" t="s">
        <v>163</v>
      </c>
    </row>
    <row r="17" spans="1:33" x14ac:dyDescent="0.25">
      <c r="A17">
        <v>130</v>
      </c>
      <c r="B17" t="s">
        <v>23</v>
      </c>
      <c r="D17" t="s">
        <v>91</v>
      </c>
      <c r="E17" t="s">
        <v>88</v>
      </c>
      <c r="F17" t="s">
        <v>90</v>
      </c>
      <c r="G17" t="s">
        <v>108</v>
      </c>
      <c r="H17" t="s">
        <v>84</v>
      </c>
      <c r="I17" t="s">
        <v>163</v>
      </c>
    </row>
    <row r="18" spans="1:33" x14ac:dyDescent="0.25">
      <c r="A18">
        <v>149</v>
      </c>
      <c r="B18" t="s">
        <v>23</v>
      </c>
      <c r="D18" t="s">
        <v>91</v>
      </c>
      <c r="E18" t="s">
        <v>106</v>
      </c>
      <c r="F18" t="s">
        <v>90</v>
      </c>
      <c r="G18" t="s">
        <v>108</v>
      </c>
      <c r="H18" t="s">
        <v>84</v>
      </c>
      <c r="I18" t="s">
        <v>163</v>
      </c>
    </row>
    <row r="19" spans="1:33" x14ac:dyDescent="0.25">
      <c r="A19">
        <v>70</v>
      </c>
      <c r="B19" t="s">
        <v>23</v>
      </c>
      <c r="C19" t="s">
        <v>113</v>
      </c>
      <c r="D19" t="s">
        <v>91</v>
      </c>
      <c r="E19" t="s">
        <v>88</v>
      </c>
      <c r="F19" t="s">
        <v>107</v>
      </c>
      <c r="G19" t="s">
        <v>108</v>
      </c>
      <c r="H19" t="s">
        <v>84</v>
      </c>
      <c r="I19" t="s">
        <v>78</v>
      </c>
      <c r="J19">
        <v>70</v>
      </c>
      <c r="K19" t="s">
        <v>112</v>
      </c>
      <c r="L19" t="s">
        <v>82</v>
      </c>
      <c r="N19" t="s">
        <v>53</v>
      </c>
      <c r="O19" t="s">
        <v>53</v>
      </c>
      <c r="P19" t="s">
        <v>55</v>
      </c>
      <c r="Q19" t="s">
        <v>54</v>
      </c>
      <c r="R19" t="s">
        <v>53</v>
      </c>
      <c r="S19" t="s">
        <v>53</v>
      </c>
      <c r="T19" t="s">
        <v>56</v>
      </c>
      <c r="U19" t="s">
        <v>55</v>
      </c>
      <c r="V19" t="s">
        <v>53</v>
      </c>
      <c r="W19" t="s">
        <v>53</v>
      </c>
      <c r="X19" t="s">
        <v>53</v>
      </c>
      <c r="Y19" t="s">
        <v>53</v>
      </c>
      <c r="Z19" t="s">
        <v>53</v>
      </c>
      <c r="AA19" t="s">
        <v>53</v>
      </c>
      <c r="AB19" t="s">
        <v>53</v>
      </c>
      <c r="AC19">
        <v>4</v>
      </c>
      <c r="AD19" t="s">
        <v>161</v>
      </c>
      <c r="AE19" t="s">
        <v>162</v>
      </c>
      <c r="AF19" t="s">
        <v>162</v>
      </c>
      <c r="AG19" t="s">
        <v>162</v>
      </c>
    </row>
    <row r="20" spans="1:33" x14ac:dyDescent="0.25">
      <c r="A20">
        <v>69</v>
      </c>
      <c r="B20" t="s">
        <v>23</v>
      </c>
      <c r="C20" t="s">
        <v>113</v>
      </c>
      <c r="D20" t="s">
        <v>91</v>
      </c>
      <c r="E20" t="s">
        <v>88</v>
      </c>
      <c r="F20" t="s">
        <v>107</v>
      </c>
      <c r="G20" t="s">
        <v>108</v>
      </c>
      <c r="H20" t="s">
        <v>84</v>
      </c>
      <c r="I20" t="s">
        <v>78</v>
      </c>
      <c r="J20">
        <v>69</v>
      </c>
      <c r="K20" t="s">
        <v>112</v>
      </c>
      <c r="L20" t="s">
        <v>82</v>
      </c>
      <c r="N20" t="s">
        <v>53</v>
      </c>
      <c r="O20" t="s">
        <v>53</v>
      </c>
      <c r="P20" t="s">
        <v>53</v>
      </c>
      <c r="Q20" t="s">
        <v>53</v>
      </c>
      <c r="R20" t="s">
        <v>53</v>
      </c>
      <c r="S20" t="s">
        <v>53</v>
      </c>
      <c r="T20" t="s">
        <v>53</v>
      </c>
      <c r="U20" t="s">
        <v>55</v>
      </c>
      <c r="V20" t="s">
        <v>53</v>
      </c>
      <c r="W20" t="s">
        <v>53</v>
      </c>
      <c r="X20" t="s">
        <v>53</v>
      </c>
      <c r="Y20" t="s">
        <v>53</v>
      </c>
      <c r="Z20" t="s">
        <v>53</v>
      </c>
      <c r="AA20" t="s">
        <v>53</v>
      </c>
      <c r="AB20" t="s">
        <v>53</v>
      </c>
      <c r="AC20">
        <v>1</v>
      </c>
      <c r="AD20" t="s">
        <v>162</v>
      </c>
      <c r="AE20" t="s">
        <v>162</v>
      </c>
      <c r="AF20" t="s">
        <v>162</v>
      </c>
      <c r="AG20" t="s">
        <v>162</v>
      </c>
    </row>
    <row r="21" spans="1:33" x14ac:dyDescent="0.25">
      <c r="A21">
        <v>142</v>
      </c>
      <c r="B21" t="s">
        <v>23</v>
      </c>
      <c r="C21" t="s">
        <v>131</v>
      </c>
      <c r="D21" t="s">
        <v>91</v>
      </c>
      <c r="E21" t="s">
        <v>96</v>
      </c>
      <c r="F21" t="s">
        <v>107</v>
      </c>
      <c r="G21" t="s">
        <v>108</v>
      </c>
      <c r="H21" t="s">
        <v>84</v>
      </c>
      <c r="I21" t="s">
        <v>78</v>
      </c>
      <c r="J21" t="s">
        <v>118</v>
      </c>
      <c r="K21" t="s">
        <v>120</v>
      </c>
      <c r="L21" t="s">
        <v>82</v>
      </c>
      <c r="N21" t="s">
        <v>53</v>
      </c>
      <c r="O21" t="s">
        <v>53</v>
      </c>
      <c r="P21" t="s">
        <v>53</v>
      </c>
      <c r="Q21" t="s">
        <v>53</v>
      </c>
      <c r="R21" t="s">
        <v>53</v>
      </c>
      <c r="S21" t="s">
        <v>53</v>
      </c>
      <c r="T21" t="s">
        <v>56</v>
      </c>
      <c r="U21" t="s">
        <v>55</v>
      </c>
      <c r="V21" t="s">
        <v>53</v>
      </c>
      <c r="W21" t="s">
        <v>53</v>
      </c>
      <c r="X21" t="s">
        <v>53</v>
      </c>
      <c r="Y21" t="s">
        <v>53</v>
      </c>
      <c r="Z21" t="s">
        <v>54</v>
      </c>
      <c r="AA21" t="s">
        <v>53</v>
      </c>
      <c r="AB21" t="s">
        <v>53</v>
      </c>
      <c r="AC21">
        <v>2</v>
      </c>
      <c r="AD21" t="s">
        <v>162</v>
      </c>
      <c r="AE21" t="s">
        <v>162</v>
      </c>
      <c r="AF21" t="s">
        <v>162</v>
      </c>
      <c r="AG21" t="s">
        <v>162</v>
      </c>
    </row>
    <row r="22" spans="1:33" x14ac:dyDescent="0.25">
      <c r="A22">
        <v>148</v>
      </c>
      <c r="B22" t="s">
        <v>23</v>
      </c>
      <c r="D22" t="s">
        <v>91</v>
      </c>
      <c r="E22" t="s">
        <v>106</v>
      </c>
      <c r="F22" t="s">
        <v>90</v>
      </c>
      <c r="G22" t="s">
        <v>108</v>
      </c>
      <c r="H22" t="s">
        <v>84</v>
      </c>
      <c r="I22" t="s">
        <v>163</v>
      </c>
    </row>
    <row r="23" spans="1:33" x14ac:dyDescent="0.25">
      <c r="A23">
        <v>147</v>
      </c>
      <c r="B23" t="s">
        <v>23</v>
      </c>
      <c r="D23" t="s">
        <v>91</v>
      </c>
      <c r="E23" t="s">
        <v>106</v>
      </c>
      <c r="F23" t="s">
        <v>90</v>
      </c>
      <c r="G23" t="s">
        <v>108</v>
      </c>
      <c r="H23" t="s">
        <v>84</v>
      </c>
      <c r="I23" t="s">
        <v>163</v>
      </c>
    </row>
    <row r="24" spans="1:33" x14ac:dyDescent="0.25">
      <c r="A24">
        <v>146</v>
      </c>
      <c r="B24" t="s">
        <v>23</v>
      </c>
      <c r="D24" t="s">
        <v>91</v>
      </c>
      <c r="E24" t="s">
        <v>106</v>
      </c>
      <c r="F24" t="s">
        <v>90</v>
      </c>
      <c r="G24" t="s">
        <v>108</v>
      </c>
      <c r="H24" t="s">
        <v>84</v>
      </c>
      <c r="I24" t="s">
        <v>163</v>
      </c>
    </row>
    <row r="25" spans="1:33" x14ac:dyDescent="0.25">
      <c r="A25">
        <v>65</v>
      </c>
      <c r="B25" t="s">
        <v>23</v>
      </c>
      <c r="C25" t="s">
        <v>113</v>
      </c>
      <c r="D25" t="s">
        <v>91</v>
      </c>
      <c r="E25" t="s">
        <v>96</v>
      </c>
      <c r="F25" t="s">
        <v>90</v>
      </c>
      <c r="G25" t="s">
        <v>108</v>
      </c>
      <c r="H25" t="s">
        <v>84</v>
      </c>
      <c r="I25" t="s">
        <v>78</v>
      </c>
      <c r="J25">
        <v>65</v>
      </c>
      <c r="K25" t="s">
        <v>116</v>
      </c>
      <c r="L25" t="s">
        <v>82</v>
      </c>
      <c r="N25" t="s">
        <v>53</v>
      </c>
      <c r="O25" t="s">
        <v>53</v>
      </c>
      <c r="P25" t="s">
        <v>53</v>
      </c>
      <c r="Q25" t="s">
        <v>53</v>
      </c>
      <c r="R25" t="s">
        <v>53</v>
      </c>
      <c r="S25" t="s">
        <v>53</v>
      </c>
      <c r="T25" t="s">
        <v>53</v>
      </c>
      <c r="U25" t="s">
        <v>54</v>
      </c>
      <c r="V25" t="s">
        <v>53</v>
      </c>
      <c r="W25" t="s">
        <v>53</v>
      </c>
      <c r="X25" t="s">
        <v>53</v>
      </c>
      <c r="Y25" t="s">
        <v>53</v>
      </c>
      <c r="Z25" t="s">
        <v>53</v>
      </c>
      <c r="AA25" t="s">
        <v>53</v>
      </c>
      <c r="AB25" t="s">
        <v>53</v>
      </c>
      <c r="AC25">
        <v>0</v>
      </c>
      <c r="AD25" t="s">
        <v>162</v>
      </c>
      <c r="AE25" t="s">
        <v>162</v>
      </c>
      <c r="AF25" t="s">
        <v>162</v>
      </c>
      <c r="AG25" t="s">
        <v>162</v>
      </c>
    </row>
    <row r="26" spans="1:33" x14ac:dyDescent="0.25">
      <c r="A26">
        <v>183</v>
      </c>
      <c r="B26" t="s">
        <v>23</v>
      </c>
      <c r="C26" t="s">
        <v>109</v>
      </c>
      <c r="D26" t="s">
        <v>91</v>
      </c>
      <c r="E26" t="s">
        <v>96</v>
      </c>
      <c r="F26" t="s">
        <v>90</v>
      </c>
      <c r="G26" t="s">
        <v>108</v>
      </c>
      <c r="H26" t="s">
        <v>84</v>
      </c>
      <c r="I26" t="s">
        <v>78</v>
      </c>
      <c r="J26">
        <v>183</v>
      </c>
      <c r="K26" t="s">
        <v>116</v>
      </c>
      <c r="L26" t="s">
        <v>82</v>
      </c>
      <c r="N26" t="s">
        <v>53</v>
      </c>
      <c r="O26" t="s">
        <v>53</v>
      </c>
      <c r="P26" t="s">
        <v>53</v>
      </c>
      <c r="Q26" t="s">
        <v>53</v>
      </c>
      <c r="R26" t="s">
        <v>53</v>
      </c>
      <c r="S26" t="s">
        <v>53</v>
      </c>
      <c r="T26" t="s">
        <v>53</v>
      </c>
      <c r="U26" t="s">
        <v>55</v>
      </c>
      <c r="V26" t="s">
        <v>53</v>
      </c>
      <c r="W26" t="s">
        <v>53</v>
      </c>
      <c r="X26" t="s">
        <v>53</v>
      </c>
      <c r="Y26" t="s">
        <v>53</v>
      </c>
      <c r="Z26" t="s">
        <v>53</v>
      </c>
      <c r="AA26" t="s">
        <v>53</v>
      </c>
      <c r="AB26" t="s">
        <v>53</v>
      </c>
      <c r="AC26">
        <v>1</v>
      </c>
      <c r="AD26" t="s">
        <v>162</v>
      </c>
      <c r="AE26" t="s">
        <v>162</v>
      </c>
      <c r="AF26" t="s">
        <v>162</v>
      </c>
      <c r="AG26" t="s">
        <v>162</v>
      </c>
    </row>
    <row r="27" spans="1:33" x14ac:dyDescent="0.25">
      <c r="A27">
        <v>197</v>
      </c>
      <c r="B27" t="s">
        <v>23</v>
      </c>
      <c r="C27" t="s">
        <v>109</v>
      </c>
      <c r="D27" t="s">
        <v>91</v>
      </c>
      <c r="E27" t="s">
        <v>96</v>
      </c>
      <c r="F27" t="s">
        <v>90</v>
      </c>
      <c r="G27" t="s">
        <v>108</v>
      </c>
      <c r="H27" t="s">
        <v>84</v>
      </c>
      <c r="I27" t="s">
        <v>78</v>
      </c>
      <c r="J27">
        <v>42</v>
      </c>
      <c r="K27" t="s">
        <v>111</v>
      </c>
      <c r="L27" t="s">
        <v>82</v>
      </c>
      <c r="N27" t="s">
        <v>53</v>
      </c>
      <c r="O27" t="s">
        <v>53</v>
      </c>
      <c r="P27" t="s">
        <v>53</v>
      </c>
      <c r="Q27" t="s">
        <v>53</v>
      </c>
      <c r="R27" t="s">
        <v>53</v>
      </c>
      <c r="S27" t="s">
        <v>53</v>
      </c>
      <c r="T27" t="s">
        <v>53</v>
      </c>
      <c r="U27" t="s">
        <v>53</v>
      </c>
      <c r="V27" t="s">
        <v>53</v>
      </c>
      <c r="W27" t="s">
        <v>53</v>
      </c>
      <c r="X27" t="s">
        <v>53</v>
      </c>
      <c r="Y27" t="s">
        <v>53</v>
      </c>
      <c r="Z27" t="s">
        <v>53</v>
      </c>
      <c r="AA27" t="s">
        <v>53</v>
      </c>
      <c r="AB27" t="s">
        <v>53</v>
      </c>
      <c r="AC27">
        <v>0</v>
      </c>
      <c r="AD27" t="s">
        <v>162</v>
      </c>
      <c r="AE27" t="s">
        <v>162</v>
      </c>
      <c r="AF27" t="s">
        <v>162</v>
      </c>
      <c r="AG27" t="s">
        <v>162</v>
      </c>
    </row>
    <row r="28" spans="1:33" x14ac:dyDescent="0.25">
      <c r="A28">
        <v>66</v>
      </c>
      <c r="B28" t="s">
        <v>23</v>
      </c>
      <c r="C28" t="s">
        <v>113</v>
      </c>
      <c r="D28" t="s">
        <v>91</v>
      </c>
      <c r="E28" t="s">
        <v>96</v>
      </c>
      <c r="F28" t="s">
        <v>90</v>
      </c>
      <c r="G28" t="s">
        <v>108</v>
      </c>
      <c r="H28" t="s">
        <v>84</v>
      </c>
      <c r="I28" t="s">
        <v>78</v>
      </c>
      <c r="J28">
        <v>66</v>
      </c>
      <c r="K28" t="s">
        <v>117</v>
      </c>
      <c r="L28" t="s">
        <v>82</v>
      </c>
      <c r="N28" t="s">
        <v>53</v>
      </c>
      <c r="O28" t="s">
        <v>54</v>
      </c>
      <c r="P28" t="s">
        <v>54</v>
      </c>
      <c r="Q28" t="s">
        <v>55</v>
      </c>
      <c r="R28" t="s">
        <v>53</v>
      </c>
      <c r="S28" t="s">
        <v>53</v>
      </c>
      <c r="T28" t="s">
        <v>56</v>
      </c>
      <c r="U28" t="s">
        <v>55</v>
      </c>
      <c r="V28" t="s">
        <v>53</v>
      </c>
      <c r="W28" t="s">
        <v>54</v>
      </c>
      <c r="X28" t="s">
        <v>53</v>
      </c>
      <c r="Y28" t="s">
        <v>53</v>
      </c>
      <c r="Z28" t="s">
        <v>54</v>
      </c>
      <c r="AA28" t="s">
        <v>53</v>
      </c>
      <c r="AB28" t="s">
        <v>53</v>
      </c>
      <c r="AC28">
        <v>5</v>
      </c>
      <c r="AD28" t="s">
        <v>162</v>
      </c>
      <c r="AE28" t="s">
        <v>162</v>
      </c>
      <c r="AF28" t="s">
        <v>162</v>
      </c>
      <c r="AG28" t="s">
        <v>162</v>
      </c>
    </row>
    <row r="29" spans="1:33" x14ac:dyDescent="0.25">
      <c r="A29">
        <v>142</v>
      </c>
      <c r="B29" t="s">
        <v>23</v>
      </c>
      <c r="C29" t="s">
        <v>131</v>
      </c>
      <c r="D29" t="s">
        <v>91</v>
      </c>
      <c r="E29" t="s">
        <v>96</v>
      </c>
      <c r="F29" t="s">
        <v>107</v>
      </c>
      <c r="G29" t="s">
        <v>108</v>
      </c>
      <c r="H29" t="s">
        <v>84</v>
      </c>
      <c r="I29" t="s">
        <v>78</v>
      </c>
      <c r="J29" t="s">
        <v>119</v>
      </c>
      <c r="K29" t="s">
        <v>121</v>
      </c>
      <c r="L29" t="s">
        <v>82</v>
      </c>
      <c r="N29" t="s">
        <v>53</v>
      </c>
      <c r="O29" t="s">
        <v>53</v>
      </c>
      <c r="P29" t="s">
        <v>53</v>
      </c>
      <c r="Q29" t="s">
        <v>55</v>
      </c>
      <c r="R29" t="s">
        <v>53</v>
      </c>
      <c r="S29" t="s">
        <v>54</v>
      </c>
      <c r="T29" t="s">
        <v>53</v>
      </c>
      <c r="U29" t="s">
        <v>55</v>
      </c>
      <c r="V29" t="s">
        <v>53</v>
      </c>
      <c r="W29" t="s">
        <v>53</v>
      </c>
      <c r="X29" t="s">
        <v>53</v>
      </c>
      <c r="Y29" t="s">
        <v>53</v>
      </c>
      <c r="Z29" t="s">
        <v>54</v>
      </c>
      <c r="AA29" t="s">
        <v>53</v>
      </c>
      <c r="AB29" t="s">
        <v>53</v>
      </c>
      <c r="AC29">
        <v>3</v>
      </c>
      <c r="AD29" t="s">
        <v>161</v>
      </c>
      <c r="AE29" t="s">
        <v>162</v>
      </c>
      <c r="AF29" t="s">
        <v>162</v>
      </c>
      <c r="AG29" t="s">
        <v>162</v>
      </c>
    </row>
    <row r="30" spans="1:33" x14ac:dyDescent="0.25">
      <c r="A30">
        <v>145</v>
      </c>
      <c r="B30" t="s">
        <v>23</v>
      </c>
      <c r="D30" t="s">
        <v>91</v>
      </c>
      <c r="E30" t="s">
        <v>96</v>
      </c>
      <c r="F30" t="s">
        <v>90</v>
      </c>
      <c r="G30" t="s">
        <v>108</v>
      </c>
      <c r="H30" t="s">
        <v>84</v>
      </c>
      <c r="I30" t="s">
        <v>163</v>
      </c>
    </row>
    <row r="31" spans="1:33" x14ac:dyDescent="0.25">
      <c r="A31">
        <v>155</v>
      </c>
      <c r="B31" t="s">
        <v>23</v>
      </c>
      <c r="D31" t="s">
        <v>91</v>
      </c>
      <c r="E31" t="s">
        <v>106</v>
      </c>
      <c r="F31" t="s">
        <v>90</v>
      </c>
      <c r="G31" t="s">
        <v>108</v>
      </c>
      <c r="H31" t="s">
        <v>84</v>
      </c>
      <c r="I31" t="s">
        <v>163</v>
      </c>
    </row>
    <row r="32" spans="1:33" x14ac:dyDescent="0.25">
      <c r="A32">
        <v>154</v>
      </c>
      <c r="B32" t="s">
        <v>23</v>
      </c>
      <c r="D32" t="s">
        <v>91</v>
      </c>
      <c r="E32" t="s">
        <v>106</v>
      </c>
      <c r="F32" t="s">
        <v>90</v>
      </c>
      <c r="G32" t="s">
        <v>108</v>
      </c>
      <c r="H32" t="s">
        <v>84</v>
      </c>
      <c r="I32" t="s">
        <v>163</v>
      </c>
    </row>
    <row r="33" spans="1:33" x14ac:dyDescent="0.25">
      <c r="A33">
        <v>153</v>
      </c>
      <c r="B33" t="s">
        <v>23</v>
      </c>
      <c r="D33" t="s">
        <v>91</v>
      </c>
      <c r="E33" t="s">
        <v>106</v>
      </c>
      <c r="F33" t="s">
        <v>90</v>
      </c>
      <c r="G33" t="s">
        <v>108</v>
      </c>
      <c r="H33" t="s">
        <v>84</v>
      </c>
      <c r="I33" t="s">
        <v>163</v>
      </c>
    </row>
    <row r="34" spans="1:33" x14ac:dyDescent="0.25">
      <c r="A34">
        <v>105</v>
      </c>
      <c r="B34" t="s">
        <v>23</v>
      </c>
      <c r="C34" t="s">
        <v>124</v>
      </c>
      <c r="D34" t="s">
        <v>91</v>
      </c>
      <c r="E34" t="s">
        <v>96</v>
      </c>
      <c r="F34" t="s">
        <v>90</v>
      </c>
      <c r="G34" t="s">
        <v>108</v>
      </c>
      <c r="H34" t="s">
        <v>84</v>
      </c>
      <c r="I34" t="s">
        <v>78</v>
      </c>
      <c r="J34">
        <v>105</v>
      </c>
      <c r="K34" t="s">
        <v>125</v>
      </c>
      <c r="L34" t="s">
        <v>82</v>
      </c>
      <c r="N34" t="s">
        <v>53</v>
      </c>
      <c r="O34" t="s">
        <v>54</v>
      </c>
      <c r="P34" t="s">
        <v>54</v>
      </c>
      <c r="Q34" t="s">
        <v>53</v>
      </c>
      <c r="R34" t="s">
        <v>53</v>
      </c>
      <c r="S34" t="s">
        <v>53</v>
      </c>
      <c r="T34" t="s">
        <v>53</v>
      </c>
      <c r="U34" t="s">
        <v>55</v>
      </c>
      <c r="V34" t="s">
        <v>53</v>
      </c>
      <c r="W34" t="s">
        <v>54</v>
      </c>
      <c r="X34" t="s">
        <v>53</v>
      </c>
      <c r="Y34" t="s">
        <v>53</v>
      </c>
      <c r="Z34" t="s">
        <v>54</v>
      </c>
      <c r="AA34" t="s">
        <v>53</v>
      </c>
      <c r="AB34" t="s">
        <v>53</v>
      </c>
      <c r="AC34">
        <v>3</v>
      </c>
      <c r="AD34" t="s">
        <v>162</v>
      </c>
      <c r="AE34" t="s">
        <v>162</v>
      </c>
      <c r="AF34" t="s">
        <v>162</v>
      </c>
      <c r="AG34" t="s">
        <v>162</v>
      </c>
    </row>
    <row r="35" spans="1:33" x14ac:dyDescent="0.25">
      <c r="A35">
        <v>152</v>
      </c>
      <c r="B35" t="s">
        <v>23</v>
      </c>
      <c r="D35" t="s">
        <v>91</v>
      </c>
      <c r="E35" t="s">
        <v>106</v>
      </c>
      <c r="F35" t="s">
        <v>90</v>
      </c>
      <c r="G35" t="s">
        <v>108</v>
      </c>
      <c r="H35" t="s">
        <v>84</v>
      </c>
      <c r="I35" t="s">
        <v>163</v>
      </c>
    </row>
    <row r="36" spans="1:33" x14ac:dyDescent="0.25">
      <c r="A36">
        <v>151</v>
      </c>
      <c r="B36" t="s">
        <v>23</v>
      </c>
      <c r="D36" t="s">
        <v>91</v>
      </c>
      <c r="E36" t="s">
        <v>106</v>
      </c>
      <c r="F36" t="s">
        <v>90</v>
      </c>
      <c r="G36" t="s">
        <v>108</v>
      </c>
      <c r="H36" t="s">
        <v>84</v>
      </c>
      <c r="I36" t="s">
        <v>163</v>
      </c>
    </row>
    <row r="37" spans="1:33" x14ac:dyDescent="0.25">
      <c r="A37">
        <v>150</v>
      </c>
      <c r="B37" t="s">
        <v>23</v>
      </c>
      <c r="D37" t="s">
        <v>91</v>
      </c>
      <c r="E37" t="s">
        <v>106</v>
      </c>
      <c r="F37" t="s">
        <v>90</v>
      </c>
      <c r="G37" t="s">
        <v>108</v>
      </c>
      <c r="H37" t="s">
        <v>84</v>
      </c>
      <c r="I37" t="s">
        <v>163</v>
      </c>
    </row>
    <row r="38" spans="1:33" x14ac:dyDescent="0.25">
      <c r="A38">
        <v>215</v>
      </c>
      <c r="B38" t="s">
        <v>23</v>
      </c>
      <c r="D38" t="s">
        <v>91</v>
      </c>
      <c r="E38" t="s">
        <v>96</v>
      </c>
      <c r="F38" t="s">
        <v>90</v>
      </c>
      <c r="G38" t="s">
        <v>108</v>
      </c>
      <c r="H38" t="s">
        <v>84</v>
      </c>
      <c r="I38" t="s">
        <v>165</v>
      </c>
    </row>
    <row r="39" spans="1:33" x14ac:dyDescent="0.25">
      <c r="A39">
        <v>215</v>
      </c>
      <c r="B39" t="s">
        <v>23</v>
      </c>
      <c r="C39" t="s">
        <v>109</v>
      </c>
      <c r="D39" t="s">
        <v>91</v>
      </c>
      <c r="E39" t="s">
        <v>96</v>
      </c>
      <c r="F39" t="s">
        <v>90</v>
      </c>
      <c r="G39" t="s">
        <v>108</v>
      </c>
      <c r="H39" t="s">
        <v>84</v>
      </c>
      <c r="I39" t="s">
        <v>78</v>
      </c>
      <c r="J39">
        <v>215</v>
      </c>
      <c r="K39" t="s">
        <v>112</v>
      </c>
      <c r="L39" t="s">
        <v>82</v>
      </c>
      <c r="N39" t="s">
        <v>53</v>
      </c>
      <c r="O39" t="s">
        <v>55</v>
      </c>
      <c r="P39" t="s">
        <v>55</v>
      </c>
      <c r="Q39" t="s">
        <v>55</v>
      </c>
      <c r="R39" t="s">
        <v>55</v>
      </c>
      <c r="S39" t="s">
        <v>55</v>
      </c>
      <c r="T39" t="s">
        <v>55</v>
      </c>
      <c r="U39" t="s">
        <v>55</v>
      </c>
      <c r="V39" t="s">
        <v>53</v>
      </c>
      <c r="W39" t="s">
        <v>53</v>
      </c>
      <c r="X39" t="s">
        <v>53</v>
      </c>
      <c r="Y39" t="s">
        <v>53</v>
      </c>
      <c r="Z39" t="s">
        <v>54</v>
      </c>
      <c r="AA39" t="s">
        <v>55</v>
      </c>
      <c r="AB39" t="s">
        <v>53</v>
      </c>
      <c r="AC39">
        <v>7</v>
      </c>
      <c r="AD39" t="s">
        <v>161</v>
      </c>
      <c r="AE39" t="s">
        <v>162</v>
      </c>
      <c r="AF39" t="s">
        <v>161</v>
      </c>
      <c r="AG39" t="s">
        <v>162</v>
      </c>
    </row>
    <row r="40" spans="1:33" x14ac:dyDescent="0.25">
      <c r="A40">
        <v>144</v>
      </c>
      <c r="B40" t="s">
        <v>23</v>
      </c>
      <c r="C40" t="s">
        <v>130</v>
      </c>
      <c r="D40" t="s">
        <v>91</v>
      </c>
      <c r="E40" t="s">
        <v>96</v>
      </c>
      <c r="F40" t="s">
        <v>90</v>
      </c>
      <c r="G40" t="s">
        <v>108</v>
      </c>
      <c r="H40" t="s">
        <v>84</v>
      </c>
      <c r="I40" t="s">
        <v>78</v>
      </c>
      <c r="J40">
        <v>144</v>
      </c>
      <c r="K40" t="s">
        <v>121</v>
      </c>
      <c r="L40" t="s">
        <v>82</v>
      </c>
      <c r="N40" t="s">
        <v>53</v>
      </c>
      <c r="O40" t="s">
        <v>54</v>
      </c>
      <c r="P40" t="s">
        <v>53</v>
      </c>
      <c r="Q40" t="s">
        <v>53</v>
      </c>
      <c r="R40" t="s">
        <v>53</v>
      </c>
      <c r="S40" t="s">
        <v>53</v>
      </c>
      <c r="T40" t="s">
        <v>53</v>
      </c>
      <c r="U40" t="s">
        <v>54</v>
      </c>
      <c r="V40" t="s">
        <v>53</v>
      </c>
      <c r="W40" t="s">
        <v>53</v>
      </c>
      <c r="X40" t="s">
        <v>53</v>
      </c>
      <c r="Y40" t="s">
        <v>53</v>
      </c>
      <c r="Z40" t="s">
        <v>53</v>
      </c>
      <c r="AA40" t="s">
        <v>53</v>
      </c>
      <c r="AB40" t="s">
        <v>53</v>
      </c>
      <c r="AC40">
        <v>0</v>
      </c>
      <c r="AD40" t="s">
        <v>162</v>
      </c>
      <c r="AE40" t="s">
        <v>162</v>
      </c>
      <c r="AF40" t="s">
        <v>162</v>
      </c>
      <c r="AG40" t="s">
        <v>162</v>
      </c>
    </row>
    <row r="41" spans="1:33" x14ac:dyDescent="0.25">
      <c r="A41">
        <v>102</v>
      </c>
      <c r="B41" t="s">
        <v>23</v>
      </c>
      <c r="C41" t="s">
        <v>103</v>
      </c>
      <c r="D41" t="s">
        <v>91</v>
      </c>
      <c r="E41" t="s">
        <v>96</v>
      </c>
      <c r="F41" t="s">
        <v>107</v>
      </c>
      <c r="G41" t="s">
        <v>108</v>
      </c>
      <c r="H41" t="s">
        <v>84</v>
      </c>
      <c r="I41" t="s">
        <v>78</v>
      </c>
      <c r="J41">
        <v>102</v>
      </c>
      <c r="K41" t="s">
        <v>132</v>
      </c>
      <c r="L41" t="s">
        <v>82</v>
      </c>
      <c r="N41" t="s">
        <v>53</v>
      </c>
      <c r="O41" t="s">
        <v>54</v>
      </c>
      <c r="P41" t="s">
        <v>55</v>
      </c>
      <c r="Q41" t="s">
        <v>53</v>
      </c>
      <c r="R41" t="s">
        <v>53</v>
      </c>
      <c r="S41" t="s">
        <v>53</v>
      </c>
      <c r="T41" t="s">
        <v>53</v>
      </c>
      <c r="U41" t="s">
        <v>54</v>
      </c>
      <c r="V41" t="s">
        <v>53</v>
      </c>
      <c r="W41" t="s">
        <v>54</v>
      </c>
      <c r="X41" t="s">
        <v>53</v>
      </c>
      <c r="Y41" t="s">
        <v>53</v>
      </c>
      <c r="Z41" t="s">
        <v>54</v>
      </c>
      <c r="AA41" t="s">
        <v>53</v>
      </c>
      <c r="AB41" t="s">
        <v>53</v>
      </c>
      <c r="AC41">
        <v>3</v>
      </c>
      <c r="AD41" t="s">
        <v>161</v>
      </c>
      <c r="AE41" t="s">
        <v>162</v>
      </c>
      <c r="AF41" t="s">
        <v>162</v>
      </c>
      <c r="AG41" t="s">
        <v>162</v>
      </c>
    </row>
    <row r="42" spans="1:33" x14ac:dyDescent="0.25">
      <c r="A42">
        <v>195</v>
      </c>
      <c r="B42" t="s">
        <v>23</v>
      </c>
      <c r="D42" t="s">
        <v>91</v>
      </c>
      <c r="E42" t="s">
        <v>96</v>
      </c>
      <c r="F42" t="s">
        <v>90</v>
      </c>
      <c r="G42" t="s">
        <v>108</v>
      </c>
      <c r="H42" t="s">
        <v>84</v>
      </c>
      <c r="I42" t="s">
        <v>164</v>
      </c>
    </row>
    <row r="43" spans="1:33" x14ac:dyDescent="0.25">
      <c r="A43">
        <v>55</v>
      </c>
      <c r="B43" t="s">
        <v>23</v>
      </c>
      <c r="C43" t="s">
        <v>113</v>
      </c>
      <c r="D43" t="s">
        <v>91</v>
      </c>
      <c r="E43" t="s">
        <v>96</v>
      </c>
      <c r="F43" t="s">
        <v>90</v>
      </c>
      <c r="G43" t="s">
        <v>108</v>
      </c>
      <c r="H43" t="s">
        <v>84</v>
      </c>
      <c r="I43" t="s">
        <v>78</v>
      </c>
      <c r="J43">
        <v>55</v>
      </c>
      <c r="K43" t="s">
        <v>115</v>
      </c>
      <c r="L43" t="s">
        <v>82</v>
      </c>
      <c r="N43" t="s">
        <v>53</v>
      </c>
      <c r="O43" t="s">
        <v>53</v>
      </c>
      <c r="P43" t="s">
        <v>54</v>
      </c>
      <c r="Q43" t="s">
        <v>54</v>
      </c>
      <c r="R43" t="s">
        <v>53</v>
      </c>
      <c r="S43" t="s">
        <v>53</v>
      </c>
      <c r="T43" t="s">
        <v>53</v>
      </c>
      <c r="U43" t="s">
        <v>54</v>
      </c>
      <c r="V43" t="s">
        <v>53</v>
      </c>
      <c r="W43" t="s">
        <v>53</v>
      </c>
      <c r="X43" t="s">
        <v>53</v>
      </c>
      <c r="Y43" t="s">
        <v>53</v>
      </c>
      <c r="Z43" t="s">
        <v>53</v>
      </c>
      <c r="AA43" t="s">
        <v>53</v>
      </c>
      <c r="AB43" t="s">
        <v>53</v>
      </c>
      <c r="AC43">
        <v>0</v>
      </c>
      <c r="AD43" t="s">
        <v>162</v>
      </c>
      <c r="AE43" t="s">
        <v>162</v>
      </c>
      <c r="AF43" t="s">
        <v>162</v>
      </c>
      <c r="AG43" t="s">
        <v>162</v>
      </c>
    </row>
    <row r="44" spans="1:33" x14ac:dyDescent="0.25">
      <c r="A44">
        <v>188</v>
      </c>
      <c r="B44" t="s">
        <v>23</v>
      </c>
      <c r="D44" t="s">
        <v>91</v>
      </c>
      <c r="E44" t="s">
        <v>96</v>
      </c>
      <c r="F44" t="s">
        <v>90</v>
      </c>
      <c r="G44" t="s">
        <v>108</v>
      </c>
      <c r="H44" t="s">
        <v>84</v>
      </c>
      <c r="I44" t="s">
        <v>164</v>
      </c>
    </row>
    <row r="45" spans="1:33" x14ac:dyDescent="0.25">
      <c r="A45">
        <v>182</v>
      </c>
      <c r="B45" t="s">
        <v>23</v>
      </c>
      <c r="C45" t="s">
        <v>109</v>
      </c>
      <c r="D45" t="s">
        <v>91</v>
      </c>
      <c r="E45" t="s">
        <v>96</v>
      </c>
      <c r="F45" t="s">
        <v>90</v>
      </c>
      <c r="G45" t="s">
        <v>108</v>
      </c>
      <c r="H45" t="s">
        <v>84</v>
      </c>
      <c r="I45" t="s">
        <v>78</v>
      </c>
      <c r="J45">
        <v>182</v>
      </c>
      <c r="K45" t="s">
        <v>111</v>
      </c>
      <c r="L45" t="s">
        <v>82</v>
      </c>
      <c r="N45" t="s">
        <v>53</v>
      </c>
      <c r="O45" t="s">
        <v>53</v>
      </c>
      <c r="P45" t="s">
        <v>53</v>
      </c>
      <c r="Q45" t="s">
        <v>53</v>
      </c>
      <c r="R45" t="s">
        <v>53</v>
      </c>
      <c r="S45" t="s">
        <v>53</v>
      </c>
      <c r="T45" t="s">
        <v>53</v>
      </c>
      <c r="U45" t="s">
        <v>55</v>
      </c>
      <c r="V45" t="s">
        <v>53</v>
      </c>
      <c r="W45" t="s">
        <v>53</v>
      </c>
      <c r="X45" t="s">
        <v>53</v>
      </c>
      <c r="Y45" t="s">
        <v>53</v>
      </c>
      <c r="Z45" t="s">
        <v>54</v>
      </c>
      <c r="AA45" t="s">
        <v>53</v>
      </c>
      <c r="AB45" t="s">
        <v>53</v>
      </c>
      <c r="AC45">
        <v>1</v>
      </c>
      <c r="AD45" t="s">
        <v>162</v>
      </c>
      <c r="AE45" t="s">
        <v>162</v>
      </c>
      <c r="AF45" t="s">
        <v>162</v>
      </c>
      <c r="AG45" t="s">
        <v>162</v>
      </c>
    </row>
    <row r="46" spans="1:33" x14ac:dyDescent="0.25">
      <c r="A46">
        <v>185</v>
      </c>
      <c r="B46" t="s">
        <v>23</v>
      </c>
      <c r="D46" t="s">
        <v>91</v>
      </c>
      <c r="E46" t="s">
        <v>96</v>
      </c>
      <c r="F46" t="s">
        <v>90</v>
      </c>
      <c r="G46" t="s">
        <v>108</v>
      </c>
      <c r="H46" t="s">
        <v>84</v>
      </c>
      <c r="I46" t="s">
        <v>164</v>
      </c>
    </row>
    <row r="47" spans="1:33" x14ac:dyDescent="0.25">
      <c r="A47">
        <v>72</v>
      </c>
      <c r="B47" t="s">
        <v>23</v>
      </c>
      <c r="D47" t="s">
        <v>91</v>
      </c>
      <c r="E47" t="s">
        <v>88</v>
      </c>
      <c r="F47" t="s">
        <v>90</v>
      </c>
      <c r="G47" t="s">
        <v>108</v>
      </c>
      <c r="H47" t="s">
        <v>84</v>
      </c>
      <c r="I47" t="s">
        <v>164</v>
      </c>
    </row>
    <row r="48" spans="1:33" x14ac:dyDescent="0.25">
      <c r="A48">
        <v>68</v>
      </c>
      <c r="B48" t="s">
        <v>23</v>
      </c>
      <c r="C48" t="s">
        <v>113</v>
      </c>
      <c r="D48" t="s">
        <v>91</v>
      </c>
      <c r="E48" t="s">
        <v>96</v>
      </c>
      <c r="F48" t="s">
        <v>90</v>
      </c>
      <c r="G48" t="s">
        <v>108</v>
      </c>
      <c r="H48" t="s">
        <v>84</v>
      </c>
      <c r="I48" t="s">
        <v>78</v>
      </c>
      <c r="J48">
        <v>68</v>
      </c>
      <c r="K48" t="s">
        <v>129</v>
      </c>
      <c r="L48" t="s">
        <v>82</v>
      </c>
      <c r="N48" t="s">
        <v>53</v>
      </c>
      <c r="O48" t="s">
        <v>53</v>
      </c>
      <c r="P48" t="s">
        <v>53</v>
      </c>
      <c r="Q48" t="s">
        <v>53</v>
      </c>
      <c r="R48" t="s">
        <v>53</v>
      </c>
      <c r="S48" t="s">
        <v>53</v>
      </c>
      <c r="T48" t="s">
        <v>53</v>
      </c>
      <c r="U48" t="s">
        <v>55</v>
      </c>
      <c r="V48" t="s">
        <v>53</v>
      </c>
      <c r="W48" t="s">
        <v>53</v>
      </c>
      <c r="X48" t="s">
        <v>53</v>
      </c>
      <c r="Y48" t="s">
        <v>53</v>
      </c>
      <c r="Z48" t="s">
        <v>53</v>
      </c>
      <c r="AA48" t="s">
        <v>53</v>
      </c>
      <c r="AB48" t="s">
        <v>53</v>
      </c>
      <c r="AC48">
        <v>1</v>
      </c>
      <c r="AD48" t="s">
        <v>162</v>
      </c>
      <c r="AE48" t="s">
        <v>162</v>
      </c>
      <c r="AF48" t="s">
        <v>162</v>
      </c>
      <c r="AG48" t="s">
        <v>162</v>
      </c>
    </row>
    <row r="49" spans="1:33" x14ac:dyDescent="0.25">
      <c r="A49">
        <v>71</v>
      </c>
      <c r="B49" t="s">
        <v>23</v>
      </c>
      <c r="D49" t="s">
        <v>91</v>
      </c>
      <c r="E49" t="s">
        <v>88</v>
      </c>
      <c r="F49" t="s">
        <v>90</v>
      </c>
      <c r="G49" t="s">
        <v>108</v>
      </c>
      <c r="H49" t="s">
        <v>84</v>
      </c>
      <c r="I49" t="s">
        <v>164</v>
      </c>
    </row>
    <row r="50" spans="1:33" x14ac:dyDescent="0.25">
      <c r="A50">
        <v>66</v>
      </c>
      <c r="B50" t="s">
        <v>23</v>
      </c>
      <c r="D50" t="s">
        <v>91</v>
      </c>
      <c r="E50" t="s">
        <v>96</v>
      </c>
      <c r="F50" t="s">
        <v>90</v>
      </c>
      <c r="G50" t="s">
        <v>108</v>
      </c>
      <c r="H50" t="s">
        <v>84</v>
      </c>
      <c r="I50" t="s">
        <v>164</v>
      </c>
    </row>
    <row r="51" spans="1:33" x14ac:dyDescent="0.25">
      <c r="A51">
        <v>57</v>
      </c>
      <c r="B51" t="s">
        <v>23</v>
      </c>
      <c r="D51" t="s">
        <v>91</v>
      </c>
      <c r="E51" t="s">
        <v>96</v>
      </c>
      <c r="F51" t="s">
        <v>90</v>
      </c>
      <c r="G51" t="s">
        <v>108</v>
      </c>
      <c r="H51" t="s">
        <v>84</v>
      </c>
      <c r="I51" t="s">
        <v>164</v>
      </c>
    </row>
    <row r="52" spans="1:33" x14ac:dyDescent="0.25">
      <c r="A52">
        <v>147</v>
      </c>
      <c r="B52" t="s">
        <v>23</v>
      </c>
      <c r="D52" t="s">
        <v>91</v>
      </c>
      <c r="E52" t="s">
        <v>106</v>
      </c>
      <c r="F52" t="s">
        <v>90</v>
      </c>
      <c r="G52" t="s">
        <v>108</v>
      </c>
      <c r="H52" t="s">
        <v>84</v>
      </c>
      <c r="I52" t="s">
        <v>164</v>
      </c>
    </row>
    <row r="53" spans="1:33" x14ac:dyDescent="0.25">
      <c r="A53">
        <v>132</v>
      </c>
      <c r="B53" t="s">
        <v>23</v>
      </c>
      <c r="D53" t="s">
        <v>91</v>
      </c>
      <c r="E53" t="s">
        <v>96</v>
      </c>
      <c r="F53" t="s">
        <v>90</v>
      </c>
      <c r="G53" t="s">
        <v>108</v>
      </c>
      <c r="H53" t="s">
        <v>84</v>
      </c>
      <c r="I53" t="s">
        <v>164</v>
      </c>
    </row>
    <row r="54" spans="1:33" x14ac:dyDescent="0.25">
      <c r="A54">
        <v>124</v>
      </c>
      <c r="B54" t="s">
        <v>23</v>
      </c>
      <c r="D54" t="s">
        <v>91</v>
      </c>
      <c r="E54" t="s">
        <v>96</v>
      </c>
      <c r="F54" t="s">
        <v>90</v>
      </c>
      <c r="G54" t="s">
        <v>108</v>
      </c>
      <c r="H54" t="s">
        <v>84</v>
      </c>
      <c r="I54" t="s">
        <v>164</v>
      </c>
    </row>
    <row r="55" spans="1:33" x14ac:dyDescent="0.25">
      <c r="A55">
        <v>138</v>
      </c>
      <c r="B55" t="s">
        <v>23</v>
      </c>
      <c r="D55" t="s">
        <v>91</v>
      </c>
      <c r="E55" t="s">
        <v>106</v>
      </c>
      <c r="F55" t="s">
        <v>107</v>
      </c>
      <c r="G55" t="s">
        <v>108</v>
      </c>
      <c r="H55" t="s">
        <v>84</v>
      </c>
      <c r="I55" t="s">
        <v>164</v>
      </c>
    </row>
    <row r="56" spans="1:33" x14ac:dyDescent="0.25">
      <c r="A56">
        <v>119</v>
      </c>
      <c r="B56" t="s">
        <v>23</v>
      </c>
      <c r="D56" t="s">
        <v>91</v>
      </c>
      <c r="E56" t="s">
        <v>96</v>
      </c>
      <c r="F56" t="s">
        <v>90</v>
      </c>
      <c r="G56" t="s">
        <v>108</v>
      </c>
      <c r="H56" t="s">
        <v>84</v>
      </c>
      <c r="I56" t="s">
        <v>164</v>
      </c>
    </row>
    <row r="57" spans="1:33" x14ac:dyDescent="0.25">
      <c r="A57">
        <v>117</v>
      </c>
      <c r="B57" t="s">
        <v>23</v>
      </c>
      <c r="D57" t="s">
        <v>91</v>
      </c>
      <c r="E57" t="s">
        <v>96</v>
      </c>
      <c r="F57" t="s">
        <v>107</v>
      </c>
      <c r="G57" t="s">
        <v>108</v>
      </c>
      <c r="H57" t="s">
        <v>84</v>
      </c>
      <c r="I57" t="s">
        <v>164</v>
      </c>
    </row>
    <row r="58" spans="1:33" x14ac:dyDescent="0.25">
      <c r="A58">
        <v>112</v>
      </c>
      <c r="B58" t="s">
        <v>23</v>
      </c>
      <c r="D58" t="s">
        <v>91</v>
      </c>
      <c r="E58" t="s">
        <v>96</v>
      </c>
      <c r="F58" t="s">
        <v>107</v>
      </c>
      <c r="G58" t="s">
        <v>108</v>
      </c>
      <c r="H58" t="s">
        <v>84</v>
      </c>
      <c r="I58" t="s">
        <v>78</v>
      </c>
      <c r="J58">
        <v>112</v>
      </c>
      <c r="K58" t="s">
        <v>142</v>
      </c>
      <c r="L58" t="s">
        <v>82</v>
      </c>
      <c r="N58" t="s">
        <v>53</v>
      </c>
      <c r="O58" t="s">
        <v>53</v>
      </c>
      <c r="P58" t="s">
        <v>54</v>
      </c>
      <c r="Q58" t="s">
        <v>53</v>
      </c>
      <c r="R58" t="s">
        <v>53</v>
      </c>
      <c r="S58" t="s">
        <v>53</v>
      </c>
      <c r="T58" t="s">
        <v>56</v>
      </c>
      <c r="U58" t="s">
        <v>55</v>
      </c>
      <c r="V58" t="s">
        <v>53</v>
      </c>
      <c r="W58" t="s">
        <v>53</v>
      </c>
      <c r="X58" t="s">
        <v>53</v>
      </c>
      <c r="Y58" t="s">
        <v>53</v>
      </c>
      <c r="Z58" t="s">
        <v>54</v>
      </c>
      <c r="AA58" t="s">
        <v>53</v>
      </c>
      <c r="AB58" t="s">
        <v>53</v>
      </c>
      <c r="AC58">
        <v>1</v>
      </c>
      <c r="AD58" t="s">
        <v>162</v>
      </c>
      <c r="AE58" t="s">
        <v>162</v>
      </c>
      <c r="AF58" t="s">
        <v>162</v>
      </c>
      <c r="AG58" t="s">
        <v>162</v>
      </c>
    </row>
    <row r="59" spans="1:33" x14ac:dyDescent="0.25">
      <c r="A59">
        <v>205</v>
      </c>
      <c r="B59" t="s">
        <v>23</v>
      </c>
      <c r="D59" t="s">
        <v>91</v>
      </c>
      <c r="E59" t="s">
        <v>96</v>
      </c>
      <c r="F59" t="s">
        <v>107</v>
      </c>
      <c r="G59" t="s">
        <v>108</v>
      </c>
      <c r="H59" t="s">
        <v>84</v>
      </c>
      <c r="I59" t="s">
        <v>163</v>
      </c>
    </row>
    <row r="60" spans="1:33" x14ac:dyDescent="0.25">
      <c r="A60">
        <v>204</v>
      </c>
      <c r="B60" t="s">
        <v>23</v>
      </c>
      <c r="D60" t="s">
        <v>91</v>
      </c>
      <c r="E60" t="s">
        <v>96</v>
      </c>
      <c r="F60" t="s">
        <v>90</v>
      </c>
      <c r="G60" t="s">
        <v>108</v>
      </c>
      <c r="H60" t="s">
        <v>84</v>
      </c>
      <c r="I60" t="s">
        <v>163</v>
      </c>
    </row>
    <row r="61" spans="1:33" x14ac:dyDescent="0.25">
      <c r="A61">
        <v>189</v>
      </c>
      <c r="B61" t="s">
        <v>23</v>
      </c>
      <c r="D61" t="s">
        <v>91</v>
      </c>
      <c r="E61" t="s">
        <v>96</v>
      </c>
      <c r="F61" t="s">
        <v>90</v>
      </c>
      <c r="G61" t="s">
        <v>108</v>
      </c>
      <c r="H61" t="s">
        <v>84</v>
      </c>
      <c r="I61" t="s">
        <v>78</v>
      </c>
      <c r="J61">
        <v>189</v>
      </c>
      <c r="K61" t="s">
        <v>115</v>
      </c>
      <c r="L61" t="s">
        <v>82</v>
      </c>
      <c r="N61" t="s">
        <v>53</v>
      </c>
      <c r="O61" t="s">
        <v>53</v>
      </c>
      <c r="P61" t="s">
        <v>53</v>
      </c>
      <c r="Q61" t="s">
        <v>53</v>
      </c>
      <c r="R61" t="s">
        <v>53</v>
      </c>
      <c r="S61" t="s">
        <v>53</v>
      </c>
      <c r="T61" t="s">
        <v>53</v>
      </c>
      <c r="U61" t="s">
        <v>54</v>
      </c>
      <c r="V61" t="s">
        <v>53</v>
      </c>
      <c r="W61" t="s">
        <v>53</v>
      </c>
      <c r="X61" t="s">
        <v>53</v>
      </c>
      <c r="Y61" t="s">
        <v>53</v>
      </c>
      <c r="Z61" t="s">
        <v>54</v>
      </c>
      <c r="AA61" t="s">
        <v>53</v>
      </c>
      <c r="AB61" t="s">
        <v>53</v>
      </c>
      <c r="AD61" t="s">
        <v>162</v>
      </c>
      <c r="AE61" t="s">
        <v>162</v>
      </c>
      <c r="AF61" t="s">
        <v>162</v>
      </c>
      <c r="AG61" t="s">
        <v>162</v>
      </c>
    </row>
    <row r="62" spans="1:33" x14ac:dyDescent="0.25">
      <c r="A62">
        <v>199</v>
      </c>
      <c r="B62" t="s">
        <v>23</v>
      </c>
      <c r="D62" t="s">
        <v>91</v>
      </c>
      <c r="E62" t="s">
        <v>96</v>
      </c>
      <c r="F62" t="s">
        <v>90</v>
      </c>
      <c r="G62" t="s">
        <v>108</v>
      </c>
      <c r="H62" t="s">
        <v>84</v>
      </c>
      <c r="I62" t="s">
        <v>163</v>
      </c>
    </row>
    <row r="63" spans="1:33" x14ac:dyDescent="0.25">
      <c r="A63">
        <v>193</v>
      </c>
      <c r="B63" t="s">
        <v>23</v>
      </c>
      <c r="D63" t="s">
        <v>91</v>
      </c>
      <c r="E63" t="s">
        <v>96</v>
      </c>
      <c r="F63" t="s">
        <v>90</v>
      </c>
      <c r="G63" t="s">
        <v>108</v>
      </c>
      <c r="H63" t="s">
        <v>84</v>
      </c>
      <c r="I63" t="s">
        <v>163</v>
      </c>
    </row>
    <row r="64" spans="1:33" x14ac:dyDescent="0.25">
      <c r="A64">
        <v>78</v>
      </c>
      <c r="B64" t="s">
        <v>23</v>
      </c>
      <c r="D64" t="s">
        <v>91</v>
      </c>
      <c r="E64" t="s">
        <v>96</v>
      </c>
      <c r="F64" t="s">
        <v>90</v>
      </c>
      <c r="G64" t="s">
        <v>108</v>
      </c>
      <c r="H64" t="s">
        <v>84</v>
      </c>
      <c r="I64" t="s">
        <v>163</v>
      </c>
    </row>
    <row r="65" spans="1:33" x14ac:dyDescent="0.25">
      <c r="A65">
        <v>213</v>
      </c>
      <c r="B65" t="s">
        <v>23</v>
      </c>
      <c r="D65" t="s">
        <v>91</v>
      </c>
      <c r="E65" t="s">
        <v>96</v>
      </c>
      <c r="F65" t="s">
        <v>90</v>
      </c>
      <c r="G65" t="s">
        <v>108</v>
      </c>
      <c r="H65" t="s">
        <v>84</v>
      </c>
      <c r="I65" t="s">
        <v>78</v>
      </c>
      <c r="J65">
        <v>213</v>
      </c>
      <c r="K65" t="s">
        <v>143</v>
      </c>
      <c r="L65" t="s">
        <v>82</v>
      </c>
      <c r="N65" t="s">
        <v>53</v>
      </c>
      <c r="O65" t="s">
        <v>53</v>
      </c>
      <c r="P65" t="s">
        <v>53</v>
      </c>
      <c r="Q65" t="s">
        <v>53</v>
      </c>
      <c r="R65" t="s">
        <v>53</v>
      </c>
      <c r="S65" t="s">
        <v>53</v>
      </c>
      <c r="T65" t="s">
        <v>53</v>
      </c>
      <c r="U65" t="s">
        <v>53</v>
      </c>
      <c r="V65" t="s">
        <v>53</v>
      </c>
      <c r="W65" t="s">
        <v>53</v>
      </c>
      <c r="X65" t="s">
        <v>53</v>
      </c>
      <c r="Y65" t="s">
        <v>53</v>
      </c>
      <c r="Z65" t="s">
        <v>53</v>
      </c>
      <c r="AA65" t="s">
        <v>53</v>
      </c>
      <c r="AB65" t="s">
        <v>53</v>
      </c>
      <c r="AD65" t="s">
        <v>162</v>
      </c>
      <c r="AE65" t="s">
        <v>162</v>
      </c>
      <c r="AF65" t="s">
        <v>162</v>
      </c>
      <c r="AG65" t="s">
        <v>162</v>
      </c>
    </row>
    <row r="66" spans="1:33" x14ac:dyDescent="0.25">
      <c r="A66">
        <v>194</v>
      </c>
      <c r="B66" t="s">
        <v>23</v>
      </c>
      <c r="D66" t="s">
        <v>91</v>
      </c>
      <c r="E66" t="s">
        <v>96</v>
      </c>
      <c r="F66" t="s">
        <v>90</v>
      </c>
      <c r="G66" t="s">
        <v>108</v>
      </c>
      <c r="H66" t="s">
        <v>84</v>
      </c>
      <c r="I66" t="s">
        <v>78</v>
      </c>
      <c r="J66">
        <v>194</v>
      </c>
      <c r="K66" t="s">
        <v>115</v>
      </c>
      <c r="L66" t="s">
        <v>82</v>
      </c>
      <c r="N66" t="s">
        <v>53</v>
      </c>
      <c r="O66" t="s">
        <v>53</v>
      </c>
      <c r="P66" t="s">
        <v>54</v>
      </c>
      <c r="Q66" t="s">
        <v>54</v>
      </c>
      <c r="R66" t="s">
        <v>53</v>
      </c>
      <c r="S66" t="s">
        <v>53</v>
      </c>
      <c r="T66" t="s">
        <v>56</v>
      </c>
      <c r="U66" t="s">
        <v>53</v>
      </c>
      <c r="V66" t="s">
        <v>53</v>
      </c>
      <c r="W66" t="s">
        <v>53</v>
      </c>
      <c r="X66" t="s">
        <v>53</v>
      </c>
      <c r="Y66" t="s">
        <v>53</v>
      </c>
      <c r="Z66" t="s">
        <v>54</v>
      </c>
      <c r="AA66" t="s">
        <v>53</v>
      </c>
      <c r="AB66" t="s">
        <v>53</v>
      </c>
      <c r="AD66" t="s">
        <v>162</v>
      </c>
      <c r="AE66" t="s">
        <v>162</v>
      </c>
      <c r="AF66" t="s">
        <v>162</v>
      </c>
      <c r="AG66" t="s">
        <v>162</v>
      </c>
    </row>
    <row r="67" spans="1:33" x14ac:dyDescent="0.25">
      <c r="A67">
        <v>77</v>
      </c>
      <c r="B67" t="s">
        <v>23</v>
      </c>
      <c r="D67" t="s">
        <v>91</v>
      </c>
      <c r="E67" t="s">
        <v>96</v>
      </c>
      <c r="F67" t="s">
        <v>90</v>
      </c>
      <c r="G67" t="s">
        <v>108</v>
      </c>
      <c r="H67" t="s">
        <v>84</v>
      </c>
      <c r="I67" t="s">
        <v>163</v>
      </c>
    </row>
    <row r="68" spans="1:33" x14ac:dyDescent="0.25">
      <c r="A68">
        <v>217</v>
      </c>
      <c r="B68" t="s">
        <v>23</v>
      </c>
      <c r="D68" t="s">
        <v>91</v>
      </c>
      <c r="E68" t="s">
        <v>96</v>
      </c>
      <c r="F68" t="s">
        <v>90</v>
      </c>
      <c r="G68" t="s">
        <v>108</v>
      </c>
      <c r="H68" t="s">
        <v>84</v>
      </c>
      <c r="I68" t="s">
        <v>78</v>
      </c>
      <c r="J68">
        <v>217</v>
      </c>
      <c r="K68" t="s">
        <v>128</v>
      </c>
      <c r="L68" t="s">
        <v>82</v>
      </c>
      <c r="N68" t="s">
        <v>53</v>
      </c>
      <c r="O68" t="s">
        <v>53</v>
      </c>
      <c r="P68" t="s">
        <v>53</v>
      </c>
      <c r="Q68" t="s">
        <v>53</v>
      </c>
      <c r="R68" t="s">
        <v>53</v>
      </c>
      <c r="S68" t="s">
        <v>53</v>
      </c>
      <c r="T68" t="s">
        <v>53</v>
      </c>
      <c r="U68" t="s">
        <v>54</v>
      </c>
      <c r="V68" t="s">
        <v>53</v>
      </c>
      <c r="W68" t="s">
        <v>53</v>
      </c>
      <c r="X68" t="s">
        <v>53</v>
      </c>
      <c r="Y68" t="s">
        <v>53</v>
      </c>
      <c r="Z68" t="s">
        <v>53</v>
      </c>
      <c r="AA68" t="s">
        <v>53</v>
      </c>
      <c r="AB68" t="s">
        <v>53</v>
      </c>
      <c r="AD68" t="s">
        <v>162</v>
      </c>
      <c r="AE68" t="s">
        <v>162</v>
      </c>
      <c r="AF68" t="s">
        <v>162</v>
      </c>
      <c r="AG68" t="s">
        <v>162</v>
      </c>
    </row>
    <row r="69" spans="1:33" x14ac:dyDescent="0.25">
      <c r="A69">
        <v>206</v>
      </c>
      <c r="B69" t="s">
        <v>23</v>
      </c>
      <c r="D69" t="s">
        <v>91</v>
      </c>
      <c r="E69" t="s">
        <v>96</v>
      </c>
      <c r="F69" t="s">
        <v>90</v>
      </c>
      <c r="G69" t="s">
        <v>108</v>
      </c>
      <c r="H69" t="s">
        <v>84</v>
      </c>
      <c r="I69" t="s">
        <v>78</v>
      </c>
      <c r="J69">
        <v>206</v>
      </c>
      <c r="K69" t="s">
        <v>144</v>
      </c>
      <c r="L69" t="s">
        <v>82</v>
      </c>
      <c r="N69" t="s">
        <v>53</v>
      </c>
      <c r="O69" t="s">
        <v>53</v>
      </c>
      <c r="P69" t="s">
        <v>54</v>
      </c>
      <c r="Q69" t="s">
        <v>55</v>
      </c>
      <c r="R69" t="s">
        <v>53</v>
      </c>
      <c r="S69" t="s">
        <v>54</v>
      </c>
      <c r="T69" t="s">
        <v>56</v>
      </c>
      <c r="U69" t="s">
        <v>54</v>
      </c>
      <c r="V69" t="s">
        <v>53</v>
      </c>
      <c r="W69" t="s">
        <v>54</v>
      </c>
      <c r="X69" t="s">
        <v>53</v>
      </c>
      <c r="Y69" t="s">
        <v>53</v>
      </c>
      <c r="Z69" t="s">
        <v>54</v>
      </c>
      <c r="AA69" t="s">
        <v>53</v>
      </c>
      <c r="AB69" t="s">
        <v>53</v>
      </c>
      <c r="AC69">
        <v>4</v>
      </c>
      <c r="AD69" t="s">
        <v>161</v>
      </c>
      <c r="AE69" t="s">
        <v>162</v>
      </c>
      <c r="AF69" t="s">
        <v>162</v>
      </c>
      <c r="AG69" t="s">
        <v>162</v>
      </c>
    </row>
    <row r="70" spans="1:33" x14ac:dyDescent="0.25">
      <c r="A70">
        <v>76</v>
      </c>
      <c r="B70" t="s">
        <v>23</v>
      </c>
      <c r="D70" t="s">
        <v>91</v>
      </c>
      <c r="E70" t="s">
        <v>96</v>
      </c>
      <c r="F70" t="s">
        <v>90</v>
      </c>
      <c r="G70" t="s">
        <v>108</v>
      </c>
      <c r="H70" t="s">
        <v>84</v>
      </c>
      <c r="I70" t="s">
        <v>163</v>
      </c>
    </row>
    <row r="71" spans="1:33" x14ac:dyDescent="0.25">
      <c r="A71">
        <v>75</v>
      </c>
      <c r="B71" t="s">
        <v>23</v>
      </c>
      <c r="D71" t="s">
        <v>91</v>
      </c>
      <c r="E71" t="s">
        <v>96</v>
      </c>
      <c r="F71" t="s">
        <v>90</v>
      </c>
      <c r="G71" t="s">
        <v>108</v>
      </c>
      <c r="H71" t="s">
        <v>84</v>
      </c>
      <c r="I71" t="s">
        <v>163</v>
      </c>
    </row>
    <row r="72" spans="1:33" x14ac:dyDescent="0.25">
      <c r="A72">
        <v>67</v>
      </c>
      <c r="B72" t="s">
        <v>23</v>
      </c>
      <c r="D72" t="s">
        <v>91</v>
      </c>
      <c r="E72" t="s">
        <v>96</v>
      </c>
      <c r="F72" t="s">
        <v>90</v>
      </c>
      <c r="G72" t="s">
        <v>108</v>
      </c>
      <c r="H72" t="s">
        <v>84</v>
      </c>
      <c r="I72" t="s">
        <v>163</v>
      </c>
    </row>
    <row r="73" spans="1:33" x14ac:dyDescent="0.25">
      <c r="A73">
        <v>64</v>
      </c>
      <c r="B73" t="s">
        <v>23</v>
      </c>
      <c r="D73" t="s">
        <v>91</v>
      </c>
      <c r="E73" t="s">
        <v>96</v>
      </c>
      <c r="F73" t="s">
        <v>90</v>
      </c>
      <c r="G73" t="s">
        <v>108</v>
      </c>
      <c r="H73" t="s">
        <v>84</v>
      </c>
      <c r="I73" t="s">
        <v>163</v>
      </c>
    </row>
    <row r="74" spans="1:33" x14ac:dyDescent="0.25">
      <c r="A74">
        <v>63</v>
      </c>
      <c r="B74" t="s">
        <v>23</v>
      </c>
      <c r="D74" t="s">
        <v>91</v>
      </c>
      <c r="E74" t="s">
        <v>96</v>
      </c>
      <c r="F74" t="s">
        <v>90</v>
      </c>
      <c r="G74" t="s">
        <v>108</v>
      </c>
      <c r="H74" t="s">
        <v>84</v>
      </c>
      <c r="I74" t="s">
        <v>163</v>
      </c>
    </row>
    <row r="75" spans="1:33" x14ac:dyDescent="0.25">
      <c r="A75">
        <v>62</v>
      </c>
      <c r="B75" t="s">
        <v>23</v>
      </c>
      <c r="D75" t="s">
        <v>91</v>
      </c>
      <c r="E75" t="s">
        <v>96</v>
      </c>
      <c r="F75" t="s">
        <v>107</v>
      </c>
      <c r="G75" t="s">
        <v>108</v>
      </c>
      <c r="H75" t="s">
        <v>84</v>
      </c>
      <c r="I75" t="s">
        <v>163</v>
      </c>
    </row>
    <row r="76" spans="1:33" x14ac:dyDescent="0.25">
      <c r="A76">
        <v>61</v>
      </c>
      <c r="B76" t="s">
        <v>23</v>
      </c>
      <c r="D76" t="s">
        <v>91</v>
      </c>
      <c r="E76" t="s">
        <v>96</v>
      </c>
      <c r="F76" t="s">
        <v>90</v>
      </c>
      <c r="G76" t="s">
        <v>108</v>
      </c>
      <c r="H76" t="s">
        <v>84</v>
      </c>
      <c r="I76" t="s">
        <v>163</v>
      </c>
    </row>
    <row r="77" spans="1:33" x14ac:dyDescent="0.25">
      <c r="A77">
        <v>197</v>
      </c>
      <c r="B77" t="s">
        <v>23</v>
      </c>
      <c r="D77" t="s">
        <v>91</v>
      </c>
      <c r="E77" t="s">
        <v>96</v>
      </c>
      <c r="F77" t="s">
        <v>90</v>
      </c>
      <c r="G77" t="s">
        <v>108</v>
      </c>
      <c r="H77" t="s">
        <v>84</v>
      </c>
      <c r="I77" t="s">
        <v>78</v>
      </c>
      <c r="J77">
        <v>197</v>
      </c>
      <c r="K77" t="s">
        <v>111</v>
      </c>
      <c r="L77" t="s">
        <v>82</v>
      </c>
      <c r="N77" t="s">
        <v>53</v>
      </c>
      <c r="O77" t="s">
        <v>53</v>
      </c>
      <c r="P77" t="s">
        <v>53</v>
      </c>
      <c r="Q77" t="s">
        <v>54</v>
      </c>
      <c r="R77" t="s">
        <v>53</v>
      </c>
      <c r="S77" t="s">
        <v>53</v>
      </c>
      <c r="T77" t="s">
        <v>53</v>
      </c>
      <c r="U77" t="s">
        <v>53</v>
      </c>
      <c r="V77" t="s">
        <v>54</v>
      </c>
      <c r="W77" t="s">
        <v>53</v>
      </c>
      <c r="X77" t="s">
        <v>53</v>
      </c>
      <c r="Y77" t="s">
        <v>53</v>
      </c>
      <c r="Z77" t="s">
        <v>53</v>
      </c>
      <c r="AA77" t="s">
        <v>53</v>
      </c>
      <c r="AB77" t="s">
        <v>53</v>
      </c>
      <c r="AD77" t="s">
        <v>162</v>
      </c>
      <c r="AE77" t="s">
        <v>162</v>
      </c>
      <c r="AF77" t="s">
        <v>162</v>
      </c>
      <c r="AG77" t="s">
        <v>162</v>
      </c>
    </row>
    <row r="78" spans="1:33" x14ac:dyDescent="0.25">
      <c r="A78">
        <v>60</v>
      </c>
      <c r="B78" t="s">
        <v>23</v>
      </c>
      <c r="D78" t="s">
        <v>91</v>
      </c>
      <c r="E78" t="s">
        <v>96</v>
      </c>
      <c r="F78" t="s">
        <v>90</v>
      </c>
      <c r="G78" t="s">
        <v>108</v>
      </c>
      <c r="H78" t="s">
        <v>84</v>
      </c>
      <c r="I78" t="s">
        <v>163</v>
      </c>
    </row>
    <row r="79" spans="1:33" x14ac:dyDescent="0.25">
      <c r="A79">
        <v>59</v>
      </c>
      <c r="B79" t="s">
        <v>23</v>
      </c>
      <c r="D79" t="s">
        <v>91</v>
      </c>
      <c r="E79" t="s">
        <v>96</v>
      </c>
      <c r="F79" t="s">
        <v>90</v>
      </c>
      <c r="G79" t="s">
        <v>108</v>
      </c>
      <c r="H79" t="s">
        <v>84</v>
      </c>
      <c r="I79" t="s">
        <v>163</v>
      </c>
    </row>
    <row r="80" spans="1:33" x14ac:dyDescent="0.25">
      <c r="A80">
        <v>58</v>
      </c>
      <c r="B80" t="s">
        <v>23</v>
      </c>
      <c r="D80" t="s">
        <v>91</v>
      </c>
      <c r="E80" t="s">
        <v>96</v>
      </c>
      <c r="F80" t="s">
        <v>90</v>
      </c>
      <c r="G80" t="s">
        <v>108</v>
      </c>
      <c r="H80" t="s">
        <v>84</v>
      </c>
      <c r="I80" t="s">
        <v>163</v>
      </c>
    </row>
    <row r="81" spans="1:33" x14ac:dyDescent="0.25">
      <c r="A81">
        <v>56</v>
      </c>
      <c r="B81" t="s">
        <v>23</v>
      </c>
      <c r="D81" t="s">
        <v>91</v>
      </c>
      <c r="E81" t="s">
        <v>88</v>
      </c>
      <c r="F81" t="s">
        <v>107</v>
      </c>
      <c r="G81" t="s">
        <v>108</v>
      </c>
      <c r="H81" t="s">
        <v>84</v>
      </c>
      <c r="I81" t="s">
        <v>163</v>
      </c>
    </row>
    <row r="82" spans="1:33" x14ac:dyDescent="0.25">
      <c r="A82">
        <v>120</v>
      </c>
      <c r="B82" t="s">
        <v>23</v>
      </c>
      <c r="D82" t="s">
        <v>91</v>
      </c>
      <c r="E82" t="s">
        <v>96</v>
      </c>
      <c r="F82" t="s">
        <v>90</v>
      </c>
      <c r="G82" t="s">
        <v>108</v>
      </c>
      <c r="H82" t="s">
        <v>84</v>
      </c>
      <c r="I82" t="s">
        <v>164</v>
      </c>
    </row>
    <row r="83" spans="1:33" x14ac:dyDescent="0.25">
      <c r="A83">
        <v>133</v>
      </c>
      <c r="B83" t="s">
        <v>23</v>
      </c>
      <c r="D83" t="s">
        <v>91</v>
      </c>
      <c r="E83" t="s">
        <v>96</v>
      </c>
      <c r="F83" t="s">
        <v>90</v>
      </c>
      <c r="G83" t="s">
        <v>108</v>
      </c>
      <c r="H83" t="s">
        <v>84</v>
      </c>
      <c r="I83" t="s">
        <v>164</v>
      </c>
    </row>
    <row r="84" spans="1:33" x14ac:dyDescent="0.25">
      <c r="A84">
        <v>107</v>
      </c>
      <c r="B84" t="s">
        <v>23</v>
      </c>
      <c r="C84" t="s">
        <v>124</v>
      </c>
      <c r="D84" t="s">
        <v>91</v>
      </c>
      <c r="E84" t="s">
        <v>106</v>
      </c>
      <c r="F84" t="s">
        <v>107</v>
      </c>
      <c r="G84" t="s">
        <v>108</v>
      </c>
      <c r="H84" t="s">
        <v>84</v>
      </c>
      <c r="I84" t="s">
        <v>163</v>
      </c>
    </row>
    <row r="85" spans="1:33" x14ac:dyDescent="0.25">
      <c r="A85">
        <v>106</v>
      </c>
      <c r="B85" t="s">
        <v>23</v>
      </c>
      <c r="C85" t="s">
        <v>124</v>
      </c>
      <c r="D85" t="s">
        <v>91</v>
      </c>
      <c r="E85" t="s">
        <v>106</v>
      </c>
      <c r="F85" t="s">
        <v>107</v>
      </c>
      <c r="G85" t="s">
        <v>108</v>
      </c>
      <c r="H85" t="s">
        <v>84</v>
      </c>
      <c r="I85" t="s">
        <v>163</v>
      </c>
    </row>
    <row r="86" spans="1:33" x14ac:dyDescent="0.25">
      <c r="A86">
        <v>104</v>
      </c>
      <c r="B86" t="s">
        <v>23</v>
      </c>
      <c r="D86" t="s">
        <v>91</v>
      </c>
      <c r="E86" t="s">
        <v>106</v>
      </c>
      <c r="F86" t="s">
        <v>90</v>
      </c>
      <c r="G86" t="s">
        <v>108</v>
      </c>
      <c r="H86" t="s">
        <v>84</v>
      </c>
      <c r="I86" t="s">
        <v>163</v>
      </c>
    </row>
    <row r="87" spans="1:33" x14ac:dyDescent="0.25">
      <c r="A87">
        <v>186</v>
      </c>
      <c r="B87" t="s">
        <v>23</v>
      </c>
      <c r="D87" t="s">
        <v>91</v>
      </c>
      <c r="E87" t="s">
        <v>96</v>
      </c>
      <c r="F87" t="s">
        <v>90</v>
      </c>
      <c r="G87" t="s">
        <v>108</v>
      </c>
      <c r="H87" t="s">
        <v>84</v>
      </c>
      <c r="I87" t="s">
        <v>78</v>
      </c>
      <c r="J87">
        <v>186</v>
      </c>
      <c r="K87" t="s">
        <v>123</v>
      </c>
      <c r="L87" t="s">
        <v>82</v>
      </c>
      <c r="N87" t="s">
        <v>53</v>
      </c>
      <c r="O87" t="s">
        <v>53</v>
      </c>
      <c r="P87" t="s">
        <v>53</v>
      </c>
      <c r="Q87" t="s">
        <v>54</v>
      </c>
      <c r="R87" t="s">
        <v>53</v>
      </c>
      <c r="S87" t="s">
        <v>53</v>
      </c>
      <c r="T87" t="s">
        <v>56</v>
      </c>
      <c r="U87" t="s">
        <v>54</v>
      </c>
      <c r="V87" t="s">
        <v>53</v>
      </c>
      <c r="W87" t="s">
        <v>53</v>
      </c>
      <c r="X87" t="s">
        <v>53</v>
      </c>
      <c r="Y87" t="s">
        <v>53</v>
      </c>
      <c r="Z87" t="s">
        <v>53</v>
      </c>
      <c r="AA87" t="s">
        <v>53</v>
      </c>
      <c r="AB87" t="s">
        <v>53</v>
      </c>
      <c r="AD87" t="s">
        <v>162</v>
      </c>
      <c r="AE87" t="s">
        <v>162</v>
      </c>
      <c r="AF87" t="s">
        <v>162</v>
      </c>
      <c r="AG87" t="s">
        <v>162</v>
      </c>
    </row>
    <row r="88" spans="1:33" x14ac:dyDescent="0.25">
      <c r="A88">
        <v>101</v>
      </c>
      <c r="B88" t="s">
        <v>23</v>
      </c>
      <c r="D88" t="s">
        <v>91</v>
      </c>
      <c r="E88" t="s">
        <v>96</v>
      </c>
      <c r="F88" t="s">
        <v>90</v>
      </c>
      <c r="G88" t="s">
        <v>108</v>
      </c>
      <c r="H88" t="s">
        <v>84</v>
      </c>
      <c r="I88" t="s">
        <v>163</v>
      </c>
    </row>
    <row r="89" spans="1:33" x14ac:dyDescent="0.25">
      <c r="A89">
        <v>203</v>
      </c>
      <c r="B89" t="s">
        <v>23</v>
      </c>
      <c r="D89" t="s">
        <v>91</v>
      </c>
      <c r="E89" t="s">
        <v>96</v>
      </c>
      <c r="F89" t="s">
        <v>90</v>
      </c>
      <c r="G89" t="s">
        <v>108</v>
      </c>
      <c r="H89" t="s">
        <v>84</v>
      </c>
      <c r="I89" t="s">
        <v>78</v>
      </c>
      <c r="J89">
        <v>203</v>
      </c>
      <c r="K89" t="s">
        <v>144</v>
      </c>
      <c r="L89" t="s">
        <v>82</v>
      </c>
      <c r="N89" t="s">
        <v>53</v>
      </c>
      <c r="O89" t="s">
        <v>53</v>
      </c>
      <c r="P89" t="s">
        <v>54</v>
      </c>
      <c r="Q89" t="s">
        <v>55</v>
      </c>
      <c r="R89" t="s">
        <v>53</v>
      </c>
      <c r="S89" t="s">
        <v>54</v>
      </c>
      <c r="T89" t="s">
        <v>56</v>
      </c>
      <c r="U89" t="s">
        <v>54</v>
      </c>
      <c r="V89" t="s">
        <v>53</v>
      </c>
      <c r="W89" t="s">
        <v>53</v>
      </c>
      <c r="X89" t="s">
        <v>54</v>
      </c>
      <c r="Y89" t="s">
        <v>53</v>
      </c>
      <c r="Z89" t="s">
        <v>54</v>
      </c>
      <c r="AA89" t="s">
        <v>53</v>
      </c>
      <c r="AB89" t="s">
        <v>53</v>
      </c>
      <c r="AC89">
        <v>4</v>
      </c>
      <c r="AD89" t="s">
        <v>161</v>
      </c>
      <c r="AE89" t="s">
        <v>162</v>
      </c>
      <c r="AF89" t="s">
        <v>162</v>
      </c>
      <c r="AG89" t="s">
        <v>162</v>
      </c>
    </row>
    <row r="90" spans="1:33" x14ac:dyDescent="0.25">
      <c r="A90">
        <v>214</v>
      </c>
      <c r="B90" t="s">
        <v>23</v>
      </c>
      <c r="D90" t="s">
        <v>91</v>
      </c>
      <c r="E90" t="s">
        <v>96</v>
      </c>
      <c r="F90" t="s">
        <v>107</v>
      </c>
      <c r="G90" t="s">
        <v>108</v>
      </c>
      <c r="H90" t="s">
        <v>84</v>
      </c>
      <c r="I90" t="s">
        <v>78</v>
      </c>
      <c r="J90">
        <v>214</v>
      </c>
      <c r="K90" t="s">
        <v>128</v>
      </c>
      <c r="L90" t="s">
        <v>82</v>
      </c>
      <c r="N90" t="s">
        <v>53</v>
      </c>
      <c r="O90" t="s">
        <v>53</v>
      </c>
      <c r="P90" t="s">
        <v>55</v>
      </c>
      <c r="Q90" t="s">
        <v>55</v>
      </c>
      <c r="R90" t="s">
        <v>53</v>
      </c>
      <c r="S90" t="s">
        <v>53</v>
      </c>
      <c r="T90" t="s">
        <v>56</v>
      </c>
      <c r="U90" t="s">
        <v>54</v>
      </c>
      <c r="V90" t="s">
        <v>53</v>
      </c>
      <c r="W90" t="s">
        <v>53</v>
      </c>
      <c r="X90" t="s">
        <v>53</v>
      </c>
      <c r="Y90" t="s">
        <v>53</v>
      </c>
      <c r="Z90" t="s">
        <v>54</v>
      </c>
      <c r="AA90" t="s">
        <v>53</v>
      </c>
      <c r="AB90" t="s">
        <v>53</v>
      </c>
      <c r="AC90">
        <v>3</v>
      </c>
      <c r="AD90" t="s">
        <v>161</v>
      </c>
      <c r="AE90" t="s">
        <v>162</v>
      </c>
      <c r="AF90" t="s">
        <v>162</v>
      </c>
      <c r="AG90" t="s">
        <v>162</v>
      </c>
    </row>
    <row r="91" spans="1:33" x14ac:dyDescent="0.25">
      <c r="A91">
        <v>192</v>
      </c>
      <c r="B91" t="s">
        <v>23</v>
      </c>
      <c r="D91" t="s">
        <v>91</v>
      </c>
      <c r="E91" t="s">
        <v>96</v>
      </c>
      <c r="F91" t="s">
        <v>90</v>
      </c>
      <c r="G91" t="s">
        <v>108</v>
      </c>
      <c r="H91" t="s">
        <v>84</v>
      </c>
      <c r="I91" t="s">
        <v>78</v>
      </c>
      <c r="J91">
        <v>192</v>
      </c>
      <c r="K91" t="s">
        <v>123</v>
      </c>
      <c r="L91" t="s">
        <v>82</v>
      </c>
      <c r="N91" t="s">
        <v>53</v>
      </c>
      <c r="O91" t="s">
        <v>53</v>
      </c>
      <c r="P91" t="s">
        <v>53</v>
      </c>
      <c r="Q91" t="s">
        <v>54</v>
      </c>
      <c r="R91" t="s">
        <v>53</v>
      </c>
      <c r="S91" t="s">
        <v>53</v>
      </c>
      <c r="T91" t="s">
        <v>53</v>
      </c>
      <c r="U91" t="s">
        <v>54</v>
      </c>
      <c r="V91" t="s">
        <v>53</v>
      </c>
      <c r="W91" t="s">
        <v>53</v>
      </c>
      <c r="X91" t="s">
        <v>53</v>
      </c>
      <c r="Y91" t="s">
        <v>53</v>
      </c>
      <c r="Z91" t="s">
        <v>54</v>
      </c>
      <c r="AA91" t="s">
        <v>53</v>
      </c>
      <c r="AB91" t="s">
        <v>53</v>
      </c>
      <c r="AD91" t="s">
        <v>162</v>
      </c>
      <c r="AE91" t="s">
        <v>162</v>
      </c>
      <c r="AF91" t="s">
        <v>162</v>
      </c>
      <c r="AG91" t="s">
        <v>162</v>
      </c>
    </row>
    <row r="92" spans="1:33" x14ac:dyDescent="0.25">
      <c r="A92">
        <v>196</v>
      </c>
      <c r="B92" t="s">
        <v>23</v>
      </c>
      <c r="D92" t="s">
        <v>91</v>
      </c>
      <c r="E92" t="s">
        <v>96</v>
      </c>
      <c r="F92" t="s">
        <v>90</v>
      </c>
      <c r="G92" t="s">
        <v>108</v>
      </c>
      <c r="H92" t="s">
        <v>84</v>
      </c>
      <c r="I92" t="s">
        <v>78</v>
      </c>
      <c r="J92">
        <v>196</v>
      </c>
      <c r="K92" t="s">
        <v>111</v>
      </c>
      <c r="L92" t="s">
        <v>82</v>
      </c>
      <c r="N92" t="s">
        <v>53</v>
      </c>
      <c r="O92" t="s">
        <v>53</v>
      </c>
      <c r="P92" t="s">
        <v>53</v>
      </c>
      <c r="Q92" t="s">
        <v>53</v>
      </c>
      <c r="R92" t="s">
        <v>53</v>
      </c>
      <c r="S92" t="s">
        <v>53</v>
      </c>
      <c r="T92" t="s">
        <v>53</v>
      </c>
      <c r="U92" t="s">
        <v>54</v>
      </c>
      <c r="V92" t="s">
        <v>53</v>
      </c>
      <c r="W92" t="s">
        <v>53</v>
      </c>
      <c r="X92" t="s">
        <v>53</v>
      </c>
      <c r="Y92" t="s">
        <v>53</v>
      </c>
      <c r="Z92" t="s">
        <v>53</v>
      </c>
      <c r="AA92" t="s">
        <v>53</v>
      </c>
      <c r="AB92" t="s">
        <v>53</v>
      </c>
      <c r="AD92" t="s">
        <v>162</v>
      </c>
      <c r="AE92" t="s">
        <v>162</v>
      </c>
      <c r="AF92" t="s">
        <v>162</v>
      </c>
      <c r="AG92" t="s">
        <v>162</v>
      </c>
    </row>
    <row r="93" spans="1:33" x14ac:dyDescent="0.25">
      <c r="A93">
        <v>99</v>
      </c>
      <c r="B93" t="s">
        <v>23</v>
      </c>
      <c r="D93" t="s">
        <v>91</v>
      </c>
      <c r="E93" t="s">
        <v>96</v>
      </c>
      <c r="F93" t="s">
        <v>90</v>
      </c>
      <c r="G93" t="s">
        <v>108</v>
      </c>
      <c r="H93" t="s">
        <v>84</v>
      </c>
      <c r="I93" t="s">
        <v>163</v>
      </c>
    </row>
    <row r="94" spans="1:33" x14ac:dyDescent="0.25">
      <c r="A94">
        <v>98</v>
      </c>
      <c r="B94" t="s">
        <v>23</v>
      </c>
      <c r="D94" t="s">
        <v>91</v>
      </c>
      <c r="E94" t="s">
        <v>106</v>
      </c>
      <c r="F94" t="s">
        <v>90</v>
      </c>
      <c r="G94" t="s">
        <v>108</v>
      </c>
      <c r="H94" t="s">
        <v>84</v>
      </c>
      <c r="I94" t="s">
        <v>164</v>
      </c>
    </row>
    <row r="95" spans="1:33" x14ac:dyDescent="0.25">
      <c r="A95">
        <v>97</v>
      </c>
      <c r="B95" t="s">
        <v>23</v>
      </c>
      <c r="D95" t="s">
        <v>91</v>
      </c>
      <c r="E95" t="s">
        <v>106</v>
      </c>
      <c r="F95" t="s">
        <v>107</v>
      </c>
      <c r="G95" t="s">
        <v>108</v>
      </c>
      <c r="H95" t="s">
        <v>84</v>
      </c>
      <c r="I95" t="s">
        <v>163</v>
      </c>
    </row>
    <row r="96" spans="1:33" x14ac:dyDescent="0.25">
      <c r="A96">
        <v>96</v>
      </c>
      <c r="B96" t="s">
        <v>23</v>
      </c>
      <c r="D96" t="s">
        <v>91</v>
      </c>
      <c r="E96" t="s">
        <v>106</v>
      </c>
      <c r="F96" t="s">
        <v>90</v>
      </c>
      <c r="G96" t="s">
        <v>108</v>
      </c>
      <c r="H96" t="s">
        <v>84</v>
      </c>
      <c r="I96" t="s">
        <v>163</v>
      </c>
    </row>
    <row r="97" spans="1:33" x14ac:dyDescent="0.25">
      <c r="A97">
        <v>95</v>
      </c>
      <c r="B97" t="s">
        <v>23</v>
      </c>
      <c r="D97" t="s">
        <v>91</v>
      </c>
      <c r="E97" t="s">
        <v>106</v>
      </c>
      <c r="F97" t="s">
        <v>90</v>
      </c>
      <c r="G97" t="s">
        <v>108</v>
      </c>
      <c r="H97" t="s">
        <v>84</v>
      </c>
      <c r="I97" t="s">
        <v>163</v>
      </c>
    </row>
    <row r="98" spans="1:33" x14ac:dyDescent="0.25">
      <c r="A98">
        <v>190</v>
      </c>
      <c r="B98" t="s">
        <v>23</v>
      </c>
      <c r="D98" t="s">
        <v>91</v>
      </c>
      <c r="E98" t="s">
        <v>96</v>
      </c>
      <c r="F98" t="s">
        <v>90</v>
      </c>
      <c r="G98" t="s">
        <v>108</v>
      </c>
      <c r="H98" t="s">
        <v>84</v>
      </c>
      <c r="I98" t="s">
        <v>78</v>
      </c>
      <c r="J98">
        <v>190</v>
      </c>
      <c r="K98" t="s">
        <v>115</v>
      </c>
      <c r="L98" t="s">
        <v>82</v>
      </c>
      <c r="N98" t="s">
        <v>53</v>
      </c>
      <c r="O98" t="s">
        <v>53</v>
      </c>
      <c r="P98" t="s">
        <v>53</v>
      </c>
      <c r="Q98" t="s">
        <v>53</v>
      </c>
      <c r="R98" t="s">
        <v>53</v>
      </c>
      <c r="S98" t="s">
        <v>53</v>
      </c>
      <c r="T98" t="s">
        <v>53</v>
      </c>
      <c r="U98" t="s">
        <v>53</v>
      </c>
      <c r="V98" t="s">
        <v>53</v>
      </c>
      <c r="W98" t="s">
        <v>53</v>
      </c>
      <c r="X98" t="s">
        <v>53</v>
      </c>
      <c r="Y98" t="s">
        <v>53</v>
      </c>
      <c r="Z98" t="s">
        <v>53</v>
      </c>
      <c r="AA98" t="s">
        <v>53</v>
      </c>
      <c r="AB98" t="s">
        <v>53</v>
      </c>
      <c r="AD98" t="s">
        <v>162</v>
      </c>
      <c r="AE98" t="s">
        <v>162</v>
      </c>
      <c r="AF98" t="s">
        <v>162</v>
      </c>
      <c r="AG98" t="s">
        <v>162</v>
      </c>
    </row>
    <row r="99" spans="1:33" x14ac:dyDescent="0.25">
      <c r="A99">
        <v>94</v>
      </c>
      <c r="B99" t="s">
        <v>23</v>
      </c>
      <c r="D99" t="s">
        <v>91</v>
      </c>
      <c r="E99" t="s">
        <v>106</v>
      </c>
      <c r="F99" t="s">
        <v>107</v>
      </c>
      <c r="G99" t="s">
        <v>108</v>
      </c>
      <c r="H99" t="s">
        <v>84</v>
      </c>
      <c r="I99" t="s">
        <v>163</v>
      </c>
    </row>
    <row r="100" spans="1:33" x14ac:dyDescent="0.25">
      <c r="A100">
        <v>93</v>
      </c>
      <c r="B100" t="s">
        <v>23</v>
      </c>
      <c r="D100" t="s">
        <v>91</v>
      </c>
      <c r="E100" t="s">
        <v>96</v>
      </c>
      <c r="F100" t="s">
        <v>90</v>
      </c>
      <c r="G100" t="s">
        <v>108</v>
      </c>
      <c r="H100" t="s">
        <v>84</v>
      </c>
      <c r="I100" t="s">
        <v>163</v>
      </c>
    </row>
    <row r="101" spans="1:33" x14ac:dyDescent="0.25">
      <c r="A101">
        <v>92</v>
      </c>
      <c r="B101" t="s">
        <v>23</v>
      </c>
      <c r="D101" t="s">
        <v>91</v>
      </c>
      <c r="E101" t="s">
        <v>96</v>
      </c>
      <c r="F101" t="s">
        <v>107</v>
      </c>
      <c r="G101" t="s">
        <v>108</v>
      </c>
      <c r="H101" t="s">
        <v>84</v>
      </c>
      <c r="I101" t="s">
        <v>164</v>
      </c>
    </row>
    <row r="102" spans="1:33" x14ac:dyDescent="0.25">
      <c r="A102">
        <v>91</v>
      </c>
      <c r="B102" t="s">
        <v>23</v>
      </c>
      <c r="D102" t="s">
        <v>91</v>
      </c>
      <c r="E102" t="s">
        <v>96</v>
      </c>
      <c r="F102" t="s">
        <v>90</v>
      </c>
      <c r="G102" t="s">
        <v>108</v>
      </c>
      <c r="H102" t="s">
        <v>84</v>
      </c>
      <c r="I102" t="s">
        <v>163</v>
      </c>
    </row>
    <row r="103" spans="1:33" x14ac:dyDescent="0.25">
      <c r="A103">
        <v>90</v>
      </c>
      <c r="B103" t="s">
        <v>23</v>
      </c>
      <c r="D103" t="s">
        <v>91</v>
      </c>
      <c r="E103" t="s">
        <v>96</v>
      </c>
      <c r="F103" t="s">
        <v>90</v>
      </c>
      <c r="G103" t="s">
        <v>108</v>
      </c>
      <c r="H103" t="s">
        <v>84</v>
      </c>
      <c r="I103" t="s">
        <v>163</v>
      </c>
    </row>
    <row r="104" spans="1:33" x14ac:dyDescent="0.25">
      <c r="A104">
        <v>191</v>
      </c>
      <c r="B104" t="s">
        <v>23</v>
      </c>
      <c r="D104" t="s">
        <v>91</v>
      </c>
      <c r="E104" t="s">
        <v>96</v>
      </c>
      <c r="F104" t="s">
        <v>90</v>
      </c>
      <c r="G104" t="s">
        <v>108</v>
      </c>
      <c r="H104" t="s">
        <v>84</v>
      </c>
      <c r="I104" t="s">
        <v>78</v>
      </c>
      <c r="J104">
        <v>191</v>
      </c>
      <c r="K104" t="s">
        <v>115</v>
      </c>
      <c r="L104" t="s">
        <v>82</v>
      </c>
      <c r="N104" t="s">
        <v>53</v>
      </c>
      <c r="O104" t="s">
        <v>53</v>
      </c>
      <c r="P104" t="s">
        <v>53</v>
      </c>
      <c r="Q104" t="s">
        <v>53</v>
      </c>
      <c r="R104" t="s">
        <v>53</v>
      </c>
      <c r="S104" t="s">
        <v>53</v>
      </c>
      <c r="T104" t="s">
        <v>53</v>
      </c>
      <c r="U104" t="s">
        <v>55</v>
      </c>
      <c r="V104" t="s">
        <v>53</v>
      </c>
      <c r="W104" t="s">
        <v>55</v>
      </c>
      <c r="X104" t="s">
        <v>54</v>
      </c>
      <c r="Y104" t="s">
        <v>53</v>
      </c>
      <c r="Z104" t="s">
        <v>54</v>
      </c>
      <c r="AA104" t="s">
        <v>53</v>
      </c>
      <c r="AB104" t="s">
        <v>53</v>
      </c>
      <c r="AC104">
        <v>1</v>
      </c>
      <c r="AD104" t="s">
        <v>162</v>
      </c>
      <c r="AE104" t="s">
        <v>162</v>
      </c>
      <c r="AF104" t="s">
        <v>162</v>
      </c>
      <c r="AG104" t="s">
        <v>162</v>
      </c>
    </row>
    <row r="105" spans="1:33" x14ac:dyDescent="0.25">
      <c r="A105">
        <v>212</v>
      </c>
      <c r="B105" t="s">
        <v>23</v>
      </c>
      <c r="D105" t="s">
        <v>91</v>
      </c>
      <c r="E105" t="s">
        <v>96</v>
      </c>
      <c r="F105" t="s">
        <v>90</v>
      </c>
      <c r="G105" t="s">
        <v>108</v>
      </c>
      <c r="H105" t="s">
        <v>84</v>
      </c>
      <c r="I105" t="s">
        <v>78</v>
      </c>
      <c r="J105">
        <v>212</v>
      </c>
      <c r="K105" t="s">
        <v>144</v>
      </c>
      <c r="L105" t="s">
        <v>82</v>
      </c>
      <c r="N105" t="s">
        <v>53</v>
      </c>
      <c r="O105" t="s">
        <v>53</v>
      </c>
      <c r="P105" t="s">
        <v>53</v>
      </c>
      <c r="Q105" t="s">
        <v>53</v>
      </c>
      <c r="R105" t="s">
        <v>53</v>
      </c>
      <c r="S105" t="s">
        <v>53</v>
      </c>
      <c r="T105" t="s">
        <v>53</v>
      </c>
      <c r="U105" t="s">
        <v>53</v>
      </c>
      <c r="V105" t="s">
        <v>53</v>
      </c>
      <c r="W105" t="s">
        <v>53</v>
      </c>
      <c r="X105" t="s">
        <v>53</v>
      </c>
      <c r="Y105" t="s">
        <v>53</v>
      </c>
      <c r="Z105" t="s">
        <v>53</v>
      </c>
      <c r="AA105" t="s">
        <v>53</v>
      </c>
      <c r="AB105" t="s">
        <v>53</v>
      </c>
      <c r="AD105" t="s">
        <v>162</v>
      </c>
      <c r="AE105" t="s">
        <v>162</v>
      </c>
      <c r="AF105" t="s">
        <v>162</v>
      </c>
      <c r="AG105" t="s">
        <v>162</v>
      </c>
    </row>
    <row r="106" spans="1:33" x14ac:dyDescent="0.25">
      <c r="A106">
        <v>89</v>
      </c>
      <c r="B106" t="s">
        <v>23</v>
      </c>
      <c r="D106" t="s">
        <v>91</v>
      </c>
      <c r="E106" t="s">
        <v>96</v>
      </c>
      <c r="F106" t="s">
        <v>90</v>
      </c>
      <c r="G106" t="s">
        <v>108</v>
      </c>
      <c r="H106" t="s">
        <v>84</v>
      </c>
      <c r="I106" t="s">
        <v>163</v>
      </c>
    </row>
    <row r="107" spans="1:33" x14ac:dyDescent="0.25">
      <c r="A107">
        <v>88</v>
      </c>
      <c r="B107" t="s">
        <v>23</v>
      </c>
      <c r="D107" t="s">
        <v>91</v>
      </c>
      <c r="E107" t="s">
        <v>106</v>
      </c>
      <c r="F107" t="s">
        <v>90</v>
      </c>
      <c r="G107" t="s">
        <v>108</v>
      </c>
      <c r="H107" t="s">
        <v>84</v>
      </c>
      <c r="I107" t="s">
        <v>163</v>
      </c>
    </row>
    <row r="108" spans="1:33" x14ac:dyDescent="0.25">
      <c r="A108">
        <v>198</v>
      </c>
      <c r="B108" t="s">
        <v>23</v>
      </c>
      <c r="D108" t="s">
        <v>91</v>
      </c>
      <c r="E108" t="s">
        <v>96</v>
      </c>
      <c r="F108" t="s">
        <v>90</v>
      </c>
      <c r="G108" t="s">
        <v>108</v>
      </c>
      <c r="H108" t="s">
        <v>84</v>
      </c>
      <c r="I108" t="s">
        <v>78</v>
      </c>
      <c r="J108" t="s">
        <v>68</v>
      </c>
      <c r="K108" t="s">
        <v>149</v>
      </c>
      <c r="L108" t="s">
        <v>82</v>
      </c>
      <c r="N108" t="s">
        <v>53</v>
      </c>
      <c r="O108" t="s">
        <v>53</v>
      </c>
      <c r="P108" t="s">
        <v>53</v>
      </c>
      <c r="Q108" t="s">
        <v>53</v>
      </c>
      <c r="R108" t="s">
        <v>53</v>
      </c>
      <c r="S108" t="s">
        <v>53</v>
      </c>
      <c r="T108" t="s">
        <v>53</v>
      </c>
      <c r="U108" t="s">
        <v>53</v>
      </c>
      <c r="V108" t="s">
        <v>53</v>
      </c>
      <c r="W108" t="s">
        <v>53</v>
      </c>
      <c r="X108" t="s">
        <v>53</v>
      </c>
      <c r="Y108" t="s">
        <v>53</v>
      </c>
      <c r="Z108" t="s">
        <v>53</v>
      </c>
      <c r="AA108" t="s">
        <v>53</v>
      </c>
      <c r="AB108" t="s">
        <v>53</v>
      </c>
      <c r="AD108" t="s">
        <v>162</v>
      </c>
      <c r="AE108" t="s">
        <v>162</v>
      </c>
      <c r="AF108" t="s">
        <v>162</v>
      </c>
      <c r="AG108" t="s">
        <v>162</v>
      </c>
    </row>
    <row r="109" spans="1:33" x14ac:dyDescent="0.25">
      <c r="A109">
        <v>87</v>
      </c>
      <c r="B109" t="s">
        <v>23</v>
      </c>
      <c r="D109" t="s">
        <v>91</v>
      </c>
      <c r="E109" t="s">
        <v>96</v>
      </c>
      <c r="F109" t="s">
        <v>90</v>
      </c>
      <c r="G109" t="s">
        <v>108</v>
      </c>
      <c r="H109" t="s">
        <v>84</v>
      </c>
      <c r="I109" t="s">
        <v>163</v>
      </c>
    </row>
    <row r="110" spans="1:33" x14ac:dyDescent="0.25">
      <c r="A110">
        <v>86</v>
      </c>
      <c r="B110" t="s">
        <v>23</v>
      </c>
      <c r="C110" t="s">
        <v>103</v>
      </c>
      <c r="D110" t="s">
        <v>91</v>
      </c>
      <c r="E110" t="s">
        <v>96</v>
      </c>
      <c r="F110" t="s">
        <v>90</v>
      </c>
      <c r="G110" t="s">
        <v>108</v>
      </c>
      <c r="H110" t="s">
        <v>84</v>
      </c>
      <c r="I110" t="s">
        <v>163</v>
      </c>
    </row>
    <row r="111" spans="1:33" x14ac:dyDescent="0.25">
      <c r="A111">
        <v>187</v>
      </c>
      <c r="B111" t="s">
        <v>23</v>
      </c>
      <c r="D111" t="s">
        <v>91</v>
      </c>
      <c r="E111" t="s">
        <v>96</v>
      </c>
      <c r="F111" t="s">
        <v>90</v>
      </c>
      <c r="G111" t="s">
        <v>108</v>
      </c>
      <c r="H111" t="s">
        <v>84</v>
      </c>
      <c r="I111" t="s">
        <v>78</v>
      </c>
      <c r="J111">
        <v>187</v>
      </c>
      <c r="K111" t="s">
        <v>123</v>
      </c>
      <c r="L111" t="s">
        <v>82</v>
      </c>
      <c r="N111" t="s">
        <v>53</v>
      </c>
      <c r="O111" t="s">
        <v>53</v>
      </c>
      <c r="P111" t="s">
        <v>53</v>
      </c>
      <c r="Q111" t="s">
        <v>55</v>
      </c>
      <c r="R111" t="s">
        <v>53</v>
      </c>
      <c r="S111" t="s">
        <v>53</v>
      </c>
      <c r="T111" t="s">
        <v>56</v>
      </c>
      <c r="U111" t="s">
        <v>55</v>
      </c>
      <c r="V111" t="s">
        <v>53</v>
      </c>
      <c r="W111" t="s">
        <v>53</v>
      </c>
      <c r="X111" t="s">
        <v>54</v>
      </c>
      <c r="Y111" t="s">
        <v>53</v>
      </c>
      <c r="Z111" t="s">
        <v>54</v>
      </c>
      <c r="AA111" t="s">
        <v>53</v>
      </c>
      <c r="AB111" t="s">
        <v>53</v>
      </c>
      <c r="AC111">
        <v>2</v>
      </c>
      <c r="AD111" t="s">
        <v>162</v>
      </c>
      <c r="AE111" t="s">
        <v>162</v>
      </c>
      <c r="AF111" t="s">
        <v>162</v>
      </c>
      <c r="AG111" t="s">
        <v>162</v>
      </c>
    </row>
    <row r="112" spans="1:33" x14ac:dyDescent="0.25">
      <c r="A112">
        <v>85</v>
      </c>
      <c r="B112" t="s">
        <v>23</v>
      </c>
      <c r="D112" t="s">
        <v>91</v>
      </c>
      <c r="E112" t="s">
        <v>96</v>
      </c>
      <c r="F112" t="s">
        <v>90</v>
      </c>
      <c r="G112" t="s">
        <v>108</v>
      </c>
      <c r="H112" t="s">
        <v>84</v>
      </c>
      <c r="I112" t="s">
        <v>164</v>
      </c>
    </row>
    <row r="113" spans="1:33" x14ac:dyDescent="0.25">
      <c r="A113">
        <v>84</v>
      </c>
      <c r="B113" t="s">
        <v>23</v>
      </c>
      <c r="D113" t="s">
        <v>91</v>
      </c>
      <c r="E113" t="s">
        <v>96</v>
      </c>
      <c r="F113" t="s">
        <v>90</v>
      </c>
      <c r="G113" t="s">
        <v>108</v>
      </c>
      <c r="H113" t="s">
        <v>84</v>
      </c>
      <c r="I113" t="s">
        <v>163</v>
      </c>
    </row>
    <row r="114" spans="1:33" x14ac:dyDescent="0.25">
      <c r="A114">
        <v>200</v>
      </c>
      <c r="B114" t="s">
        <v>23</v>
      </c>
      <c r="D114" t="s">
        <v>91</v>
      </c>
      <c r="E114" t="s">
        <v>96</v>
      </c>
      <c r="F114" t="s">
        <v>90</v>
      </c>
      <c r="G114" t="s">
        <v>108</v>
      </c>
      <c r="H114" t="s">
        <v>84</v>
      </c>
      <c r="I114" t="s">
        <v>78</v>
      </c>
      <c r="J114">
        <v>200</v>
      </c>
      <c r="K114" t="s">
        <v>148</v>
      </c>
      <c r="L114" t="s">
        <v>82</v>
      </c>
      <c r="N114" t="s">
        <v>53</v>
      </c>
      <c r="O114" t="s">
        <v>53</v>
      </c>
      <c r="P114" t="s">
        <v>53</v>
      </c>
      <c r="Q114" t="s">
        <v>53</v>
      </c>
      <c r="R114" t="s">
        <v>53</v>
      </c>
      <c r="S114" t="s">
        <v>53</v>
      </c>
      <c r="T114" t="s">
        <v>53</v>
      </c>
      <c r="U114" t="s">
        <v>54</v>
      </c>
      <c r="V114" t="s">
        <v>53</v>
      </c>
      <c r="W114" t="s">
        <v>53</v>
      </c>
      <c r="X114" t="s">
        <v>53</v>
      </c>
      <c r="Y114" t="s">
        <v>53</v>
      </c>
      <c r="Z114" t="s">
        <v>54</v>
      </c>
      <c r="AA114" t="s">
        <v>53</v>
      </c>
      <c r="AB114" t="s">
        <v>53</v>
      </c>
      <c r="AD114" t="s">
        <v>162</v>
      </c>
      <c r="AE114" t="s">
        <v>162</v>
      </c>
      <c r="AF114" t="s">
        <v>162</v>
      </c>
      <c r="AG114" t="s">
        <v>162</v>
      </c>
    </row>
    <row r="115" spans="1:33" x14ac:dyDescent="0.25">
      <c r="A115">
        <v>82</v>
      </c>
      <c r="B115" t="s">
        <v>23</v>
      </c>
      <c r="D115" t="s">
        <v>91</v>
      </c>
      <c r="E115" t="s">
        <v>96</v>
      </c>
      <c r="F115" t="s">
        <v>90</v>
      </c>
      <c r="G115" t="s">
        <v>108</v>
      </c>
      <c r="H115" t="s">
        <v>84</v>
      </c>
      <c r="I115" t="s">
        <v>163</v>
      </c>
    </row>
    <row r="116" spans="1:33" x14ac:dyDescent="0.25">
      <c r="A116">
        <v>83</v>
      </c>
      <c r="B116" t="s">
        <v>23</v>
      </c>
      <c r="D116" t="s">
        <v>91</v>
      </c>
      <c r="E116" t="s">
        <v>96</v>
      </c>
      <c r="F116" t="s">
        <v>90</v>
      </c>
      <c r="G116" t="s">
        <v>108</v>
      </c>
      <c r="H116" t="s">
        <v>84</v>
      </c>
      <c r="I116" t="s">
        <v>163</v>
      </c>
    </row>
    <row r="117" spans="1:33" x14ac:dyDescent="0.25">
      <c r="A117">
        <v>102</v>
      </c>
      <c r="B117" t="s">
        <v>23</v>
      </c>
      <c r="D117" t="s">
        <v>91</v>
      </c>
      <c r="E117" t="s">
        <v>96</v>
      </c>
      <c r="G117" t="s">
        <v>108</v>
      </c>
      <c r="H117" t="s">
        <v>84</v>
      </c>
      <c r="I117" t="s">
        <v>78</v>
      </c>
      <c r="J117" t="s">
        <v>65</v>
      </c>
      <c r="L117" t="s">
        <v>82</v>
      </c>
      <c r="N117" t="s">
        <v>53</v>
      </c>
      <c r="O117" t="s">
        <v>53</v>
      </c>
      <c r="P117" t="s">
        <v>54</v>
      </c>
      <c r="Q117" t="s">
        <v>54</v>
      </c>
      <c r="R117" t="s">
        <v>53</v>
      </c>
      <c r="S117" t="s">
        <v>53</v>
      </c>
      <c r="T117" t="s">
        <v>53</v>
      </c>
      <c r="U117" t="s">
        <v>54</v>
      </c>
      <c r="V117" t="s">
        <v>53</v>
      </c>
      <c r="W117" t="s">
        <v>53</v>
      </c>
      <c r="X117" t="s">
        <v>53</v>
      </c>
      <c r="Y117" t="s">
        <v>53</v>
      </c>
      <c r="Z117" t="s">
        <v>53</v>
      </c>
      <c r="AA117" t="s">
        <v>53</v>
      </c>
      <c r="AB117" t="s">
        <v>53</v>
      </c>
      <c r="AD117" t="s">
        <v>162</v>
      </c>
      <c r="AE117" t="s">
        <v>162</v>
      </c>
      <c r="AF117" t="s">
        <v>162</v>
      </c>
      <c r="AG117" t="s">
        <v>162</v>
      </c>
    </row>
    <row r="118" spans="1:33" x14ac:dyDescent="0.25">
      <c r="A118">
        <v>207</v>
      </c>
      <c r="B118" t="s">
        <v>23</v>
      </c>
      <c r="D118" t="s">
        <v>91</v>
      </c>
      <c r="E118" t="s">
        <v>96</v>
      </c>
      <c r="F118" t="s">
        <v>107</v>
      </c>
      <c r="G118" t="s">
        <v>108</v>
      </c>
      <c r="H118" t="s">
        <v>84</v>
      </c>
      <c r="I118" t="s">
        <v>78</v>
      </c>
      <c r="J118">
        <v>207</v>
      </c>
      <c r="K118" t="s">
        <v>151</v>
      </c>
      <c r="L118" t="s">
        <v>82</v>
      </c>
      <c r="N118" t="s">
        <v>53</v>
      </c>
      <c r="O118" t="s">
        <v>53</v>
      </c>
      <c r="P118" t="s">
        <v>53</v>
      </c>
      <c r="Q118" t="s">
        <v>53</v>
      </c>
      <c r="R118" t="s">
        <v>53</v>
      </c>
      <c r="S118" t="s">
        <v>53</v>
      </c>
      <c r="T118" t="s">
        <v>53</v>
      </c>
      <c r="U118" t="s">
        <v>53</v>
      </c>
      <c r="V118" t="s">
        <v>53</v>
      </c>
      <c r="W118" t="s">
        <v>53</v>
      </c>
      <c r="X118" t="s">
        <v>53</v>
      </c>
      <c r="Y118" t="s">
        <v>53</v>
      </c>
      <c r="Z118" t="s">
        <v>53</v>
      </c>
      <c r="AA118" t="s">
        <v>53</v>
      </c>
      <c r="AB118" t="s">
        <v>53</v>
      </c>
      <c r="AD118" t="s">
        <v>162</v>
      </c>
      <c r="AE118" t="s">
        <v>162</v>
      </c>
      <c r="AF118" t="s">
        <v>162</v>
      </c>
      <c r="AG118" t="s">
        <v>162</v>
      </c>
    </row>
    <row r="119" spans="1:33" x14ac:dyDescent="0.25">
      <c r="A119">
        <v>198</v>
      </c>
      <c r="B119" t="s">
        <v>23</v>
      </c>
      <c r="D119" t="s">
        <v>91</v>
      </c>
      <c r="E119" t="s">
        <v>96</v>
      </c>
      <c r="F119" t="s">
        <v>90</v>
      </c>
      <c r="G119" t="s">
        <v>108</v>
      </c>
      <c r="H119" t="s">
        <v>84</v>
      </c>
      <c r="I119" t="s">
        <v>78</v>
      </c>
      <c r="J119" t="s">
        <v>74</v>
      </c>
      <c r="K119" t="s">
        <v>148</v>
      </c>
      <c r="L119" t="s">
        <v>82</v>
      </c>
      <c r="N119" t="s">
        <v>53</v>
      </c>
      <c r="O119" t="s">
        <v>53</v>
      </c>
      <c r="P119" t="s">
        <v>53</v>
      </c>
      <c r="Q119" t="s">
        <v>53</v>
      </c>
      <c r="R119" t="s">
        <v>53</v>
      </c>
      <c r="S119" t="s">
        <v>53</v>
      </c>
      <c r="T119" t="s">
        <v>53</v>
      </c>
      <c r="U119" t="s">
        <v>53</v>
      </c>
      <c r="V119" t="s">
        <v>53</v>
      </c>
      <c r="W119" t="s">
        <v>53</v>
      </c>
      <c r="X119" t="s">
        <v>55</v>
      </c>
      <c r="Y119" t="s">
        <v>53</v>
      </c>
      <c r="Z119" t="s">
        <v>53</v>
      </c>
      <c r="AA119" t="s">
        <v>53</v>
      </c>
      <c r="AB119" t="s">
        <v>53</v>
      </c>
      <c r="AD119" t="s">
        <v>162</v>
      </c>
      <c r="AE119" t="s">
        <v>162</v>
      </c>
      <c r="AF119" t="s">
        <v>162</v>
      </c>
      <c r="AG119" t="s">
        <v>162</v>
      </c>
    </row>
    <row r="120" spans="1:33" x14ac:dyDescent="0.25">
      <c r="A120">
        <v>184</v>
      </c>
      <c r="B120" t="s">
        <v>23</v>
      </c>
      <c r="D120" t="s">
        <v>91</v>
      </c>
      <c r="E120" t="s">
        <v>96</v>
      </c>
      <c r="F120" t="s">
        <v>90</v>
      </c>
      <c r="G120" t="s">
        <v>108</v>
      </c>
      <c r="H120" t="s">
        <v>84</v>
      </c>
      <c r="I120" t="s">
        <v>78</v>
      </c>
      <c r="J120">
        <v>184</v>
      </c>
      <c r="K120" t="s">
        <v>115</v>
      </c>
      <c r="L120" t="s">
        <v>82</v>
      </c>
      <c r="N120" t="s">
        <v>53</v>
      </c>
      <c r="O120" t="s">
        <v>53</v>
      </c>
      <c r="P120" t="s">
        <v>53</v>
      </c>
      <c r="Q120" t="s">
        <v>53</v>
      </c>
      <c r="R120" t="s">
        <v>53</v>
      </c>
      <c r="S120" t="s">
        <v>53</v>
      </c>
      <c r="T120" t="s">
        <v>53</v>
      </c>
      <c r="U120" t="s">
        <v>54</v>
      </c>
      <c r="V120" t="s">
        <v>53</v>
      </c>
      <c r="W120" t="s">
        <v>53</v>
      </c>
      <c r="X120" t="s">
        <v>53</v>
      </c>
      <c r="Y120" t="s">
        <v>53</v>
      </c>
      <c r="Z120" t="s">
        <v>53</v>
      </c>
      <c r="AA120" t="s">
        <v>53</v>
      </c>
      <c r="AB120" t="s">
        <v>53</v>
      </c>
      <c r="AD120" t="s">
        <v>162</v>
      </c>
      <c r="AE120" t="s">
        <v>162</v>
      </c>
      <c r="AF120" t="s">
        <v>162</v>
      </c>
      <c r="AG120" t="s">
        <v>162</v>
      </c>
    </row>
    <row r="121" spans="1:33" x14ac:dyDescent="0.25">
      <c r="A121">
        <v>109</v>
      </c>
      <c r="B121" t="s">
        <v>23</v>
      </c>
      <c r="C121" t="s">
        <v>124</v>
      </c>
      <c r="D121" t="s">
        <v>91</v>
      </c>
      <c r="E121" t="s">
        <v>96</v>
      </c>
      <c r="F121" t="s">
        <v>107</v>
      </c>
      <c r="G121" t="s">
        <v>108</v>
      </c>
      <c r="H121" t="s">
        <v>84</v>
      </c>
      <c r="I121" t="s">
        <v>78</v>
      </c>
      <c r="J121">
        <v>109</v>
      </c>
      <c r="K121" t="s">
        <v>152</v>
      </c>
      <c r="L121" t="s">
        <v>82</v>
      </c>
      <c r="N121" t="s">
        <v>53</v>
      </c>
      <c r="O121" t="s">
        <v>53</v>
      </c>
      <c r="P121" t="s">
        <v>54</v>
      </c>
      <c r="Q121" t="s">
        <v>54</v>
      </c>
      <c r="R121" t="s">
        <v>54</v>
      </c>
      <c r="S121" t="s">
        <v>54</v>
      </c>
      <c r="T121" t="s">
        <v>53</v>
      </c>
      <c r="U121" t="s">
        <v>53</v>
      </c>
      <c r="V121" t="s">
        <v>53</v>
      </c>
      <c r="W121" t="s">
        <v>53</v>
      </c>
      <c r="X121" t="s">
        <v>53</v>
      </c>
      <c r="Y121" t="s">
        <v>53</v>
      </c>
      <c r="Z121" t="s">
        <v>53</v>
      </c>
      <c r="AA121" t="s">
        <v>53</v>
      </c>
      <c r="AB121" t="s">
        <v>53</v>
      </c>
      <c r="AD121" t="s">
        <v>162</v>
      </c>
      <c r="AE121" t="s">
        <v>162</v>
      </c>
      <c r="AF121" t="s">
        <v>162</v>
      </c>
      <c r="AG121" t="s">
        <v>162</v>
      </c>
    </row>
    <row r="122" spans="1:33" x14ac:dyDescent="0.25">
      <c r="A122">
        <v>108</v>
      </c>
      <c r="B122" t="s">
        <v>23</v>
      </c>
      <c r="C122" t="s">
        <v>124</v>
      </c>
      <c r="D122" t="s">
        <v>91</v>
      </c>
      <c r="E122" t="s">
        <v>96</v>
      </c>
      <c r="F122" t="s">
        <v>107</v>
      </c>
      <c r="G122" t="s">
        <v>108</v>
      </c>
      <c r="H122" t="s">
        <v>84</v>
      </c>
      <c r="I122" t="s">
        <v>78</v>
      </c>
      <c r="J122" t="s">
        <v>57</v>
      </c>
      <c r="L122" t="s">
        <v>82</v>
      </c>
      <c r="N122" t="s">
        <v>53</v>
      </c>
      <c r="O122" t="s">
        <v>53</v>
      </c>
      <c r="P122" t="s">
        <v>53</v>
      </c>
      <c r="Q122" t="s">
        <v>54</v>
      </c>
      <c r="R122" t="s">
        <v>53</v>
      </c>
      <c r="S122" t="s">
        <v>53</v>
      </c>
      <c r="T122" t="s">
        <v>53</v>
      </c>
      <c r="U122" t="s">
        <v>54</v>
      </c>
      <c r="V122" t="s">
        <v>53</v>
      </c>
      <c r="W122" t="s">
        <v>53</v>
      </c>
      <c r="X122" t="s">
        <v>53</v>
      </c>
      <c r="Y122" t="s">
        <v>53</v>
      </c>
      <c r="Z122" t="s">
        <v>53</v>
      </c>
      <c r="AA122" t="s">
        <v>53</v>
      </c>
      <c r="AB122" t="s">
        <v>53</v>
      </c>
      <c r="AD122" t="s">
        <v>162</v>
      </c>
      <c r="AE122" t="s">
        <v>162</v>
      </c>
      <c r="AF122" t="s">
        <v>162</v>
      </c>
      <c r="AG122" t="s">
        <v>162</v>
      </c>
    </row>
    <row r="123" spans="1:33" x14ac:dyDescent="0.25">
      <c r="A123">
        <v>202</v>
      </c>
      <c r="B123" t="s">
        <v>23</v>
      </c>
      <c r="D123" t="s">
        <v>91</v>
      </c>
      <c r="E123" t="s">
        <v>96</v>
      </c>
      <c r="F123" t="s">
        <v>90</v>
      </c>
      <c r="G123" t="s">
        <v>108</v>
      </c>
      <c r="H123" t="s">
        <v>84</v>
      </c>
      <c r="I123" t="s">
        <v>78</v>
      </c>
      <c r="J123">
        <v>202</v>
      </c>
      <c r="K123" t="s">
        <v>140</v>
      </c>
      <c r="L123" t="s">
        <v>82</v>
      </c>
      <c r="N123" t="s">
        <v>53</v>
      </c>
      <c r="O123" t="s">
        <v>53</v>
      </c>
      <c r="P123" t="s">
        <v>55</v>
      </c>
      <c r="Q123" t="s">
        <v>55</v>
      </c>
      <c r="R123" t="s">
        <v>54</v>
      </c>
      <c r="S123" t="s">
        <v>53</v>
      </c>
      <c r="T123" t="s">
        <v>53</v>
      </c>
      <c r="U123" t="s">
        <v>54</v>
      </c>
      <c r="V123" t="s">
        <v>53</v>
      </c>
      <c r="W123" t="s">
        <v>53</v>
      </c>
      <c r="X123" t="s">
        <v>53</v>
      </c>
      <c r="Y123" t="s">
        <v>53</v>
      </c>
      <c r="Z123" t="s">
        <v>53</v>
      </c>
      <c r="AA123" t="s">
        <v>53</v>
      </c>
      <c r="AB123" t="s">
        <v>53</v>
      </c>
      <c r="AC123">
        <v>4</v>
      </c>
      <c r="AD123" t="s">
        <v>162</v>
      </c>
      <c r="AE123" t="s">
        <v>162</v>
      </c>
      <c r="AF123" t="s">
        <v>162</v>
      </c>
      <c r="AG123" t="s">
        <v>162</v>
      </c>
    </row>
    <row r="124" spans="1:33" x14ac:dyDescent="0.25">
      <c r="A124">
        <v>201</v>
      </c>
      <c r="B124" t="s">
        <v>23</v>
      </c>
      <c r="D124" t="s">
        <v>91</v>
      </c>
      <c r="E124" t="s">
        <v>96</v>
      </c>
      <c r="F124" t="s">
        <v>90</v>
      </c>
      <c r="G124" t="s">
        <v>108</v>
      </c>
      <c r="H124" t="s">
        <v>84</v>
      </c>
      <c r="I124" t="s">
        <v>78</v>
      </c>
      <c r="J124">
        <v>201</v>
      </c>
      <c r="K124" t="s">
        <v>146</v>
      </c>
      <c r="L124" t="s">
        <v>82</v>
      </c>
      <c r="N124" t="s">
        <v>53</v>
      </c>
      <c r="O124" t="s">
        <v>53</v>
      </c>
      <c r="P124" t="s">
        <v>54</v>
      </c>
      <c r="Q124" t="s">
        <v>54</v>
      </c>
      <c r="R124" t="s">
        <v>53</v>
      </c>
      <c r="S124" t="s">
        <v>54</v>
      </c>
      <c r="T124" t="s">
        <v>53</v>
      </c>
      <c r="U124" t="s">
        <v>54</v>
      </c>
      <c r="V124" t="s">
        <v>53</v>
      </c>
      <c r="W124" t="s">
        <v>53</v>
      </c>
      <c r="X124" t="s">
        <v>53</v>
      </c>
      <c r="Y124" t="s">
        <v>53</v>
      </c>
      <c r="Z124" t="s">
        <v>53</v>
      </c>
      <c r="AA124" t="s">
        <v>53</v>
      </c>
      <c r="AB124" t="s">
        <v>53</v>
      </c>
      <c r="AD124" t="s">
        <v>162</v>
      </c>
      <c r="AE124" t="s">
        <v>162</v>
      </c>
      <c r="AF124" t="s">
        <v>162</v>
      </c>
      <c r="AG124" t="s">
        <v>162</v>
      </c>
    </row>
    <row r="125" spans="1:33" x14ac:dyDescent="0.25">
      <c r="A125">
        <v>208</v>
      </c>
      <c r="B125" t="s">
        <v>23</v>
      </c>
      <c r="D125" t="s">
        <v>91</v>
      </c>
      <c r="E125" t="s">
        <v>96</v>
      </c>
      <c r="F125" t="s">
        <v>90</v>
      </c>
      <c r="G125" t="s">
        <v>108</v>
      </c>
      <c r="H125" t="s">
        <v>84</v>
      </c>
      <c r="I125" t="s">
        <v>78</v>
      </c>
      <c r="J125" t="s">
        <v>70</v>
      </c>
      <c r="K125" t="s">
        <v>104</v>
      </c>
      <c r="L125" t="s">
        <v>82</v>
      </c>
      <c r="N125" t="s">
        <v>53</v>
      </c>
      <c r="O125" t="s">
        <v>53</v>
      </c>
      <c r="P125" t="s">
        <v>54</v>
      </c>
      <c r="Q125" t="s">
        <v>54</v>
      </c>
      <c r="R125" t="s">
        <v>53</v>
      </c>
      <c r="S125" t="s">
        <v>53</v>
      </c>
      <c r="T125" t="s">
        <v>53</v>
      </c>
      <c r="U125" t="s">
        <v>54</v>
      </c>
      <c r="V125" t="s">
        <v>53</v>
      </c>
      <c r="W125" t="s">
        <v>53</v>
      </c>
      <c r="X125" t="s">
        <v>53</v>
      </c>
      <c r="Y125" t="s">
        <v>53</v>
      </c>
      <c r="Z125" t="s">
        <v>53</v>
      </c>
      <c r="AA125" t="s">
        <v>53</v>
      </c>
      <c r="AB125" t="s">
        <v>53</v>
      </c>
      <c r="AD125" t="s">
        <v>162</v>
      </c>
      <c r="AE125" t="s">
        <v>162</v>
      </c>
      <c r="AF125" t="s">
        <v>162</v>
      </c>
      <c r="AG125" t="s">
        <v>162</v>
      </c>
    </row>
    <row r="126" spans="1:33" x14ac:dyDescent="0.25">
      <c r="A126">
        <v>216</v>
      </c>
      <c r="B126" t="s">
        <v>23</v>
      </c>
      <c r="D126" t="s">
        <v>91</v>
      </c>
      <c r="E126" t="s">
        <v>96</v>
      </c>
      <c r="F126" t="s">
        <v>90</v>
      </c>
      <c r="G126" t="s">
        <v>108</v>
      </c>
      <c r="H126" t="s">
        <v>84</v>
      </c>
      <c r="I126" t="s">
        <v>78</v>
      </c>
      <c r="J126">
        <v>216</v>
      </c>
      <c r="K126" t="s">
        <v>156</v>
      </c>
      <c r="L126" t="s">
        <v>82</v>
      </c>
      <c r="N126" t="s">
        <v>53</v>
      </c>
      <c r="O126" t="s">
        <v>53</v>
      </c>
      <c r="P126" t="s">
        <v>53</v>
      </c>
      <c r="Q126" t="s">
        <v>54</v>
      </c>
      <c r="R126" t="s">
        <v>53</v>
      </c>
      <c r="S126" t="s">
        <v>53</v>
      </c>
      <c r="T126" t="s">
        <v>53</v>
      </c>
      <c r="U126" t="s">
        <v>54</v>
      </c>
      <c r="V126" t="s">
        <v>53</v>
      </c>
      <c r="W126" t="s">
        <v>53</v>
      </c>
      <c r="X126" t="s">
        <v>53</v>
      </c>
      <c r="Y126" t="s">
        <v>53</v>
      </c>
      <c r="Z126" t="s">
        <v>53</v>
      </c>
      <c r="AA126" t="s">
        <v>53</v>
      </c>
      <c r="AB126" t="s">
        <v>53</v>
      </c>
      <c r="AD126" t="s">
        <v>162</v>
      </c>
      <c r="AE126" t="s">
        <v>162</v>
      </c>
      <c r="AF126" t="s">
        <v>162</v>
      </c>
      <c r="AG126" t="s">
        <v>162</v>
      </c>
    </row>
    <row r="127" spans="1:33" x14ac:dyDescent="0.25">
      <c r="A127">
        <v>79</v>
      </c>
      <c r="B127" t="s">
        <v>23</v>
      </c>
      <c r="D127" t="s">
        <v>91</v>
      </c>
      <c r="E127" t="s">
        <v>96</v>
      </c>
      <c r="F127" t="s">
        <v>90</v>
      </c>
      <c r="G127" t="s">
        <v>108</v>
      </c>
      <c r="H127" t="s">
        <v>84</v>
      </c>
      <c r="I127" t="s">
        <v>78</v>
      </c>
      <c r="J127">
        <v>79</v>
      </c>
      <c r="K127" t="s">
        <v>115</v>
      </c>
      <c r="L127" t="s">
        <v>82</v>
      </c>
      <c r="N127" t="s">
        <v>53</v>
      </c>
      <c r="O127" t="s">
        <v>53</v>
      </c>
      <c r="P127" t="s">
        <v>54</v>
      </c>
      <c r="Q127" t="s">
        <v>53</v>
      </c>
      <c r="R127" t="s">
        <v>54</v>
      </c>
      <c r="S127" t="s">
        <v>53</v>
      </c>
      <c r="T127" t="s">
        <v>53</v>
      </c>
      <c r="U127" t="s">
        <v>54</v>
      </c>
      <c r="V127" t="s">
        <v>53</v>
      </c>
      <c r="W127" t="s">
        <v>53</v>
      </c>
      <c r="X127" t="s">
        <v>53</v>
      </c>
      <c r="Y127" t="s">
        <v>53</v>
      </c>
      <c r="Z127" t="s">
        <v>53</v>
      </c>
      <c r="AA127" t="s">
        <v>53</v>
      </c>
      <c r="AB127" t="s">
        <v>53</v>
      </c>
      <c r="AD127" t="s">
        <v>162</v>
      </c>
      <c r="AE127" t="s">
        <v>162</v>
      </c>
      <c r="AF127" t="s">
        <v>162</v>
      </c>
      <c r="AG127" t="s">
        <v>162</v>
      </c>
    </row>
    <row r="128" spans="1:33" x14ac:dyDescent="0.25">
      <c r="A128">
        <v>208</v>
      </c>
      <c r="B128" t="s">
        <v>23</v>
      </c>
      <c r="D128" t="s">
        <v>91</v>
      </c>
      <c r="E128" t="s">
        <v>96</v>
      </c>
      <c r="F128" t="s">
        <v>90</v>
      </c>
      <c r="G128" t="s">
        <v>108</v>
      </c>
      <c r="H128" t="s">
        <v>84</v>
      </c>
      <c r="I128" t="s">
        <v>78</v>
      </c>
      <c r="J128" t="s">
        <v>73</v>
      </c>
      <c r="K128" t="s">
        <v>155</v>
      </c>
      <c r="L128" t="s">
        <v>82</v>
      </c>
      <c r="N128" t="s">
        <v>53</v>
      </c>
      <c r="O128" t="s">
        <v>53</v>
      </c>
      <c r="P128" t="s">
        <v>53</v>
      </c>
      <c r="Q128" t="s">
        <v>53</v>
      </c>
      <c r="R128" t="s">
        <v>53</v>
      </c>
      <c r="S128" t="s">
        <v>53</v>
      </c>
      <c r="T128" t="s">
        <v>53</v>
      </c>
      <c r="U128" t="s">
        <v>53</v>
      </c>
      <c r="V128" t="s">
        <v>53</v>
      </c>
      <c r="W128" t="s">
        <v>53</v>
      </c>
      <c r="X128" t="s">
        <v>53</v>
      </c>
      <c r="Y128" t="s">
        <v>53</v>
      </c>
      <c r="Z128" t="s">
        <v>53</v>
      </c>
      <c r="AA128" t="s">
        <v>53</v>
      </c>
      <c r="AB128" t="s">
        <v>53</v>
      </c>
      <c r="AD128" t="s">
        <v>162</v>
      </c>
      <c r="AE128" t="s">
        <v>162</v>
      </c>
      <c r="AF128" t="s">
        <v>162</v>
      </c>
      <c r="AG128" t="s">
        <v>162</v>
      </c>
    </row>
    <row r="129" spans="1:33" x14ac:dyDescent="0.25">
      <c r="A129">
        <v>73</v>
      </c>
      <c r="B129" t="s">
        <v>23</v>
      </c>
      <c r="D129" t="s">
        <v>91</v>
      </c>
      <c r="E129" t="s">
        <v>88</v>
      </c>
      <c r="F129" t="s">
        <v>90</v>
      </c>
      <c r="G129" t="s">
        <v>108</v>
      </c>
      <c r="H129" t="s">
        <v>84</v>
      </c>
      <c r="I129" t="s">
        <v>78</v>
      </c>
      <c r="J129">
        <v>73</v>
      </c>
      <c r="K129" t="s">
        <v>129</v>
      </c>
      <c r="L129" t="s">
        <v>82</v>
      </c>
      <c r="N129" t="s">
        <v>53</v>
      </c>
      <c r="O129" t="s">
        <v>53</v>
      </c>
      <c r="P129" t="s">
        <v>54</v>
      </c>
      <c r="Q129" t="s">
        <v>55</v>
      </c>
      <c r="R129" t="s">
        <v>53</v>
      </c>
      <c r="S129" t="s">
        <v>53</v>
      </c>
      <c r="T129" t="s">
        <v>53</v>
      </c>
      <c r="U129" t="s">
        <v>54</v>
      </c>
      <c r="V129" t="s">
        <v>53</v>
      </c>
      <c r="W129" t="s">
        <v>53</v>
      </c>
      <c r="X129" t="s">
        <v>53</v>
      </c>
      <c r="Y129" t="s">
        <v>53</v>
      </c>
      <c r="Z129" t="s">
        <v>53</v>
      </c>
      <c r="AA129" t="s">
        <v>53</v>
      </c>
      <c r="AB129" t="s">
        <v>53</v>
      </c>
      <c r="AC129">
        <v>1</v>
      </c>
      <c r="AD129" t="s">
        <v>162</v>
      </c>
      <c r="AE129" t="s">
        <v>162</v>
      </c>
      <c r="AF129" t="s">
        <v>162</v>
      </c>
      <c r="AG129" t="s">
        <v>162</v>
      </c>
    </row>
    <row r="130" spans="1:33" x14ac:dyDescent="0.25">
      <c r="A130">
        <v>109</v>
      </c>
      <c r="B130" t="s">
        <v>23</v>
      </c>
      <c r="D130" t="s">
        <v>91</v>
      </c>
      <c r="E130" t="s">
        <v>96</v>
      </c>
      <c r="F130" t="s">
        <v>107</v>
      </c>
      <c r="G130" t="s">
        <v>108</v>
      </c>
      <c r="H130" t="s">
        <v>84</v>
      </c>
      <c r="I130" t="s">
        <v>78</v>
      </c>
      <c r="J130">
        <v>109</v>
      </c>
      <c r="K130" t="s">
        <v>152</v>
      </c>
      <c r="L130" t="s">
        <v>82</v>
      </c>
      <c r="N130" t="s">
        <v>53</v>
      </c>
      <c r="O130" t="s">
        <v>53</v>
      </c>
      <c r="P130" t="s">
        <v>53</v>
      </c>
      <c r="Q130" t="s">
        <v>53</v>
      </c>
      <c r="R130" t="s">
        <v>53</v>
      </c>
      <c r="S130" t="s">
        <v>53</v>
      </c>
      <c r="T130" t="s">
        <v>53</v>
      </c>
      <c r="U130" t="s">
        <v>54</v>
      </c>
      <c r="V130" t="s">
        <v>53</v>
      </c>
      <c r="W130" t="s">
        <v>53</v>
      </c>
      <c r="X130" t="s">
        <v>53</v>
      </c>
      <c r="Y130" t="s">
        <v>53</v>
      </c>
      <c r="Z130" t="s">
        <v>53</v>
      </c>
      <c r="AA130" t="s">
        <v>53</v>
      </c>
      <c r="AB130" t="s">
        <v>53</v>
      </c>
      <c r="AD130" t="s">
        <v>162</v>
      </c>
      <c r="AE130" t="s">
        <v>162</v>
      </c>
      <c r="AF130" t="s">
        <v>162</v>
      </c>
      <c r="AG130" t="s">
        <v>162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"/>
  <sheetViews>
    <sheetView workbookViewId="0">
      <selection activeCell="A3" sqref="A3"/>
    </sheetView>
  </sheetViews>
  <sheetFormatPr defaultRowHeight="15" x14ac:dyDescent="0.25"/>
  <cols>
    <col min="1" max="1" width="17.7109375" customWidth="1"/>
    <col min="2" max="2" width="16.28515625" customWidth="1"/>
    <col min="3" max="3" width="13.42578125" customWidth="1"/>
    <col min="4" max="4" width="12.28515625" customWidth="1"/>
    <col min="5" max="5" width="12.5703125" customWidth="1"/>
    <col min="6" max="6" width="11.28515625" customWidth="1"/>
    <col min="7" max="7" width="14.28515625" bestFit="1" customWidth="1"/>
    <col min="8" max="8" width="11.28515625" bestFit="1" customWidth="1"/>
    <col min="9" max="9" width="12.140625" customWidth="1"/>
    <col min="10" max="10" width="11.28515625" bestFit="1" customWidth="1"/>
  </cols>
  <sheetData>
    <row r="3" spans="1:6" x14ac:dyDescent="0.25">
      <c r="A3" s="4" t="s">
        <v>196</v>
      </c>
      <c r="B3" s="4" t="s">
        <v>184</v>
      </c>
    </row>
    <row r="4" spans="1:6" x14ac:dyDescent="0.25">
      <c r="A4" s="4" t="s">
        <v>182</v>
      </c>
      <c r="B4" t="s">
        <v>23</v>
      </c>
      <c r="C4" t="s">
        <v>133</v>
      </c>
      <c r="D4" t="s">
        <v>76</v>
      </c>
      <c r="E4" t="s">
        <v>127</v>
      </c>
      <c r="F4" t="s">
        <v>183</v>
      </c>
    </row>
    <row r="5" spans="1:6" x14ac:dyDescent="0.25">
      <c r="A5" s="5" t="s">
        <v>78</v>
      </c>
      <c r="B5" s="14">
        <v>54</v>
      </c>
      <c r="C5" s="14">
        <v>25</v>
      </c>
      <c r="D5" s="14">
        <v>40</v>
      </c>
      <c r="E5" s="14">
        <v>17</v>
      </c>
      <c r="F5" s="14">
        <v>136</v>
      </c>
    </row>
    <row r="6" spans="1:6" x14ac:dyDescent="0.25">
      <c r="A6" s="16" t="s">
        <v>91</v>
      </c>
      <c r="B6" s="14">
        <v>54</v>
      </c>
      <c r="C6" s="14"/>
      <c r="D6" s="14"/>
      <c r="E6" s="14"/>
      <c r="F6" s="14">
        <v>54</v>
      </c>
    </row>
    <row r="7" spans="1:6" x14ac:dyDescent="0.25">
      <c r="A7" s="16" t="s">
        <v>86</v>
      </c>
      <c r="B7" s="14"/>
      <c r="C7" s="14">
        <v>25</v>
      </c>
      <c r="D7" s="14">
        <v>40</v>
      </c>
      <c r="E7" s="14">
        <v>17</v>
      </c>
      <c r="F7" s="14">
        <v>82</v>
      </c>
    </row>
    <row r="8" spans="1:6" x14ac:dyDescent="0.25">
      <c r="A8" s="5" t="s">
        <v>183</v>
      </c>
      <c r="B8" s="14">
        <v>54</v>
      </c>
      <c r="C8" s="14">
        <v>25</v>
      </c>
      <c r="D8" s="14">
        <v>40</v>
      </c>
      <c r="E8" s="14">
        <v>17</v>
      </c>
      <c r="F8" s="14">
        <v>136</v>
      </c>
    </row>
  </sheetData>
  <pageMargins left="0.7" right="0.7" top="0.75" bottom="0.75" header="0.3" footer="0.3"/>
  <pageSetup orientation="portrait" horizontalDpi="4294967295" verticalDpi="4294967295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7"/>
  <sheetViews>
    <sheetView topLeftCell="N1" zoomScale="85" zoomScaleNormal="85" workbookViewId="0">
      <pane ySplit="1" topLeftCell="A42" activePane="bottomLeft" state="frozen"/>
      <selection pane="bottomLeft" activeCell="S226" sqref="S226"/>
    </sheetView>
  </sheetViews>
  <sheetFormatPr defaultRowHeight="15" x14ac:dyDescent="0.25"/>
  <cols>
    <col min="1" max="1" width="15.140625" customWidth="1"/>
    <col min="2" max="3" width="13.42578125" customWidth="1"/>
    <col min="4" max="4" width="26.7109375" customWidth="1"/>
    <col min="5" max="6" width="13.42578125" customWidth="1"/>
    <col min="7" max="7" width="14" customWidth="1"/>
    <col min="8" max="8" width="16.85546875" customWidth="1"/>
    <col min="9" max="9" width="13.42578125" customWidth="1"/>
    <col min="10" max="10" width="16.28515625" customWidth="1"/>
    <col min="11" max="11" width="19.140625" customWidth="1"/>
    <col min="12" max="12" width="15" customWidth="1"/>
    <col min="13" max="13" width="28" customWidth="1"/>
    <col min="14" max="14" width="17.140625" customWidth="1"/>
    <col min="15" max="15" width="12" customWidth="1"/>
    <col min="16" max="17" width="11.28515625" customWidth="1"/>
    <col min="18" max="18" width="15.5703125" customWidth="1"/>
    <col min="19" max="19" width="12" customWidth="1"/>
    <col min="20" max="20" width="11.7109375" customWidth="1"/>
    <col min="21" max="22" width="10.140625" customWidth="1"/>
    <col min="23" max="23" width="10.42578125" customWidth="1"/>
    <col min="26" max="26" width="10.5703125" customWidth="1"/>
    <col min="27" max="27" width="11.42578125" customWidth="1"/>
    <col min="28" max="28" width="10.5703125" customWidth="1"/>
    <col min="29" max="29" width="10.42578125" customWidth="1"/>
  </cols>
  <sheetData>
    <row r="1" spans="1:34" x14ac:dyDescent="0.25">
      <c r="A1" s="1" t="s">
        <v>0</v>
      </c>
      <c r="B1" s="1" t="s">
        <v>75</v>
      </c>
      <c r="C1" s="1" t="s">
        <v>97</v>
      </c>
      <c r="D1" s="1" t="s">
        <v>85</v>
      </c>
      <c r="E1" s="1" t="s">
        <v>87</v>
      </c>
      <c r="F1" s="1" t="s">
        <v>89</v>
      </c>
      <c r="G1" s="1" t="s">
        <v>83</v>
      </c>
      <c r="H1" s="1" t="s">
        <v>95</v>
      </c>
      <c r="I1" s="1" t="s">
        <v>77</v>
      </c>
      <c r="J1" s="1" t="s">
        <v>1</v>
      </c>
      <c r="K1" s="1" t="s">
        <v>79</v>
      </c>
      <c r="L1" s="1" t="s">
        <v>81</v>
      </c>
      <c r="M1" s="1" t="s">
        <v>93</v>
      </c>
      <c r="N1" s="1" t="s">
        <v>167</v>
      </c>
      <c r="O1" s="1" t="s">
        <v>168</v>
      </c>
      <c r="P1" s="1" t="s">
        <v>169</v>
      </c>
      <c r="Q1" s="1" t="s">
        <v>170</v>
      </c>
      <c r="R1" s="1" t="s">
        <v>171</v>
      </c>
      <c r="S1" s="1" t="s">
        <v>172</v>
      </c>
      <c r="T1" s="1" t="s">
        <v>173</v>
      </c>
      <c r="U1" s="1" t="s">
        <v>174</v>
      </c>
      <c r="V1" s="1" t="s">
        <v>175</v>
      </c>
      <c r="W1" s="1" t="s">
        <v>176</v>
      </c>
      <c r="X1" s="1" t="s">
        <v>177</v>
      </c>
      <c r="Y1" s="1" t="s">
        <v>178</v>
      </c>
      <c r="Z1" s="1" t="s">
        <v>179</v>
      </c>
      <c r="AA1" s="1" t="s">
        <v>180</v>
      </c>
      <c r="AB1" s="1" t="s">
        <v>181</v>
      </c>
      <c r="AC1" t="s">
        <v>166</v>
      </c>
      <c r="AD1" s="1" t="s">
        <v>157</v>
      </c>
      <c r="AE1" s="1" t="s">
        <v>158</v>
      </c>
      <c r="AF1" s="1" t="s">
        <v>159</v>
      </c>
      <c r="AG1" s="1" t="s">
        <v>160</v>
      </c>
      <c r="AH1" s="1" t="s">
        <v>186</v>
      </c>
    </row>
    <row r="2" spans="1:34" hidden="1" x14ac:dyDescent="0.25">
      <c r="A2">
        <v>31</v>
      </c>
      <c r="B2" t="s">
        <v>76</v>
      </c>
      <c r="D2" t="s">
        <v>86</v>
      </c>
      <c r="E2" t="s">
        <v>88</v>
      </c>
      <c r="F2" t="s">
        <v>90</v>
      </c>
      <c r="G2" t="s">
        <v>108</v>
      </c>
      <c r="H2" t="s">
        <v>84</v>
      </c>
      <c r="I2" s="3" t="s">
        <v>78</v>
      </c>
      <c r="J2">
        <v>31</v>
      </c>
      <c r="K2" t="s">
        <v>80</v>
      </c>
      <c r="L2" t="s">
        <v>82</v>
      </c>
      <c r="M2" t="s">
        <v>92</v>
      </c>
      <c r="N2" t="s">
        <v>53</v>
      </c>
      <c r="O2" t="s">
        <v>53</v>
      </c>
      <c r="P2" t="s">
        <v>53</v>
      </c>
      <c r="Q2" t="s">
        <v>53</v>
      </c>
      <c r="R2" t="s">
        <v>53</v>
      </c>
      <c r="S2" t="s">
        <v>53</v>
      </c>
      <c r="T2" t="s">
        <v>53</v>
      </c>
      <c r="U2" t="s">
        <v>55</v>
      </c>
      <c r="V2" t="s">
        <v>53</v>
      </c>
      <c r="W2" t="s">
        <v>53</v>
      </c>
      <c r="X2" t="s">
        <v>53</v>
      </c>
      <c r="Y2" t="s">
        <v>53</v>
      </c>
      <c r="Z2" t="s">
        <v>54</v>
      </c>
      <c r="AA2" t="s">
        <v>53</v>
      </c>
      <c r="AB2" t="s">
        <v>53</v>
      </c>
      <c r="AC2">
        <v>1</v>
      </c>
      <c r="AD2" t="s">
        <v>162</v>
      </c>
      <c r="AE2" t="s">
        <v>162</v>
      </c>
      <c r="AF2" t="s">
        <v>162</v>
      </c>
      <c r="AG2" t="s">
        <v>162</v>
      </c>
    </row>
    <row r="3" spans="1:34" hidden="1" x14ac:dyDescent="0.25">
      <c r="A3">
        <v>72</v>
      </c>
      <c r="B3" t="s">
        <v>23</v>
      </c>
      <c r="D3" t="s">
        <v>91</v>
      </c>
      <c r="E3" t="s">
        <v>88</v>
      </c>
      <c r="F3" t="s">
        <v>90</v>
      </c>
      <c r="G3" t="s">
        <v>108</v>
      </c>
      <c r="H3" t="s">
        <v>84</v>
      </c>
      <c r="I3" s="3" t="s">
        <v>78</v>
      </c>
      <c r="J3">
        <v>72</v>
      </c>
      <c r="K3" t="s">
        <v>94</v>
      </c>
      <c r="L3" t="s">
        <v>82</v>
      </c>
      <c r="N3" t="s">
        <v>53</v>
      </c>
      <c r="O3" t="s">
        <v>55</v>
      </c>
      <c r="P3" t="s">
        <v>53</v>
      </c>
      <c r="Q3" t="s">
        <v>53</v>
      </c>
      <c r="R3" t="s">
        <v>53</v>
      </c>
      <c r="S3" t="s">
        <v>54</v>
      </c>
      <c r="T3" t="s">
        <v>56</v>
      </c>
      <c r="U3" t="s">
        <v>55</v>
      </c>
      <c r="V3" t="s">
        <v>53</v>
      </c>
      <c r="W3" t="s">
        <v>53</v>
      </c>
      <c r="X3" t="s">
        <v>53</v>
      </c>
      <c r="Y3" t="s">
        <v>53</v>
      </c>
      <c r="Z3" t="s">
        <v>53</v>
      </c>
      <c r="AA3" t="s">
        <v>53</v>
      </c>
      <c r="AB3" t="s">
        <v>53</v>
      </c>
      <c r="AC3">
        <v>4</v>
      </c>
      <c r="AD3" t="s">
        <v>162</v>
      </c>
      <c r="AE3" t="s">
        <v>162</v>
      </c>
      <c r="AF3" t="s">
        <v>162</v>
      </c>
      <c r="AG3" t="s">
        <v>162</v>
      </c>
    </row>
    <row r="4" spans="1:34" hidden="1" x14ac:dyDescent="0.25">
      <c r="A4">
        <v>74</v>
      </c>
      <c r="B4" t="s">
        <v>23</v>
      </c>
      <c r="D4" t="s">
        <v>91</v>
      </c>
      <c r="E4" t="s">
        <v>88</v>
      </c>
      <c r="F4" t="s">
        <v>90</v>
      </c>
      <c r="G4" t="s">
        <v>108</v>
      </c>
      <c r="H4" t="s">
        <v>84</v>
      </c>
      <c r="I4" s="3" t="s">
        <v>78</v>
      </c>
      <c r="J4">
        <v>74</v>
      </c>
      <c r="K4" t="s">
        <v>80</v>
      </c>
      <c r="L4" t="s">
        <v>82</v>
      </c>
      <c r="N4" t="s">
        <v>53</v>
      </c>
      <c r="O4" t="s">
        <v>53</v>
      </c>
      <c r="P4" t="s">
        <v>53</v>
      </c>
      <c r="Q4" t="s">
        <v>53</v>
      </c>
      <c r="R4" t="s">
        <v>53</v>
      </c>
      <c r="S4" t="s">
        <v>53</v>
      </c>
      <c r="T4" t="s">
        <v>53</v>
      </c>
      <c r="U4" t="s">
        <v>54</v>
      </c>
      <c r="V4" t="s">
        <v>53</v>
      </c>
      <c r="W4" t="s">
        <v>53</v>
      </c>
      <c r="X4" t="s">
        <v>53</v>
      </c>
      <c r="Y4" t="s">
        <v>53</v>
      </c>
      <c r="Z4" t="s">
        <v>53</v>
      </c>
      <c r="AA4" t="s">
        <v>53</v>
      </c>
      <c r="AB4" t="s">
        <v>53</v>
      </c>
      <c r="AC4">
        <v>0</v>
      </c>
      <c r="AD4" t="s">
        <v>162</v>
      </c>
      <c r="AE4" t="s">
        <v>162</v>
      </c>
      <c r="AF4" t="s">
        <v>162</v>
      </c>
      <c r="AG4" t="s">
        <v>162</v>
      </c>
    </row>
    <row r="5" spans="1:34" hidden="1" x14ac:dyDescent="0.25">
      <c r="A5">
        <v>80</v>
      </c>
      <c r="B5" t="s">
        <v>23</v>
      </c>
      <c r="C5" t="s">
        <v>102</v>
      </c>
      <c r="D5" t="s">
        <v>91</v>
      </c>
      <c r="E5" t="s">
        <v>96</v>
      </c>
      <c r="F5" t="s">
        <v>90</v>
      </c>
      <c r="G5" t="s">
        <v>108</v>
      </c>
      <c r="H5" t="s">
        <v>84</v>
      </c>
      <c r="I5" s="3" t="s">
        <v>78</v>
      </c>
      <c r="J5">
        <v>80</v>
      </c>
      <c r="K5" t="s">
        <v>94</v>
      </c>
      <c r="L5" t="s">
        <v>82</v>
      </c>
      <c r="N5" t="s">
        <v>53</v>
      </c>
      <c r="O5" t="s">
        <v>53</v>
      </c>
      <c r="P5" t="s">
        <v>53</v>
      </c>
      <c r="Q5" t="s">
        <v>53</v>
      </c>
      <c r="R5" t="s">
        <v>53</v>
      </c>
      <c r="S5" t="s">
        <v>53</v>
      </c>
      <c r="T5" t="s">
        <v>53</v>
      </c>
      <c r="U5" t="s">
        <v>55</v>
      </c>
      <c r="V5" t="s">
        <v>53</v>
      </c>
      <c r="W5" t="s">
        <v>54</v>
      </c>
      <c r="X5" t="s">
        <v>53</v>
      </c>
      <c r="Y5" t="s">
        <v>53</v>
      </c>
      <c r="Z5" t="s">
        <v>54</v>
      </c>
      <c r="AA5" t="s">
        <v>53</v>
      </c>
      <c r="AB5" t="s">
        <v>53</v>
      </c>
      <c r="AC5">
        <v>1</v>
      </c>
      <c r="AD5" t="s">
        <v>162</v>
      </c>
      <c r="AE5" t="s">
        <v>162</v>
      </c>
      <c r="AF5" t="s">
        <v>162</v>
      </c>
      <c r="AG5" t="s">
        <v>162</v>
      </c>
    </row>
    <row r="6" spans="1:34" hidden="1" x14ac:dyDescent="0.25">
      <c r="A6">
        <v>178</v>
      </c>
      <c r="B6" t="s">
        <v>76</v>
      </c>
      <c r="D6" t="s">
        <v>86</v>
      </c>
      <c r="E6" t="s">
        <v>96</v>
      </c>
      <c r="F6" t="s">
        <v>90</v>
      </c>
      <c r="G6" t="s">
        <v>108</v>
      </c>
      <c r="H6" t="s">
        <v>84</v>
      </c>
      <c r="I6" s="3" t="s">
        <v>78</v>
      </c>
      <c r="J6">
        <v>178</v>
      </c>
      <c r="K6" t="s">
        <v>94</v>
      </c>
      <c r="L6" t="s">
        <v>82</v>
      </c>
      <c r="N6" t="s">
        <v>53</v>
      </c>
      <c r="O6" t="s">
        <v>53</v>
      </c>
      <c r="P6" t="s">
        <v>53</v>
      </c>
      <c r="Q6" t="s">
        <v>53</v>
      </c>
      <c r="R6" t="s">
        <v>53</v>
      </c>
      <c r="S6" t="s">
        <v>53</v>
      </c>
      <c r="T6" t="s">
        <v>53</v>
      </c>
      <c r="U6" t="s">
        <v>54</v>
      </c>
      <c r="V6" t="s">
        <v>53</v>
      </c>
      <c r="W6" t="s">
        <v>53</v>
      </c>
      <c r="X6" t="s">
        <v>53</v>
      </c>
      <c r="Y6" t="s">
        <v>53</v>
      </c>
      <c r="Z6" t="s">
        <v>53</v>
      </c>
      <c r="AA6" t="s">
        <v>53</v>
      </c>
      <c r="AB6" t="s">
        <v>53</v>
      </c>
      <c r="AC6">
        <v>0</v>
      </c>
      <c r="AD6" t="s">
        <v>162</v>
      </c>
      <c r="AE6" t="s">
        <v>162</v>
      </c>
      <c r="AF6" t="s">
        <v>162</v>
      </c>
      <c r="AG6" t="s">
        <v>162</v>
      </c>
    </row>
    <row r="7" spans="1:34" hidden="1" x14ac:dyDescent="0.25">
      <c r="A7">
        <v>123</v>
      </c>
      <c r="B7" t="s">
        <v>23</v>
      </c>
      <c r="C7" t="s">
        <v>98</v>
      </c>
      <c r="D7" t="s">
        <v>91</v>
      </c>
      <c r="E7" t="s">
        <v>96</v>
      </c>
      <c r="F7" t="s">
        <v>90</v>
      </c>
      <c r="G7" t="s">
        <v>108</v>
      </c>
      <c r="H7" t="s">
        <v>84</v>
      </c>
      <c r="I7" s="3" t="s">
        <v>78</v>
      </c>
      <c r="J7">
        <v>123</v>
      </c>
      <c r="K7" t="s">
        <v>99</v>
      </c>
      <c r="L7" t="s">
        <v>82</v>
      </c>
      <c r="N7" t="s">
        <v>53</v>
      </c>
      <c r="O7" t="s">
        <v>55</v>
      </c>
      <c r="P7" t="s">
        <v>54</v>
      </c>
      <c r="Q7" t="s">
        <v>54</v>
      </c>
      <c r="R7" t="s">
        <v>53</v>
      </c>
      <c r="S7" t="s">
        <v>54</v>
      </c>
      <c r="T7" t="s">
        <v>56</v>
      </c>
      <c r="U7" t="s">
        <v>55</v>
      </c>
      <c r="V7" t="s">
        <v>53</v>
      </c>
      <c r="W7" t="s">
        <v>53</v>
      </c>
      <c r="X7" t="s">
        <v>53</v>
      </c>
      <c r="Y7" t="s">
        <v>53</v>
      </c>
      <c r="Z7" t="s">
        <v>54</v>
      </c>
      <c r="AA7" t="s">
        <v>53</v>
      </c>
      <c r="AB7" t="s">
        <v>53</v>
      </c>
      <c r="AC7">
        <v>6</v>
      </c>
      <c r="AD7" t="s">
        <v>162</v>
      </c>
      <c r="AE7" t="s">
        <v>162</v>
      </c>
      <c r="AF7" t="s">
        <v>162</v>
      </c>
      <c r="AG7" t="s">
        <v>162</v>
      </c>
    </row>
    <row r="8" spans="1:34" hidden="1" x14ac:dyDescent="0.25">
      <c r="A8">
        <v>6</v>
      </c>
      <c r="B8" t="s">
        <v>76</v>
      </c>
      <c r="C8" t="s">
        <v>100</v>
      </c>
      <c r="D8" t="s">
        <v>86</v>
      </c>
      <c r="E8" t="s">
        <v>96</v>
      </c>
      <c r="F8" t="s">
        <v>90</v>
      </c>
      <c r="G8" t="s">
        <v>108</v>
      </c>
      <c r="H8" t="s">
        <v>84</v>
      </c>
      <c r="I8" s="3" t="s">
        <v>78</v>
      </c>
      <c r="J8">
        <v>6</v>
      </c>
      <c r="K8" t="s">
        <v>101</v>
      </c>
      <c r="L8" t="s">
        <v>82</v>
      </c>
      <c r="N8" t="s">
        <v>54</v>
      </c>
      <c r="O8" t="s">
        <v>55</v>
      </c>
      <c r="P8" t="s">
        <v>54</v>
      </c>
      <c r="Q8" t="s">
        <v>53</v>
      </c>
      <c r="R8" t="s">
        <v>53</v>
      </c>
      <c r="S8" t="s">
        <v>53</v>
      </c>
      <c r="T8" t="s">
        <v>56</v>
      </c>
      <c r="U8" t="s">
        <v>55</v>
      </c>
      <c r="V8" t="s">
        <v>55</v>
      </c>
      <c r="W8" t="s">
        <v>53</v>
      </c>
      <c r="X8" t="s">
        <v>55</v>
      </c>
      <c r="Y8" t="s">
        <v>53</v>
      </c>
      <c r="Z8" t="s">
        <v>54</v>
      </c>
      <c r="AA8" t="s">
        <v>55</v>
      </c>
      <c r="AB8" t="s">
        <v>53</v>
      </c>
      <c r="AC8">
        <v>5</v>
      </c>
      <c r="AD8" t="s">
        <v>161</v>
      </c>
      <c r="AE8" t="s">
        <v>162</v>
      </c>
      <c r="AF8" t="s">
        <v>162</v>
      </c>
      <c r="AG8" t="s">
        <v>162</v>
      </c>
    </row>
    <row r="9" spans="1:34" hidden="1" x14ac:dyDescent="0.25">
      <c r="A9">
        <v>1</v>
      </c>
      <c r="B9" t="s">
        <v>76</v>
      </c>
      <c r="C9" t="s">
        <v>100</v>
      </c>
      <c r="D9" t="s">
        <v>86</v>
      </c>
      <c r="E9" t="s">
        <v>96</v>
      </c>
      <c r="F9" t="s">
        <v>90</v>
      </c>
      <c r="G9" t="s">
        <v>108</v>
      </c>
      <c r="H9" t="s">
        <v>84</v>
      </c>
      <c r="I9" s="3" t="s">
        <v>78</v>
      </c>
      <c r="J9">
        <v>1</v>
      </c>
      <c r="K9" t="s">
        <v>94</v>
      </c>
      <c r="L9" t="s">
        <v>82</v>
      </c>
      <c r="N9" t="s">
        <v>53</v>
      </c>
      <c r="O9" t="s">
        <v>53</v>
      </c>
      <c r="P9" t="s">
        <v>53</v>
      </c>
      <c r="Q9" t="s">
        <v>53</v>
      </c>
      <c r="R9" t="s">
        <v>53</v>
      </c>
      <c r="S9" t="s">
        <v>53</v>
      </c>
      <c r="T9" t="s">
        <v>53</v>
      </c>
      <c r="U9" t="s">
        <v>54</v>
      </c>
      <c r="V9" t="s">
        <v>53</v>
      </c>
      <c r="W9" t="s">
        <v>53</v>
      </c>
      <c r="X9" t="s">
        <v>53</v>
      </c>
      <c r="Y9" t="s">
        <v>53</v>
      </c>
      <c r="Z9" t="s">
        <v>53</v>
      </c>
      <c r="AA9" t="s">
        <v>53</v>
      </c>
      <c r="AB9" t="s">
        <v>53</v>
      </c>
      <c r="AC9">
        <v>1</v>
      </c>
      <c r="AD9" t="s">
        <v>162</v>
      </c>
      <c r="AE9" t="s">
        <v>162</v>
      </c>
      <c r="AF9" t="s">
        <v>162</v>
      </c>
      <c r="AG9" t="s">
        <v>162</v>
      </c>
    </row>
    <row r="10" spans="1:34" hidden="1" x14ac:dyDescent="0.25">
      <c r="A10">
        <v>29</v>
      </c>
      <c r="B10" t="s">
        <v>76</v>
      </c>
      <c r="C10" t="s">
        <v>100</v>
      </c>
      <c r="D10" t="s">
        <v>86</v>
      </c>
      <c r="E10" t="s">
        <v>88</v>
      </c>
      <c r="F10" t="s">
        <v>90</v>
      </c>
      <c r="G10" t="s">
        <v>108</v>
      </c>
      <c r="H10" t="s">
        <v>84</v>
      </c>
      <c r="I10" s="3" t="s">
        <v>78</v>
      </c>
      <c r="J10">
        <v>29</v>
      </c>
      <c r="K10" t="s">
        <v>94</v>
      </c>
      <c r="L10" t="s">
        <v>82</v>
      </c>
      <c r="N10" t="s">
        <v>53</v>
      </c>
      <c r="O10" t="s">
        <v>55</v>
      </c>
      <c r="P10" t="s">
        <v>53</v>
      </c>
      <c r="Q10" t="s">
        <v>53</v>
      </c>
      <c r="R10" t="s">
        <v>53</v>
      </c>
      <c r="S10" t="s">
        <v>53</v>
      </c>
      <c r="T10" t="s">
        <v>53</v>
      </c>
      <c r="U10" t="s">
        <v>54</v>
      </c>
      <c r="V10" t="s">
        <v>53</v>
      </c>
      <c r="W10" t="s">
        <v>53</v>
      </c>
      <c r="X10" t="s">
        <v>53</v>
      </c>
      <c r="Y10" t="s">
        <v>53</v>
      </c>
      <c r="Z10" t="s">
        <v>53</v>
      </c>
      <c r="AA10" t="s">
        <v>53</v>
      </c>
      <c r="AB10" t="s">
        <v>53</v>
      </c>
      <c r="AC10">
        <v>2</v>
      </c>
      <c r="AD10" t="s">
        <v>162</v>
      </c>
      <c r="AE10" t="s">
        <v>162</v>
      </c>
      <c r="AF10" t="s">
        <v>162</v>
      </c>
      <c r="AG10" t="s">
        <v>162</v>
      </c>
    </row>
    <row r="11" spans="1:34" hidden="1" x14ac:dyDescent="0.25">
      <c r="A11">
        <v>100</v>
      </c>
      <c r="B11" t="s">
        <v>23</v>
      </c>
      <c r="C11" t="s">
        <v>103</v>
      </c>
      <c r="D11" t="s">
        <v>91</v>
      </c>
      <c r="E11" t="s">
        <v>96</v>
      </c>
      <c r="F11" t="s">
        <v>90</v>
      </c>
      <c r="G11" t="s">
        <v>108</v>
      </c>
      <c r="H11" t="s">
        <v>84</v>
      </c>
      <c r="I11" s="3" t="s">
        <v>78</v>
      </c>
      <c r="J11">
        <v>100</v>
      </c>
      <c r="K11" t="s">
        <v>101</v>
      </c>
      <c r="N11" t="s">
        <v>53</v>
      </c>
      <c r="O11" t="s">
        <v>53</v>
      </c>
      <c r="P11" t="s">
        <v>54</v>
      </c>
      <c r="Q11" t="s">
        <v>53</v>
      </c>
      <c r="R11" t="s">
        <v>53</v>
      </c>
      <c r="S11" t="s">
        <v>53</v>
      </c>
      <c r="T11" t="s">
        <v>53</v>
      </c>
      <c r="U11" t="s">
        <v>55</v>
      </c>
      <c r="V11" t="s">
        <v>53</v>
      </c>
      <c r="W11" t="s">
        <v>53</v>
      </c>
      <c r="X11" t="s">
        <v>53</v>
      </c>
      <c r="Y11" t="s">
        <v>53</v>
      </c>
      <c r="Z11" t="s">
        <v>53</v>
      </c>
      <c r="AA11" t="s">
        <v>53</v>
      </c>
      <c r="AB11" t="s">
        <v>53</v>
      </c>
      <c r="AC11">
        <v>1</v>
      </c>
      <c r="AD11" t="s">
        <v>162</v>
      </c>
      <c r="AE11" t="s">
        <v>162</v>
      </c>
      <c r="AF11" t="s">
        <v>162</v>
      </c>
      <c r="AG11" t="s">
        <v>162</v>
      </c>
    </row>
    <row r="12" spans="1:34" hidden="1" x14ac:dyDescent="0.25">
      <c r="A12">
        <v>176</v>
      </c>
      <c r="B12" t="s">
        <v>76</v>
      </c>
      <c r="C12" t="s">
        <v>100</v>
      </c>
      <c r="D12" t="s">
        <v>86</v>
      </c>
      <c r="E12" t="s">
        <v>96</v>
      </c>
      <c r="F12" t="s">
        <v>90</v>
      </c>
      <c r="G12" t="s">
        <v>108</v>
      </c>
      <c r="H12" t="s">
        <v>84</v>
      </c>
      <c r="I12" s="3" t="s">
        <v>78</v>
      </c>
      <c r="J12">
        <v>176</v>
      </c>
      <c r="L12" t="s">
        <v>82</v>
      </c>
      <c r="N12" t="s">
        <v>53</v>
      </c>
      <c r="O12" t="s">
        <v>53</v>
      </c>
      <c r="P12" t="s">
        <v>54</v>
      </c>
      <c r="Q12" t="s">
        <v>53</v>
      </c>
      <c r="R12" t="s">
        <v>53</v>
      </c>
      <c r="S12" t="s">
        <v>53</v>
      </c>
      <c r="T12" t="s">
        <v>53</v>
      </c>
      <c r="U12" t="s">
        <v>54</v>
      </c>
      <c r="V12" t="s">
        <v>53</v>
      </c>
      <c r="W12" t="s">
        <v>53</v>
      </c>
      <c r="X12" t="s">
        <v>53</v>
      </c>
      <c r="Y12" t="s">
        <v>53</v>
      </c>
      <c r="Z12" t="s">
        <v>53</v>
      </c>
      <c r="AA12" t="s">
        <v>53</v>
      </c>
      <c r="AB12" t="s">
        <v>53</v>
      </c>
      <c r="AC12">
        <v>2</v>
      </c>
      <c r="AD12" t="s">
        <v>162</v>
      </c>
      <c r="AE12" t="s">
        <v>162</v>
      </c>
      <c r="AF12" t="s">
        <v>162</v>
      </c>
      <c r="AG12" t="s">
        <v>162</v>
      </c>
    </row>
    <row r="13" spans="1:34" hidden="1" x14ac:dyDescent="0.25">
      <c r="A13">
        <v>131</v>
      </c>
      <c r="B13" t="s">
        <v>23</v>
      </c>
      <c r="C13" t="s">
        <v>98</v>
      </c>
      <c r="D13" t="s">
        <v>91</v>
      </c>
      <c r="E13" t="s">
        <v>96</v>
      </c>
      <c r="F13" t="s">
        <v>90</v>
      </c>
      <c r="G13" t="s">
        <v>108</v>
      </c>
      <c r="H13" t="s">
        <v>84</v>
      </c>
      <c r="I13" s="3" t="s">
        <v>78</v>
      </c>
      <c r="J13">
        <v>131</v>
      </c>
      <c r="K13" t="s">
        <v>104</v>
      </c>
      <c r="L13" t="s">
        <v>82</v>
      </c>
      <c r="N13" t="s">
        <v>53</v>
      </c>
      <c r="O13" t="s">
        <v>53</v>
      </c>
      <c r="P13" t="s">
        <v>54</v>
      </c>
      <c r="Q13" t="s">
        <v>53</v>
      </c>
      <c r="R13" t="s">
        <v>53</v>
      </c>
      <c r="S13" t="s">
        <v>53</v>
      </c>
      <c r="T13" t="s">
        <v>53</v>
      </c>
      <c r="U13" t="s">
        <v>53</v>
      </c>
      <c r="V13" t="s">
        <v>53</v>
      </c>
      <c r="W13" t="s">
        <v>53</v>
      </c>
      <c r="X13" t="s">
        <v>53</v>
      </c>
      <c r="Y13" t="s">
        <v>53</v>
      </c>
      <c r="Z13" t="s">
        <v>53</v>
      </c>
      <c r="AA13" t="s">
        <v>53</v>
      </c>
      <c r="AB13" t="s">
        <v>53</v>
      </c>
      <c r="AC13">
        <v>0</v>
      </c>
      <c r="AD13" t="s">
        <v>162</v>
      </c>
      <c r="AE13" t="s">
        <v>162</v>
      </c>
      <c r="AF13" t="s">
        <v>162</v>
      </c>
      <c r="AG13" t="s">
        <v>162</v>
      </c>
    </row>
    <row r="14" spans="1:34" hidden="1" x14ac:dyDescent="0.25">
      <c r="A14">
        <v>54</v>
      </c>
      <c r="B14" t="s">
        <v>76</v>
      </c>
      <c r="C14" t="s">
        <v>105</v>
      </c>
      <c r="D14" t="s">
        <v>86</v>
      </c>
      <c r="E14" t="s">
        <v>106</v>
      </c>
      <c r="F14" t="s">
        <v>107</v>
      </c>
      <c r="G14" t="s">
        <v>108</v>
      </c>
      <c r="H14" t="s">
        <v>84</v>
      </c>
      <c r="I14" s="3" t="s">
        <v>78</v>
      </c>
      <c r="J14">
        <v>54</v>
      </c>
      <c r="K14" t="s">
        <v>94</v>
      </c>
      <c r="L14" t="s">
        <v>82</v>
      </c>
      <c r="N14" t="s">
        <v>53</v>
      </c>
      <c r="O14" t="s">
        <v>55</v>
      </c>
      <c r="P14" t="s">
        <v>54</v>
      </c>
      <c r="Q14" t="s">
        <v>53</v>
      </c>
      <c r="R14" t="s">
        <v>53</v>
      </c>
      <c r="S14" t="s">
        <v>54</v>
      </c>
      <c r="T14" t="s">
        <v>56</v>
      </c>
      <c r="U14" t="s">
        <v>54</v>
      </c>
      <c r="V14" t="s">
        <v>53</v>
      </c>
      <c r="W14" t="s">
        <v>53</v>
      </c>
      <c r="X14" t="s">
        <v>53</v>
      </c>
      <c r="Y14" t="s">
        <v>53</v>
      </c>
      <c r="Z14" t="s">
        <v>53</v>
      </c>
      <c r="AA14" t="s">
        <v>53</v>
      </c>
      <c r="AB14" t="s">
        <v>53</v>
      </c>
      <c r="AC14">
        <v>5</v>
      </c>
      <c r="AD14" t="s">
        <v>162</v>
      </c>
      <c r="AE14" t="s">
        <v>162</v>
      </c>
      <c r="AF14" t="s">
        <v>162</v>
      </c>
      <c r="AG14" t="s">
        <v>162</v>
      </c>
    </row>
    <row r="15" spans="1:34" hidden="1" x14ac:dyDescent="0.25">
      <c r="A15">
        <v>187</v>
      </c>
      <c r="B15" t="s">
        <v>23</v>
      </c>
      <c r="C15" t="s">
        <v>109</v>
      </c>
      <c r="D15" t="s">
        <v>91</v>
      </c>
      <c r="E15" t="s">
        <v>96</v>
      </c>
      <c r="F15" t="s">
        <v>107</v>
      </c>
      <c r="G15" t="s">
        <v>108</v>
      </c>
      <c r="H15" t="s">
        <v>84</v>
      </c>
      <c r="I15" s="3" t="s">
        <v>78</v>
      </c>
      <c r="J15">
        <v>187</v>
      </c>
      <c r="K15" t="s">
        <v>110</v>
      </c>
      <c r="L15" t="s">
        <v>82</v>
      </c>
      <c r="N15" t="s">
        <v>53</v>
      </c>
      <c r="O15" t="s">
        <v>55</v>
      </c>
      <c r="P15" t="s">
        <v>54</v>
      </c>
      <c r="Q15" t="s">
        <v>53</v>
      </c>
      <c r="R15" t="s">
        <v>53</v>
      </c>
      <c r="S15" t="s">
        <v>53</v>
      </c>
      <c r="T15" t="s">
        <v>53</v>
      </c>
      <c r="U15" t="s">
        <v>55</v>
      </c>
      <c r="V15" t="s">
        <v>53</v>
      </c>
      <c r="W15" t="s">
        <v>53</v>
      </c>
      <c r="X15" t="s">
        <v>53</v>
      </c>
      <c r="Y15" t="s">
        <v>53</v>
      </c>
      <c r="Z15" t="s">
        <v>53</v>
      </c>
      <c r="AA15" t="s">
        <v>53</v>
      </c>
      <c r="AB15" t="s">
        <v>53</v>
      </c>
      <c r="AC15">
        <v>4</v>
      </c>
      <c r="AD15" t="s">
        <v>162</v>
      </c>
      <c r="AE15" t="s">
        <v>162</v>
      </c>
      <c r="AF15" t="s">
        <v>162</v>
      </c>
      <c r="AG15" t="s">
        <v>162</v>
      </c>
    </row>
    <row r="16" spans="1:34" hidden="1" x14ac:dyDescent="0.25">
      <c r="A16">
        <v>159</v>
      </c>
      <c r="B16" t="s">
        <v>76</v>
      </c>
      <c r="D16" t="s">
        <v>86</v>
      </c>
      <c r="E16" t="s">
        <v>96</v>
      </c>
      <c r="F16" t="s">
        <v>90</v>
      </c>
      <c r="G16" t="s">
        <v>108</v>
      </c>
      <c r="H16" t="s">
        <v>84</v>
      </c>
      <c r="I16" s="3" t="s">
        <v>78</v>
      </c>
      <c r="J16">
        <v>159</v>
      </c>
      <c r="K16" t="s">
        <v>94</v>
      </c>
      <c r="L16" t="s">
        <v>82</v>
      </c>
      <c r="N16" t="s">
        <v>53</v>
      </c>
      <c r="O16" t="s">
        <v>53</v>
      </c>
      <c r="P16" t="s">
        <v>53</v>
      </c>
      <c r="Q16" t="s">
        <v>53</v>
      </c>
      <c r="R16" t="s">
        <v>53</v>
      </c>
      <c r="S16" t="s">
        <v>53</v>
      </c>
      <c r="T16" t="s">
        <v>53</v>
      </c>
      <c r="U16" t="s">
        <v>54</v>
      </c>
      <c r="V16" t="s">
        <v>55</v>
      </c>
      <c r="W16" t="s">
        <v>53</v>
      </c>
      <c r="X16" t="s">
        <v>54</v>
      </c>
      <c r="Y16" t="s">
        <v>53</v>
      </c>
      <c r="Z16" t="s">
        <v>53</v>
      </c>
      <c r="AA16" t="s">
        <v>53</v>
      </c>
      <c r="AB16" t="s">
        <v>53</v>
      </c>
      <c r="AC16">
        <v>0</v>
      </c>
      <c r="AD16" t="s">
        <v>162</v>
      </c>
      <c r="AE16" t="s">
        <v>162</v>
      </c>
      <c r="AF16" t="s">
        <v>162</v>
      </c>
      <c r="AG16" t="s">
        <v>162</v>
      </c>
    </row>
    <row r="17" spans="1:33" hidden="1" x14ac:dyDescent="0.25">
      <c r="A17">
        <v>177</v>
      </c>
      <c r="B17" t="s">
        <v>76</v>
      </c>
      <c r="D17" t="s">
        <v>86</v>
      </c>
      <c r="E17" t="s">
        <v>96</v>
      </c>
      <c r="F17" t="s">
        <v>90</v>
      </c>
      <c r="G17" t="s">
        <v>108</v>
      </c>
      <c r="H17" t="s">
        <v>84</v>
      </c>
      <c r="I17" s="3" t="s">
        <v>78</v>
      </c>
      <c r="J17">
        <v>177</v>
      </c>
      <c r="K17" t="s">
        <v>111</v>
      </c>
      <c r="L17" t="s">
        <v>82</v>
      </c>
      <c r="N17" t="s">
        <v>53</v>
      </c>
      <c r="O17" t="s">
        <v>53</v>
      </c>
      <c r="P17" t="s">
        <v>53</v>
      </c>
      <c r="Q17" t="s">
        <v>53</v>
      </c>
      <c r="R17" t="s">
        <v>53</v>
      </c>
      <c r="S17" t="s">
        <v>53</v>
      </c>
      <c r="T17" t="s">
        <v>53</v>
      </c>
      <c r="U17" t="s">
        <v>54</v>
      </c>
      <c r="V17" t="s">
        <v>53</v>
      </c>
      <c r="W17" t="s">
        <v>53</v>
      </c>
      <c r="X17" t="s">
        <v>53</v>
      </c>
      <c r="Y17" t="s">
        <v>53</v>
      </c>
      <c r="Z17" t="s">
        <v>53</v>
      </c>
      <c r="AA17" t="s">
        <v>53</v>
      </c>
      <c r="AB17" t="s">
        <v>53</v>
      </c>
      <c r="AC17">
        <v>0</v>
      </c>
      <c r="AD17" t="s">
        <v>162</v>
      </c>
      <c r="AE17" t="s">
        <v>162</v>
      </c>
      <c r="AF17" t="s">
        <v>162</v>
      </c>
      <c r="AG17" t="s">
        <v>162</v>
      </c>
    </row>
    <row r="18" spans="1:33" hidden="1" x14ac:dyDescent="0.25">
      <c r="A18">
        <v>32</v>
      </c>
      <c r="B18" t="s">
        <v>76</v>
      </c>
      <c r="D18" t="s">
        <v>86</v>
      </c>
      <c r="E18" t="s">
        <v>88</v>
      </c>
      <c r="F18" t="s">
        <v>90</v>
      </c>
      <c r="G18" t="s">
        <v>108</v>
      </c>
      <c r="H18" t="s">
        <v>84</v>
      </c>
      <c r="I18" s="3" t="s">
        <v>78</v>
      </c>
      <c r="J18">
        <v>32</v>
      </c>
      <c r="K18" t="s">
        <v>112</v>
      </c>
      <c r="L18" t="s">
        <v>82</v>
      </c>
      <c r="N18" t="s">
        <v>53</v>
      </c>
      <c r="O18" t="s">
        <v>55</v>
      </c>
      <c r="P18" t="s">
        <v>54</v>
      </c>
      <c r="Q18" t="s">
        <v>55</v>
      </c>
      <c r="R18" t="s">
        <v>54</v>
      </c>
      <c r="S18" t="s">
        <v>54</v>
      </c>
      <c r="T18" t="s">
        <v>56</v>
      </c>
      <c r="U18" t="s">
        <v>55</v>
      </c>
      <c r="V18" t="s">
        <v>53</v>
      </c>
      <c r="W18" t="s">
        <v>54</v>
      </c>
      <c r="X18" t="s">
        <v>53</v>
      </c>
      <c r="Y18" t="s">
        <v>53</v>
      </c>
      <c r="Z18" t="s">
        <v>55</v>
      </c>
      <c r="AA18" t="s">
        <v>53</v>
      </c>
      <c r="AB18" t="s">
        <v>53</v>
      </c>
      <c r="AC18">
        <v>7</v>
      </c>
      <c r="AD18" t="s">
        <v>161</v>
      </c>
      <c r="AE18" t="s">
        <v>162</v>
      </c>
      <c r="AF18" t="s">
        <v>161</v>
      </c>
      <c r="AG18" t="s">
        <v>162</v>
      </c>
    </row>
    <row r="19" spans="1:33" hidden="1" x14ac:dyDescent="0.25">
      <c r="A19">
        <v>70</v>
      </c>
      <c r="B19" t="s">
        <v>23</v>
      </c>
      <c r="C19" t="s">
        <v>113</v>
      </c>
      <c r="D19" t="s">
        <v>91</v>
      </c>
      <c r="E19" t="s">
        <v>88</v>
      </c>
      <c r="F19" t="s">
        <v>107</v>
      </c>
      <c r="G19" t="s">
        <v>108</v>
      </c>
      <c r="H19" t="s">
        <v>84</v>
      </c>
      <c r="I19" s="3" t="s">
        <v>78</v>
      </c>
      <c r="J19">
        <v>70</v>
      </c>
      <c r="K19" t="s">
        <v>112</v>
      </c>
      <c r="L19" t="s">
        <v>82</v>
      </c>
      <c r="N19" t="s">
        <v>53</v>
      </c>
      <c r="O19" t="s">
        <v>53</v>
      </c>
      <c r="P19" t="s">
        <v>55</v>
      </c>
      <c r="Q19" t="s">
        <v>54</v>
      </c>
      <c r="R19" t="s">
        <v>53</v>
      </c>
      <c r="S19" t="s">
        <v>53</v>
      </c>
      <c r="T19" t="s">
        <v>56</v>
      </c>
      <c r="U19" t="s">
        <v>55</v>
      </c>
      <c r="V19" t="s">
        <v>53</v>
      </c>
      <c r="W19" t="s">
        <v>53</v>
      </c>
      <c r="X19" t="s">
        <v>53</v>
      </c>
      <c r="Y19" t="s">
        <v>53</v>
      </c>
      <c r="Z19" t="s">
        <v>53</v>
      </c>
      <c r="AA19" t="s">
        <v>53</v>
      </c>
      <c r="AB19" t="s">
        <v>53</v>
      </c>
      <c r="AC19">
        <v>4</v>
      </c>
      <c r="AD19" t="s">
        <v>161</v>
      </c>
      <c r="AE19" t="s">
        <v>162</v>
      </c>
      <c r="AF19" t="s">
        <v>162</v>
      </c>
      <c r="AG19" t="s">
        <v>162</v>
      </c>
    </row>
    <row r="20" spans="1:33" hidden="1" x14ac:dyDescent="0.25">
      <c r="A20">
        <v>69</v>
      </c>
      <c r="B20" t="s">
        <v>23</v>
      </c>
      <c r="C20" t="s">
        <v>113</v>
      </c>
      <c r="D20" t="s">
        <v>91</v>
      </c>
      <c r="E20" t="s">
        <v>88</v>
      </c>
      <c r="F20" t="s">
        <v>107</v>
      </c>
      <c r="G20" t="s">
        <v>108</v>
      </c>
      <c r="H20" t="s">
        <v>84</v>
      </c>
      <c r="I20" s="3" t="s">
        <v>78</v>
      </c>
      <c r="J20">
        <v>69</v>
      </c>
      <c r="K20" t="s">
        <v>112</v>
      </c>
      <c r="L20" t="s">
        <v>82</v>
      </c>
      <c r="N20" t="s">
        <v>53</v>
      </c>
      <c r="O20" t="s">
        <v>53</v>
      </c>
      <c r="P20" t="s">
        <v>53</v>
      </c>
      <c r="Q20" t="s">
        <v>53</v>
      </c>
      <c r="R20" t="s">
        <v>53</v>
      </c>
      <c r="S20" t="s">
        <v>53</v>
      </c>
      <c r="T20" t="s">
        <v>53</v>
      </c>
      <c r="U20" t="s">
        <v>55</v>
      </c>
      <c r="V20" t="s">
        <v>53</v>
      </c>
      <c r="W20" t="s">
        <v>53</v>
      </c>
      <c r="X20" t="s">
        <v>53</v>
      </c>
      <c r="Y20" t="s">
        <v>53</v>
      </c>
      <c r="Z20" t="s">
        <v>53</v>
      </c>
      <c r="AA20" t="s">
        <v>53</v>
      </c>
      <c r="AB20" t="s">
        <v>53</v>
      </c>
      <c r="AC20">
        <v>1</v>
      </c>
      <c r="AD20" t="s">
        <v>162</v>
      </c>
      <c r="AE20" t="s">
        <v>162</v>
      </c>
      <c r="AF20" t="s">
        <v>162</v>
      </c>
      <c r="AG20" t="s">
        <v>162</v>
      </c>
    </row>
    <row r="21" spans="1:33" hidden="1" x14ac:dyDescent="0.25">
      <c r="A21">
        <v>142</v>
      </c>
      <c r="B21" t="s">
        <v>23</v>
      </c>
      <c r="C21" t="s">
        <v>131</v>
      </c>
      <c r="D21" t="s">
        <v>91</v>
      </c>
      <c r="E21" t="s">
        <v>96</v>
      </c>
      <c r="F21" t="s">
        <v>107</v>
      </c>
      <c r="G21" t="s">
        <v>108</v>
      </c>
      <c r="H21" t="s">
        <v>84</v>
      </c>
      <c r="I21" s="3" t="s">
        <v>78</v>
      </c>
      <c r="J21" t="s">
        <v>118</v>
      </c>
      <c r="K21" t="s">
        <v>120</v>
      </c>
      <c r="L21" t="s">
        <v>82</v>
      </c>
      <c r="N21" t="s">
        <v>53</v>
      </c>
      <c r="O21" t="s">
        <v>53</v>
      </c>
      <c r="P21" t="s">
        <v>53</v>
      </c>
      <c r="Q21" t="s">
        <v>53</v>
      </c>
      <c r="R21" t="s">
        <v>53</v>
      </c>
      <c r="S21" t="s">
        <v>53</v>
      </c>
      <c r="T21" t="s">
        <v>56</v>
      </c>
      <c r="U21" t="s">
        <v>55</v>
      </c>
      <c r="V21" t="s">
        <v>53</v>
      </c>
      <c r="W21" t="s">
        <v>53</v>
      </c>
      <c r="X21" t="s">
        <v>53</v>
      </c>
      <c r="Y21" t="s">
        <v>53</v>
      </c>
      <c r="Z21" t="s">
        <v>54</v>
      </c>
      <c r="AA21" t="s">
        <v>53</v>
      </c>
      <c r="AB21" t="s">
        <v>53</v>
      </c>
      <c r="AC21">
        <v>2</v>
      </c>
      <c r="AD21" t="s">
        <v>162</v>
      </c>
      <c r="AE21" t="s">
        <v>162</v>
      </c>
      <c r="AF21" t="s">
        <v>162</v>
      </c>
      <c r="AG21" t="s">
        <v>162</v>
      </c>
    </row>
    <row r="22" spans="1:33" hidden="1" x14ac:dyDescent="0.25">
      <c r="A22">
        <v>10</v>
      </c>
      <c r="B22" t="s">
        <v>76</v>
      </c>
      <c r="D22" t="s">
        <v>86</v>
      </c>
      <c r="E22" t="s">
        <v>96</v>
      </c>
      <c r="F22" t="s">
        <v>90</v>
      </c>
      <c r="G22" t="s">
        <v>108</v>
      </c>
      <c r="H22" t="s">
        <v>84</v>
      </c>
      <c r="I22" s="3" t="s">
        <v>78</v>
      </c>
      <c r="J22">
        <v>10</v>
      </c>
      <c r="K22" t="s">
        <v>115</v>
      </c>
      <c r="L22" t="s">
        <v>82</v>
      </c>
      <c r="N22" t="s">
        <v>53</v>
      </c>
      <c r="O22" t="s">
        <v>53</v>
      </c>
      <c r="P22" t="s">
        <v>53</v>
      </c>
      <c r="Q22" t="s">
        <v>53</v>
      </c>
      <c r="R22" t="s">
        <v>53</v>
      </c>
      <c r="S22" t="s">
        <v>53</v>
      </c>
      <c r="T22" t="s">
        <v>53</v>
      </c>
      <c r="U22" t="s">
        <v>54</v>
      </c>
      <c r="V22" t="s">
        <v>53</v>
      </c>
      <c r="W22" t="s">
        <v>53</v>
      </c>
      <c r="X22" t="s">
        <v>53</v>
      </c>
      <c r="Y22" t="s">
        <v>53</v>
      </c>
      <c r="Z22" t="s">
        <v>54</v>
      </c>
      <c r="AA22" t="s">
        <v>53</v>
      </c>
      <c r="AB22" t="s">
        <v>53</v>
      </c>
      <c r="AC22">
        <v>0</v>
      </c>
      <c r="AD22" t="s">
        <v>162</v>
      </c>
      <c r="AE22" t="s">
        <v>162</v>
      </c>
      <c r="AF22" t="s">
        <v>162</v>
      </c>
      <c r="AG22" t="s">
        <v>162</v>
      </c>
    </row>
    <row r="23" spans="1:33" hidden="1" x14ac:dyDescent="0.25">
      <c r="A23">
        <v>179</v>
      </c>
      <c r="B23" t="s">
        <v>76</v>
      </c>
      <c r="D23" t="s">
        <v>86</v>
      </c>
      <c r="E23" t="s">
        <v>96</v>
      </c>
      <c r="F23" t="s">
        <v>90</v>
      </c>
      <c r="G23" t="s">
        <v>108</v>
      </c>
      <c r="H23" t="s">
        <v>84</v>
      </c>
      <c r="I23" s="3" t="s">
        <v>78</v>
      </c>
      <c r="J23">
        <v>179</v>
      </c>
      <c r="K23" t="s">
        <v>114</v>
      </c>
      <c r="L23" t="s">
        <v>82</v>
      </c>
      <c r="N23" t="s">
        <v>53</v>
      </c>
      <c r="O23" t="s">
        <v>53</v>
      </c>
      <c r="P23" t="s">
        <v>53</v>
      </c>
      <c r="Q23" t="s">
        <v>54</v>
      </c>
      <c r="R23" t="s">
        <v>53</v>
      </c>
      <c r="S23" t="s">
        <v>53</v>
      </c>
      <c r="T23" t="s">
        <v>56</v>
      </c>
      <c r="U23" t="s">
        <v>55</v>
      </c>
      <c r="V23" t="s">
        <v>53</v>
      </c>
      <c r="W23" t="s">
        <v>54</v>
      </c>
      <c r="X23" t="s">
        <v>53</v>
      </c>
      <c r="Y23" t="s">
        <v>53</v>
      </c>
      <c r="Z23" t="s">
        <v>54</v>
      </c>
      <c r="AA23" t="s">
        <v>53</v>
      </c>
      <c r="AB23" t="s">
        <v>53</v>
      </c>
      <c r="AC23">
        <v>3</v>
      </c>
      <c r="AD23" t="s">
        <v>161</v>
      </c>
      <c r="AE23" t="s">
        <v>162</v>
      </c>
      <c r="AF23" t="s">
        <v>162</v>
      </c>
      <c r="AG23" t="s">
        <v>162</v>
      </c>
    </row>
    <row r="24" spans="1:33" hidden="1" x14ac:dyDescent="0.25">
      <c r="A24">
        <v>29</v>
      </c>
      <c r="B24" t="s">
        <v>76</v>
      </c>
      <c r="D24" t="s">
        <v>86</v>
      </c>
      <c r="E24" t="s">
        <v>88</v>
      </c>
      <c r="F24" t="s">
        <v>90</v>
      </c>
      <c r="G24" t="s">
        <v>108</v>
      </c>
      <c r="H24" t="s">
        <v>84</v>
      </c>
      <c r="I24" s="3" t="s">
        <v>78</v>
      </c>
      <c r="J24">
        <v>29</v>
      </c>
      <c r="K24" t="s">
        <v>116</v>
      </c>
      <c r="L24" t="s">
        <v>82</v>
      </c>
      <c r="N24" t="s">
        <v>53</v>
      </c>
      <c r="O24" t="s">
        <v>53</v>
      </c>
      <c r="P24" t="s">
        <v>53</v>
      </c>
      <c r="Q24" t="s">
        <v>53</v>
      </c>
      <c r="R24" t="s">
        <v>53</v>
      </c>
      <c r="S24" t="s">
        <v>53</v>
      </c>
      <c r="T24" t="s">
        <v>53</v>
      </c>
      <c r="U24" t="s">
        <v>54</v>
      </c>
      <c r="V24" t="s">
        <v>53</v>
      </c>
      <c r="W24" t="s">
        <v>53</v>
      </c>
      <c r="X24" t="s">
        <v>53</v>
      </c>
      <c r="Y24" t="s">
        <v>53</v>
      </c>
      <c r="Z24" t="s">
        <v>53</v>
      </c>
      <c r="AA24" t="s">
        <v>53</v>
      </c>
      <c r="AB24" t="s">
        <v>53</v>
      </c>
      <c r="AC24">
        <v>0</v>
      </c>
      <c r="AD24" t="s">
        <v>162</v>
      </c>
      <c r="AE24" t="s">
        <v>162</v>
      </c>
      <c r="AF24" t="s">
        <v>162</v>
      </c>
      <c r="AG24" t="s">
        <v>162</v>
      </c>
    </row>
    <row r="25" spans="1:33" hidden="1" x14ac:dyDescent="0.25">
      <c r="A25">
        <v>65</v>
      </c>
      <c r="B25" t="s">
        <v>23</v>
      </c>
      <c r="C25" t="s">
        <v>113</v>
      </c>
      <c r="D25" t="s">
        <v>91</v>
      </c>
      <c r="E25" t="s">
        <v>96</v>
      </c>
      <c r="F25" t="s">
        <v>90</v>
      </c>
      <c r="G25" t="s">
        <v>108</v>
      </c>
      <c r="H25" t="s">
        <v>84</v>
      </c>
      <c r="I25" s="3" t="s">
        <v>78</v>
      </c>
      <c r="J25">
        <v>65</v>
      </c>
      <c r="K25" t="s">
        <v>116</v>
      </c>
      <c r="L25" t="s">
        <v>82</v>
      </c>
      <c r="N25" t="s">
        <v>53</v>
      </c>
      <c r="O25" t="s">
        <v>53</v>
      </c>
      <c r="P25" t="s">
        <v>53</v>
      </c>
      <c r="Q25" t="s">
        <v>53</v>
      </c>
      <c r="R25" t="s">
        <v>53</v>
      </c>
      <c r="S25" t="s">
        <v>53</v>
      </c>
      <c r="T25" t="s">
        <v>53</v>
      </c>
      <c r="U25" t="s">
        <v>54</v>
      </c>
      <c r="V25" t="s">
        <v>53</v>
      </c>
      <c r="W25" t="s">
        <v>53</v>
      </c>
      <c r="X25" t="s">
        <v>53</v>
      </c>
      <c r="Y25" t="s">
        <v>53</v>
      </c>
      <c r="Z25" t="s">
        <v>53</v>
      </c>
      <c r="AA25" t="s">
        <v>53</v>
      </c>
      <c r="AB25" t="s">
        <v>53</v>
      </c>
      <c r="AC25">
        <v>0</v>
      </c>
      <c r="AD25" t="s">
        <v>162</v>
      </c>
      <c r="AE25" t="s">
        <v>162</v>
      </c>
      <c r="AF25" t="s">
        <v>162</v>
      </c>
      <c r="AG25" t="s">
        <v>162</v>
      </c>
    </row>
    <row r="26" spans="1:33" hidden="1" x14ac:dyDescent="0.25">
      <c r="A26">
        <v>183</v>
      </c>
      <c r="B26" t="s">
        <v>23</v>
      </c>
      <c r="C26" t="s">
        <v>109</v>
      </c>
      <c r="D26" t="s">
        <v>91</v>
      </c>
      <c r="E26" t="s">
        <v>96</v>
      </c>
      <c r="F26" t="s">
        <v>90</v>
      </c>
      <c r="G26" t="s">
        <v>108</v>
      </c>
      <c r="H26" t="s">
        <v>84</v>
      </c>
      <c r="I26" s="3" t="s">
        <v>78</v>
      </c>
      <c r="J26">
        <v>183</v>
      </c>
      <c r="K26" t="s">
        <v>116</v>
      </c>
      <c r="L26" t="s">
        <v>82</v>
      </c>
      <c r="N26" t="s">
        <v>53</v>
      </c>
      <c r="O26" t="s">
        <v>53</v>
      </c>
      <c r="P26" t="s">
        <v>53</v>
      </c>
      <c r="Q26" t="s">
        <v>53</v>
      </c>
      <c r="R26" t="s">
        <v>53</v>
      </c>
      <c r="S26" t="s">
        <v>53</v>
      </c>
      <c r="T26" t="s">
        <v>53</v>
      </c>
      <c r="U26" t="s">
        <v>55</v>
      </c>
      <c r="V26" t="s">
        <v>53</v>
      </c>
      <c r="W26" t="s">
        <v>53</v>
      </c>
      <c r="X26" t="s">
        <v>53</v>
      </c>
      <c r="Y26" t="s">
        <v>53</v>
      </c>
      <c r="Z26" t="s">
        <v>53</v>
      </c>
      <c r="AA26" t="s">
        <v>53</v>
      </c>
      <c r="AB26" t="s">
        <v>53</v>
      </c>
      <c r="AC26">
        <v>1</v>
      </c>
      <c r="AD26" t="s">
        <v>162</v>
      </c>
      <c r="AE26" t="s">
        <v>162</v>
      </c>
      <c r="AF26" t="s">
        <v>162</v>
      </c>
      <c r="AG26" t="s">
        <v>162</v>
      </c>
    </row>
    <row r="27" spans="1:33" hidden="1" x14ac:dyDescent="0.25">
      <c r="A27">
        <v>197</v>
      </c>
      <c r="B27" t="s">
        <v>23</v>
      </c>
      <c r="C27" t="s">
        <v>109</v>
      </c>
      <c r="D27" t="s">
        <v>91</v>
      </c>
      <c r="E27" t="s">
        <v>96</v>
      </c>
      <c r="F27" t="s">
        <v>90</v>
      </c>
      <c r="G27" t="s">
        <v>108</v>
      </c>
      <c r="H27" t="s">
        <v>84</v>
      </c>
      <c r="I27" s="3" t="s">
        <v>78</v>
      </c>
      <c r="J27">
        <v>42</v>
      </c>
      <c r="K27" t="s">
        <v>111</v>
      </c>
      <c r="L27" t="s">
        <v>82</v>
      </c>
      <c r="N27" t="s">
        <v>53</v>
      </c>
      <c r="O27" t="s">
        <v>53</v>
      </c>
      <c r="P27" t="s">
        <v>53</v>
      </c>
      <c r="Q27" t="s">
        <v>53</v>
      </c>
      <c r="R27" t="s">
        <v>53</v>
      </c>
      <c r="S27" t="s">
        <v>53</v>
      </c>
      <c r="T27" t="s">
        <v>53</v>
      </c>
      <c r="U27" t="s">
        <v>53</v>
      </c>
      <c r="V27" t="s">
        <v>53</v>
      </c>
      <c r="W27" t="s">
        <v>53</v>
      </c>
      <c r="X27" t="s">
        <v>53</v>
      </c>
      <c r="Y27" t="s">
        <v>53</v>
      </c>
      <c r="Z27" t="s">
        <v>53</v>
      </c>
      <c r="AA27" t="s">
        <v>53</v>
      </c>
      <c r="AB27" t="s">
        <v>53</v>
      </c>
      <c r="AC27">
        <v>0</v>
      </c>
      <c r="AD27" t="s">
        <v>162</v>
      </c>
      <c r="AE27" t="s">
        <v>162</v>
      </c>
      <c r="AF27" t="s">
        <v>162</v>
      </c>
      <c r="AG27" t="s">
        <v>162</v>
      </c>
    </row>
    <row r="28" spans="1:33" hidden="1" x14ac:dyDescent="0.25">
      <c r="A28">
        <v>66</v>
      </c>
      <c r="B28" t="s">
        <v>23</v>
      </c>
      <c r="C28" t="s">
        <v>113</v>
      </c>
      <c r="D28" t="s">
        <v>91</v>
      </c>
      <c r="E28" t="s">
        <v>96</v>
      </c>
      <c r="F28" t="s">
        <v>90</v>
      </c>
      <c r="G28" t="s">
        <v>108</v>
      </c>
      <c r="H28" t="s">
        <v>84</v>
      </c>
      <c r="I28" s="3" t="s">
        <v>78</v>
      </c>
      <c r="J28">
        <v>66</v>
      </c>
      <c r="K28" t="s">
        <v>117</v>
      </c>
      <c r="L28" t="s">
        <v>82</v>
      </c>
      <c r="N28" t="s">
        <v>53</v>
      </c>
      <c r="O28" t="s">
        <v>54</v>
      </c>
      <c r="P28" t="s">
        <v>54</v>
      </c>
      <c r="Q28" t="s">
        <v>55</v>
      </c>
      <c r="R28" t="s">
        <v>53</v>
      </c>
      <c r="S28" t="s">
        <v>53</v>
      </c>
      <c r="T28" t="s">
        <v>56</v>
      </c>
      <c r="U28" t="s">
        <v>55</v>
      </c>
      <c r="V28" t="s">
        <v>53</v>
      </c>
      <c r="W28" t="s">
        <v>54</v>
      </c>
      <c r="X28" t="s">
        <v>53</v>
      </c>
      <c r="Y28" t="s">
        <v>53</v>
      </c>
      <c r="Z28" t="s">
        <v>54</v>
      </c>
      <c r="AA28" t="s">
        <v>53</v>
      </c>
      <c r="AB28" t="s">
        <v>53</v>
      </c>
      <c r="AC28">
        <v>5</v>
      </c>
      <c r="AD28" t="s">
        <v>162</v>
      </c>
      <c r="AE28" t="s">
        <v>162</v>
      </c>
      <c r="AF28" t="s">
        <v>162</v>
      </c>
      <c r="AG28" t="s">
        <v>162</v>
      </c>
    </row>
    <row r="29" spans="1:33" hidden="1" x14ac:dyDescent="0.25">
      <c r="A29">
        <v>142</v>
      </c>
      <c r="B29" t="s">
        <v>23</v>
      </c>
      <c r="C29" t="s">
        <v>131</v>
      </c>
      <c r="D29" t="s">
        <v>91</v>
      </c>
      <c r="E29" t="s">
        <v>96</v>
      </c>
      <c r="F29" t="s">
        <v>107</v>
      </c>
      <c r="G29" t="s">
        <v>108</v>
      </c>
      <c r="H29" t="s">
        <v>84</v>
      </c>
      <c r="I29" s="3" t="s">
        <v>78</v>
      </c>
      <c r="J29" t="s">
        <v>119</v>
      </c>
      <c r="K29" t="s">
        <v>121</v>
      </c>
      <c r="L29" t="s">
        <v>82</v>
      </c>
      <c r="N29" t="s">
        <v>53</v>
      </c>
      <c r="O29" t="s">
        <v>53</v>
      </c>
      <c r="P29" t="s">
        <v>53</v>
      </c>
      <c r="Q29" t="s">
        <v>55</v>
      </c>
      <c r="R29" t="s">
        <v>53</v>
      </c>
      <c r="S29" t="s">
        <v>54</v>
      </c>
      <c r="T29" t="s">
        <v>53</v>
      </c>
      <c r="U29" t="s">
        <v>55</v>
      </c>
      <c r="V29" t="s">
        <v>53</v>
      </c>
      <c r="W29" t="s">
        <v>53</v>
      </c>
      <c r="X29" t="s">
        <v>53</v>
      </c>
      <c r="Y29" t="s">
        <v>53</v>
      </c>
      <c r="Z29" t="s">
        <v>54</v>
      </c>
      <c r="AA29" t="s">
        <v>53</v>
      </c>
      <c r="AB29" t="s">
        <v>53</v>
      </c>
      <c r="AC29">
        <v>3</v>
      </c>
      <c r="AD29" t="s">
        <v>161</v>
      </c>
      <c r="AE29" t="s">
        <v>162</v>
      </c>
      <c r="AF29" t="s">
        <v>162</v>
      </c>
      <c r="AG29" t="s">
        <v>162</v>
      </c>
    </row>
    <row r="30" spans="1:33" hidden="1" x14ac:dyDescent="0.25">
      <c r="A30">
        <v>4</v>
      </c>
      <c r="B30" t="s">
        <v>76</v>
      </c>
      <c r="C30" t="s">
        <v>100</v>
      </c>
      <c r="D30" t="s">
        <v>86</v>
      </c>
      <c r="E30" t="s">
        <v>96</v>
      </c>
      <c r="F30" t="s">
        <v>90</v>
      </c>
      <c r="G30" t="s">
        <v>108</v>
      </c>
      <c r="H30" t="s">
        <v>84</v>
      </c>
      <c r="I30" s="3" t="s">
        <v>78</v>
      </c>
      <c r="J30">
        <v>4</v>
      </c>
      <c r="K30" t="s">
        <v>115</v>
      </c>
      <c r="L30" t="s">
        <v>82</v>
      </c>
      <c r="N30" t="s">
        <v>53</v>
      </c>
      <c r="O30" t="s">
        <v>53</v>
      </c>
      <c r="P30" t="s">
        <v>53</v>
      </c>
      <c r="Q30" t="s">
        <v>53</v>
      </c>
      <c r="R30" t="s">
        <v>53</v>
      </c>
      <c r="S30" t="s">
        <v>53</v>
      </c>
      <c r="T30" t="s">
        <v>53</v>
      </c>
      <c r="U30" t="s">
        <v>55</v>
      </c>
      <c r="V30" t="s">
        <v>53</v>
      </c>
      <c r="W30" t="s">
        <v>53</v>
      </c>
      <c r="X30" t="s">
        <v>53</v>
      </c>
      <c r="Y30" t="s">
        <v>53</v>
      </c>
      <c r="Z30" t="s">
        <v>54</v>
      </c>
      <c r="AA30" t="s">
        <v>53</v>
      </c>
      <c r="AB30" t="s">
        <v>53</v>
      </c>
      <c r="AC30">
        <v>1</v>
      </c>
      <c r="AD30" t="s">
        <v>161</v>
      </c>
      <c r="AE30" t="s">
        <v>162</v>
      </c>
      <c r="AF30" t="s">
        <v>162</v>
      </c>
      <c r="AG30" t="s">
        <v>162</v>
      </c>
    </row>
    <row r="31" spans="1:33" hidden="1" x14ac:dyDescent="0.25">
      <c r="A31">
        <v>53</v>
      </c>
      <c r="B31" t="s">
        <v>76</v>
      </c>
      <c r="C31" t="s">
        <v>122</v>
      </c>
      <c r="D31" t="s">
        <v>86</v>
      </c>
      <c r="E31" t="s">
        <v>96</v>
      </c>
      <c r="F31" t="s">
        <v>107</v>
      </c>
      <c r="G31" t="s">
        <v>108</v>
      </c>
      <c r="H31" t="s">
        <v>84</v>
      </c>
      <c r="I31" s="3" t="s">
        <v>78</v>
      </c>
      <c r="J31">
        <v>53</v>
      </c>
      <c r="K31" t="s">
        <v>111</v>
      </c>
      <c r="L31" t="s">
        <v>82</v>
      </c>
      <c r="N31" t="s">
        <v>53</v>
      </c>
      <c r="O31" t="s">
        <v>53</v>
      </c>
      <c r="P31" t="s">
        <v>53</v>
      </c>
      <c r="Q31" t="s">
        <v>53</v>
      </c>
      <c r="R31" t="s">
        <v>53</v>
      </c>
      <c r="S31" t="s">
        <v>53</v>
      </c>
      <c r="T31" t="s">
        <v>53</v>
      </c>
      <c r="U31" t="s">
        <v>55</v>
      </c>
      <c r="V31" t="s">
        <v>53</v>
      </c>
      <c r="W31" t="s">
        <v>53</v>
      </c>
      <c r="X31" t="s">
        <v>53</v>
      </c>
      <c r="Y31" t="s">
        <v>53</v>
      </c>
      <c r="Z31" t="s">
        <v>54</v>
      </c>
      <c r="AA31" t="s">
        <v>53</v>
      </c>
      <c r="AB31" t="s">
        <v>53</v>
      </c>
      <c r="AC31">
        <v>1</v>
      </c>
      <c r="AD31" t="s">
        <v>162</v>
      </c>
      <c r="AE31" t="s">
        <v>162</v>
      </c>
      <c r="AF31" t="s">
        <v>162</v>
      </c>
      <c r="AG31" t="s">
        <v>162</v>
      </c>
    </row>
    <row r="32" spans="1:33" hidden="1" x14ac:dyDescent="0.25">
      <c r="A32">
        <v>2</v>
      </c>
      <c r="B32" t="s">
        <v>76</v>
      </c>
      <c r="C32" t="s">
        <v>100</v>
      </c>
      <c r="D32" t="s">
        <v>86</v>
      </c>
      <c r="E32" t="s">
        <v>96</v>
      </c>
      <c r="F32" t="s">
        <v>90</v>
      </c>
      <c r="G32" t="s">
        <v>108</v>
      </c>
      <c r="H32" t="s">
        <v>84</v>
      </c>
      <c r="I32" s="3" t="s">
        <v>78</v>
      </c>
      <c r="J32">
        <v>2</v>
      </c>
      <c r="K32" t="s">
        <v>115</v>
      </c>
      <c r="L32" t="s">
        <v>82</v>
      </c>
      <c r="N32" t="s">
        <v>53</v>
      </c>
      <c r="O32" t="s">
        <v>53</v>
      </c>
      <c r="P32" t="s">
        <v>53</v>
      </c>
      <c r="Q32" t="s">
        <v>53</v>
      </c>
      <c r="R32" t="s">
        <v>53</v>
      </c>
      <c r="S32" t="s">
        <v>53</v>
      </c>
      <c r="T32" t="s">
        <v>53</v>
      </c>
      <c r="U32" t="s">
        <v>55</v>
      </c>
      <c r="V32" t="s">
        <v>53</v>
      </c>
      <c r="W32" t="s">
        <v>53</v>
      </c>
      <c r="X32" t="s">
        <v>53</v>
      </c>
      <c r="Y32" t="s">
        <v>53</v>
      </c>
      <c r="Z32" t="s">
        <v>54</v>
      </c>
      <c r="AA32" t="s">
        <v>53</v>
      </c>
      <c r="AB32" t="s">
        <v>53</v>
      </c>
      <c r="AC32">
        <v>1</v>
      </c>
      <c r="AD32" t="s">
        <v>162</v>
      </c>
      <c r="AE32" t="s">
        <v>162</v>
      </c>
      <c r="AF32" t="s">
        <v>162</v>
      </c>
      <c r="AG32" t="s">
        <v>162</v>
      </c>
    </row>
    <row r="33" spans="1:33" hidden="1" x14ac:dyDescent="0.25">
      <c r="A33">
        <v>9</v>
      </c>
      <c r="B33" t="s">
        <v>76</v>
      </c>
      <c r="C33" t="s">
        <v>100</v>
      </c>
      <c r="D33" t="s">
        <v>86</v>
      </c>
      <c r="E33" t="s">
        <v>96</v>
      </c>
      <c r="F33" t="s">
        <v>90</v>
      </c>
      <c r="G33" t="s">
        <v>108</v>
      </c>
      <c r="H33" t="s">
        <v>84</v>
      </c>
      <c r="I33" s="3" t="s">
        <v>78</v>
      </c>
      <c r="J33">
        <v>9</v>
      </c>
      <c r="K33" t="s">
        <v>123</v>
      </c>
      <c r="L33" t="s">
        <v>82</v>
      </c>
      <c r="N33" t="s">
        <v>53</v>
      </c>
      <c r="O33" t="s">
        <v>54</v>
      </c>
      <c r="P33" t="s">
        <v>54</v>
      </c>
      <c r="Q33" t="s">
        <v>54</v>
      </c>
      <c r="R33" t="s">
        <v>53</v>
      </c>
      <c r="S33" t="s">
        <v>54</v>
      </c>
      <c r="T33" t="s">
        <v>56</v>
      </c>
      <c r="U33" t="s">
        <v>55</v>
      </c>
      <c r="V33" t="s">
        <v>53</v>
      </c>
      <c r="W33" t="s">
        <v>54</v>
      </c>
      <c r="X33" t="s">
        <v>53</v>
      </c>
      <c r="Y33" t="s">
        <v>53</v>
      </c>
      <c r="Z33" t="s">
        <v>54</v>
      </c>
      <c r="AA33" t="s">
        <v>53</v>
      </c>
      <c r="AB33" t="s">
        <v>53</v>
      </c>
      <c r="AC33">
        <v>6</v>
      </c>
      <c r="AD33" t="s">
        <v>162</v>
      </c>
      <c r="AE33" t="s">
        <v>162</v>
      </c>
      <c r="AF33" t="s">
        <v>162</v>
      </c>
      <c r="AG33" t="s">
        <v>162</v>
      </c>
    </row>
    <row r="34" spans="1:33" hidden="1" x14ac:dyDescent="0.25">
      <c r="A34">
        <v>105</v>
      </c>
      <c r="B34" t="s">
        <v>23</v>
      </c>
      <c r="C34" t="s">
        <v>124</v>
      </c>
      <c r="D34" t="s">
        <v>91</v>
      </c>
      <c r="E34" t="s">
        <v>96</v>
      </c>
      <c r="F34" t="s">
        <v>90</v>
      </c>
      <c r="G34" t="s">
        <v>108</v>
      </c>
      <c r="H34" t="s">
        <v>84</v>
      </c>
      <c r="I34" s="3" t="s">
        <v>78</v>
      </c>
      <c r="J34">
        <v>105</v>
      </c>
      <c r="K34" t="s">
        <v>125</v>
      </c>
      <c r="L34" t="s">
        <v>82</v>
      </c>
      <c r="N34" t="s">
        <v>53</v>
      </c>
      <c r="O34" t="s">
        <v>54</v>
      </c>
      <c r="P34" t="s">
        <v>54</v>
      </c>
      <c r="Q34" t="s">
        <v>53</v>
      </c>
      <c r="R34" t="s">
        <v>53</v>
      </c>
      <c r="S34" t="s">
        <v>53</v>
      </c>
      <c r="T34" t="s">
        <v>53</v>
      </c>
      <c r="U34" t="s">
        <v>55</v>
      </c>
      <c r="V34" t="s">
        <v>53</v>
      </c>
      <c r="W34" t="s">
        <v>54</v>
      </c>
      <c r="X34" t="s">
        <v>53</v>
      </c>
      <c r="Y34" t="s">
        <v>53</v>
      </c>
      <c r="Z34" t="s">
        <v>54</v>
      </c>
      <c r="AA34" t="s">
        <v>53</v>
      </c>
      <c r="AB34" t="s">
        <v>53</v>
      </c>
      <c r="AC34">
        <v>3</v>
      </c>
      <c r="AD34" t="s">
        <v>162</v>
      </c>
      <c r="AE34" t="s">
        <v>162</v>
      </c>
      <c r="AF34" t="s">
        <v>162</v>
      </c>
      <c r="AG34" t="s">
        <v>162</v>
      </c>
    </row>
    <row r="35" spans="1:33" hidden="1" x14ac:dyDescent="0.25">
      <c r="A35">
        <v>301</v>
      </c>
      <c r="B35" t="s">
        <v>127</v>
      </c>
      <c r="D35" t="s">
        <v>86</v>
      </c>
      <c r="E35" t="s">
        <v>96</v>
      </c>
      <c r="F35" t="s">
        <v>90</v>
      </c>
      <c r="G35" t="s">
        <v>108</v>
      </c>
      <c r="H35" t="s">
        <v>84</v>
      </c>
      <c r="I35" s="3" t="s">
        <v>78</v>
      </c>
      <c r="J35">
        <v>301</v>
      </c>
      <c r="K35" t="s">
        <v>126</v>
      </c>
      <c r="L35" t="s">
        <v>82</v>
      </c>
      <c r="N35" t="s">
        <v>53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54</v>
      </c>
      <c r="W35" t="s">
        <v>53</v>
      </c>
      <c r="X35" t="s">
        <v>54</v>
      </c>
      <c r="Y35" t="s">
        <v>53</v>
      </c>
      <c r="Z35" t="s">
        <v>54</v>
      </c>
      <c r="AA35" t="s">
        <v>53</v>
      </c>
      <c r="AB35" t="s">
        <v>53</v>
      </c>
      <c r="AC35">
        <v>7</v>
      </c>
      <c r="AD35" t="s">
        <v>161</v>
      </c>
      <c r="AE35" t="s">
        <v>162</v>
      </c>
      <c r="AF35" t="s">
        <v>161</v>
      </c>
      <c r="AG35" t="s">
        <v>162</v>
      </c>
    </row>
    <row r="36" spans="1:33" hidden="1" x14ac:dyDescent="0.25">
      <c r="A36">
        <v>34</v>
      </c>
      <c r="B36" t="s">
        <v>76</v>
      </c>
      <c r="D36" t="s">
        <v>86</v>
      </c>
      <c r="E36" t="s">
        <v>88</v>
      </c>
      <c r="F36" t="s">
        <v>90</v>
      </c>
      <c r="G36" t="s">
        <v>108</v>
      </c>
      <c r="H36" t="s">
        <v>84</v>
      </c>
      <c r="I36" s="3" t="s">
        <v>78</v>
      </c>
      <c r="J36">
        <v>34</v>
      </c>
      <c r="K36" t="s">
        <v>128</v>
      </c>
      <c r="L36" t="s">
        <v>82</v>
      </c>
      <c r="N36" t="s">
        <v>53</v>
      </c>
      <c r="O36" t="s">
        <v>53</v>
      </c>
      <c r="P36" t="s">
        <v>53</v>
      </c>
      <c r="Q36" t="s">
        <v>53</v>
      </c>
      <c r="R36" t="s">
        <v>53</v>
      </c>
      <c r="S36" t="s">
        <v>53</v>
      </c>
      <c r="T36" t="s">
        <v>53</v>
      </c>
      <c r="U36" t="s">
        <v>55</v>
      </c>
      <c r="V36" t="s">
        <v>53</v>
      </c>
      <c r="W36" t="s">
        <v>53</v>
      </c>
      <c r="X36" t="s">
        <v>53</v>
      </c>
      <c r="Y36" t="s">
        <v>53</v>
      </c>
      <c r="Z36" t="s">
        <v>54</v>
      </c>
      <c r="AA36" t="s">
        <v>53</v>
      </c>
      <c r="AB36" t="s">
        <v>53</v>
      </c>
      <c r="AC36">
        <v>0</v>
      </c>
      <c r="AD36" t="s">
        <v>162</v>
      </c>
      <c r="AE36" t="s">
        <v>162</v>
      </c>
      <c r="AF36" t="s">
        <v>162</v>
      </c>
      <c r="AG36" t="s">
        <v>162</v>
      </c>
    </row>
    <row r="37" spans="1:33" hidden="1" x14ac:dyDescent="0.25">
      <c r="A37">
        <v>174</v>
      </c>
      <c r="B37" t="s">
        <v>76</v>
      </c>
      <c r="D37" t="s">
        <v>86</v>
      </c>
      <c r="E37" t="s">
        <v>96</v>
      </c>
      <c r="F37" t="s">
        <v>90</v>
      </c>
      <c r="G37" t="s">
        <v>108</v>
      </c>
      <c r="H37" t="s">
        <v>84</v>
      </c>
      <c r="I37" s="3" t="s">
        <v>78</v>
      </c>
      <c r="J37">
        <v>174</v>
      </c>
      <c r="K37" t="s">
        <v>115</v>
      </c>
      <c r="L37" t="s">
        <v>82</v>
      </c>
      <c r="N37" t="s">
        <v>53</v>
      </c>
      <c r="O37" t="s">
        <v>55</v>
      </c>
      <c r="P37" t="s">
        <v>55</v>
      </c>
      <c r="Q37" t="s">
        <v>55</v>
      </c>
      <c r="R37" t="s">
        <v>55</v>
      </c>
      <c r="S37" t="s">
        <v>55</v>
      </c>
      <c r="T37" t="s">
        <v>55</v>
      </c>
      <c r="U37" t="s">
        <v>55</v>
      </c>
      <c r="V37" t="s">
        <v>55</v>
      </c>
      <c r="W37" t="s">
        <v>53</v>
      </c>
      <c r="X37" t="s">
        <v>54</v>
      </c>
      <c r="Y37" t="s">
        <v>53</v>
      </c>
      <c r="Z37" t="s">
        <v>54</v>
      </c>
      <c r="AA37" t="s">
        <v>55</v>
      </c>
      <c r="AB37" t="s">
        <v>53</v>
      </c>
      <c r="AC37">
        <v>7</v>
      </c>
      <c r="AD37" t="s">
        <v>161</v>
      </c>
      <c r="AE37" t="s">
        <v>162</v>
      </c>
      <c r="AF37" t="s">
        <v>161</v>
      </c>
      <c r="AG37" t="s">
        <v>162</v>
      </c>
    </row>
    <row r="38" spans="1:33" hidden="1" x14ac:dyDescent="0.25">
      <c r="A38">
        <v>39</v>
      </c>
      <c r="B38" t="s">
        <v>76</v>
      </c>
      <c r="D38" t="s">
        <v>86</v>
      </c>
      <c r="E38" t="s">
        <v>88</v>
      </c>
      <c r="F38" t="s">
        <v>107</v>
      </c>
      <c r="G38" t="s">
        <v>108</v>
      </c>
      <c r="H38" t="s">
        <v>84</v>
      </c>
      <c r="I38" s="3" t="s">
        <v>78</v>
      </c>
      <c r="J38">
        <v>39</v>
      </c>
      <c r="K38" t="s">
        <v>129</v>
      </c>
      <c r="L38" t="s">
        <v>82</v>
      </c>
      <c r="N38" t="s">
        <v>53</v>
      </c>
      <c r="O38" t="s">
        <v>53</v>
      </c>
      <c r="P38" t="s">
        <v>53</v>
      </c>
      <c r="Q38" t="s">
        <v>53</v>
      </c>
      <c r="R38" t="s">
        <v>53</v>
      </c>
      <c r="S38" t="s">
        <v>53</v>
      </c>
      <c r="T38" t="s">
        <v>53</v>
      </c>
      <c r="U38" t="s">
        <v>55</v>
      </c>
      <c r="V38" t="s">
        <v>53</v>
      </c>
      <c r="W38" t="s">
        <v>54</v>
      </c>
      <c r="X38" t="s">
        <v>53</v>
      </c>
      <c r="Y38" t="s">
        <v>53</v>
      </c>
      <c r="Z38" t="s">
        <v>54</v>
      </c>
      <c r="AA38" t="s">
        <v>53</v>
      </c>
      <c r="AB38" t="s">
        <v>53</v>
      </c>
      <c r="AC38">
        <v>1</v>
      </c>
      <c r="AD38" t="s">
        <v>162</v>
      </c>
      <c r="AE38" t="s">
        <v>162</v>
      </c>
      <c r="AF38" t="s">
        <v>162</v>
      </c>
      <c r="AG38" t="s">
        <v>162</v>
      </c>
    </row>
    <row r="39" spans="1:33" hidden="1" x14ac:dyDescent="0.25">
      <c r="A39">
        <v>215</v>
      </c>
      <c r="B39" t="s">
        <v>23</v>
      </c>
      <c r="C39" t="s">
        <v>109</v>
      </c>
      <c r="D39" t="s">
        <v>91</v>
      </c>
      <c r="E39" t="s">
        <v>96</v>
      </c>
      <c r="F39" t="s">
        <v>90</v>
      </c>
      <c r="G39" t="s">
        <v>108</v>
      </c>
      <c r="H39" t="s">
        <v>84</v>
      </c>
      <c r="I39" s="3" t="s">
        <v>78</v>
      </c>
      <c r="J39">
        <v>215</v>
      </c>
      <c r="K39" t="s">
        <v>112</v>
      </c>
      <c r="L39" t="s">
        <v>82</v>
      </c>
      <c r="N39" t="s">
        <v>53</v>
      </c>
      <c r="O39" t="s">
        <v>55</v>
      </c>
      <c r="P39" t="s">
        <v>55</v>
      </c>
      <c r="Q39" t="s">
        <v>55</v>
      </c>
      <c r="R39" t="s">
        <v>55</v>
      </c>
      <c r="S39" t="s">
        <v>55</v>
      </c>
      <c r="T39" t="s">
        <v>55</v>
      </c>
      <c r="U39" t="s">
        <v>55</v>
      </c>
      <c r="V39" t="s">
        <v>53</v>
      </c>
      <c r="W39" t="s">
        <v>53</v>
      </c>
      <c r="X39" t="s">
        <v>53</v>
      </c>
      <c r="Y39" t="s">
        <v>53</v>
      </c>
      <c r="Z39" t="s">
        <v>54</v>
      </c>
      <c r="AA39" t="s">
        <v>55</v>
      </c>
      <c r="AB39" t="s">
        <v>53</v>
      </c>
      <c r="AC39">
        <v>7</v>
      </c>
      <c r="AD39" t="s">
        <v>161</v>
      </c>
      <c r="AE39" t="s">
        <v>162</v>
      </c>
      <c r="AF39" t="s">
        <v>161</v>
      </c>
      <c r="AG39" t="s">
        <v>162</v>
      </c>
    </row>
    <row r="40" spans="1:33" hidden="1" x14ac:dyDescent="0.25">
      <c r="A40">
        <v>144</v>
      </c>
      <c r="B40" t="s">
        <v>23</v>
      </c>
      <c r="C40" t="s">
        <v>130</v>
      </c>
      <c r="D40" t="s">
        <v>91</v>
      </c>
      <c r="E40" t="s">
        <v>96</v>
      </c>
      <c r="F40" t="s">
        <v>90</v>
      </c>
      <c r="G40" t="s">
        <v>108</v>
      </c>
      <c r="H40" t="s">
        <v>84</v>
      </c>
      <c r="I40" s="3" t="s">
        <v>78</v>
      </c>
      <c r="J40">
        <v>144</v>
      </c>
      <c r="K40" t="s">
        <v>121</v>
      </c>
      <c r="L40" t="s">
        <v>82</v>
      </c>
      <c r="N40" t="s">
        <v>53</v>
      </c>
      <c r="O40" t="s">
        <v>54</v>
      </c>
      <c r="P40" t="s">
        <v>53</v>
      </c>
      <c r="Q40" t="s">
        <v>53</v>
      </c>
      <c r="R40" t="s">
        <v>53</v>
      </c>
      <c r="S40" t="s">
        <v>53</v>
      </c>
      <c r="T40" t="s">
        <v>53</v>
      </c>
      <c r="U40" t="s">
        <v>54</v>
      </c>
      <c r="V40" t="s">
        <v>53</v>
      </c>
      <c r="W40" t="s">
        <v>53</v>
      </c>
      <c r="X40" t="s">
        <v>53</v>
      </c>
      <c r="Y40" t="s">
        <v>53</v>
      </c>
      <c r="Z40" t="s">
        <v>53</v>
      </c>
      <c r="AA40" t="s">
        <v>53</v>
      </c>
      <c r="AB40" t="s">
        <v>53</v>
      </c>
      <c r="AC40">
        <v>0</v>
      </c>
      <c r="AD40" t="s">
        <v>162</v>
      </c>
      <c r="AE40" t="s">
        <v>162</v>
      </c>
      <c r="AF40" t="s">
        <v>162</v>
      </c>
      <c r="AG40" t="s">
        <v>162</v>
      </c>
    </row>
    <row r="41" spans="1:33" hidden="1" x14ac:dyDescent="0.25">
      <c r="A41">
        <v>102</v>
      </c>
      <c r="B41" t="s">
        <v>23</v>
      </c>
      <c r="C41" t="s">
        <v>103</v>
      </c>
      <c r="D41" t="s">
        <v>91</v>
      </c>
      <c r="E41" t="s">
        <v>96</v>
      </c>
      <c r="F41" t="s">
        <v>107</v>
      </c>
      <c r="G41" t="s">
        <v>108</v>
      </c>
      <c r="H41" t="s">
        <v>84</v>
      </c>
      <c r="I41" s="3" t="s">
        <v>78</v>
      </c>
      <c r="J41">
        <v>102</v>
      </c>
      <c r="K41" t="s">
        <v>132</v>
      </c>
      <c r="L41" t="s">
        <v>82</v>
      </c>
      <c r="N41" t="s">
        <v>53</v>
      </c>
      <c r="O41" t="s">
        <v>54</v>
      </c>
      <c r="P41" t="s">
        <v>55</v>
      </c>
      <c r="Q41" t="s">
        <v>53</v>
      </c>
      <c r="R41" t="s">
        <v>53</v>
      </c>
      <c r="S41" t="s">
        <v>53</v>
      </c>
      <c r="T41" t="s">
        <v>53</v>
      </c>
      <c r="U41" t="s">
        <v>54</v>
      </c>
      <c r="V41" t="s">
        <v>53</v>
      </c>
      <c r="W41" t="s">
        <v>54</v>
      </c>
      <c r="X41" t="s">
        <v>53</v>
      </c>
      <c r="Y41" t="s">
        <v>53</v>
      </c>
      <c r="Z41" t="s">
        <v>54</v>
      </c>
      <c r="AA41" t="s">
        <v>53</v>
      </c>
      <c r="AB41" t="s">
        <v>53</v>
      </c>
      <c r="AC41">
        <v>3</v>
      </c>
      <c r="AD41" t="s">
        <v>161</v>
      </c>
      <c r="AE41" t="s">
        <v>162</v>
      </c>
      <c r="AF41" t="s">
        <v>162</v>
      </c>
      <c r="AG41" t="s">
        <v>162</v>
      </c>
    </row>
    <row r="42" spans="1:33" x14ac:dyDescent="0.25">
      <c r="A42">
        <v>246</v>
      </c>
      <c r="B42" t="s">
        <v>133</v>
      </c>
      <c r="D42" t="s">
        <v>86</v>
      </c>
      <c r="E42" t="s">
        <v>96</v>
      </c>
      <c r="F42" t="s">
        <v>90</v>
      </c>
      <c r="G42" t="s">
        <v>108</v>
      </c>
      <c r="H42" t="s">
        <v>84</v>
      </c>
      <c r="I42" s="3" t="s">
        <v>78</v>
      </c>
      <c r="J42">
        <v>246</v>
      </c>
      <c r="K42" t="s">
        <v>134</v>
      </c>
      <c r="L42" t="s">
        <v>82</v>
      </c>
      <c r="N42" t="s">
        <v>53</v>
      </c>
      <c r="O42" t="s">
        <v>53</v>
      </c>
      <c r="P42" t="s">
        <v>53</v>
      </c>
      <c r="Q42" t="s">
        <v>53</v>
      </c>
      <c r="R42" t="s">
        <v>53</v>
      </c>
      <c r="S42" t="s">
        <v>53</v>
      </c>
      <c r="T42" t="s">
        <v>55</v>
      </c>
      <c r="U42" t="s">
        <v>54</v>
      </c>
      <c r="V42" t="s">
        <v>53</v>
      </c>
      <c r="W42" t="s">
        <v>53</v>
      </c>
      <c r="X42" t="s">
        <v>53</v>
      </c>
      <c r="Y42" t="s">
        <v>53</v>
      </c>
      <c r="Z42" t="s">
        <v>53</v>
      </c>
      <c r="AA42" t="s">
        <v>53</v>
      </c>
      <c r="AB42" t="s">
        <v>53</v>
      </c>
      <c r="AC42">
        <v>1</v>
      </c>
      <c r="AD42" t="s">
        <v>162</v>
      </c>
      <c r="AE42" t="s">
        <v>162</v>
      </c>
      <c r="AF42" t="s">
        <v>162</v>
      </c>
      <c r="AG42" t="s">
        <v>162</v>
      </c>
    </row>
    <row r="43" spans="1:33" hidden="1" x14ac:dyDescent="0.25">
      <c r="A43">
        <v>55</v>
      </c>
      <c r="B43" t="s">
        <v>23</v>
      </c>
      <c r="C43" t="s">
        <v>113</v>
      </c>
      <c r="D43" t="s">
        <v>91</v>
      </c>
      <c r="E43" t="s">
        <v>96</v>
      </c>
      <c r="F43" t="s">
        <v>90</v>
      </c>
      <c r="G43" t="s">
        <v>108</v>
      </c>
      <c r="H43" t="s">
        <v>84</v>
      </c>
      <c r="I43" s="3" t="s">
        <v>78</v>
      </c>
      <c r="J43">
        <v>55</v>
      </c>
      <c r="K43" t="s">
        <v>115</v>
      </c>
      <c r="L43" t="s">
        <v>82</v>
      </c>
      <c r="N43" t="s">
        <v>53</v>
      </c>
      <c r="O43" t="s">
        <v>53</v>
      </c>
      <c r="P43" t="s">
        <v>54</v>
      </c>
      <c r="Q43" t="s">
        <v>54</v>
      </c>
      <c r="R43" t="s">
        <v>53</v>
      </c>
      <c r="S43" t="s">
        <v>53</v>
      </c>
      <c r="T43" t="s">
        <v>53</v>
      </c>
      <c r="U43" t="s">
        <v>54</v>
      </c>
      <c r="V43" t="s">
        <v>53</v>
      </c>
      <c r="W43" t="s">
        <v>53</v>
      </c>
      <c r="X43" t="s">
        <v>53</v>
      </c>
      <c r="Y43" t="s">
        <v>53</v>
      </c>
      <c r="Z43" t="s">
        <v>53</v>
      </c>
      <c r="AA43" t="s">
        <v>53</v>
      </c>
      <c r="AB43" t="s">
        <v>53</v>
      </c>
      <c r="AC43">
        <v>0</v>
      </c>
      <c r="AD43" t="s">
        <v>162</v>
      </c>
      <c r="AE43" t="s">
        <v>162</v>
      </c>
      <c r="AF43" t="s">
        <v>162</v>
      </c>
      <c r="AG43" t="s">
        <v>162</v>
      </c>
    </row>
    <row r="44" spans="1:33" hidden="1" x14ac:dyDescent="0.25">
      <c r="A44">
        <v>17</v>
      </c>
      <c r="B44" t="s">
        <v>76</v>
      </c>
      <c r="C44" t="s">
        <v>100</v>
      </c>
      <c r="D44" t="s">
        <v>86</v>
      </c>
      <c r="E44" t="s">
        <v>88</v>
      </c>
      <c r="F44" t="s">
        <v>90</v>
      </c>
      <c r="G44" t="s">
        <v>108</v>
      </c>
      <c r="H44" t="s">
        <v>84</v>
      </c>
      <c r="I44" s="3" t="s">
        <v>78</v>
      </c>
      <c r="J44">
        <v>17</v>
      </c>
      <c r="K44" t="s">
        <v>115</v>
      </c>
      <c r="L44" t="s">
        <v>82</v>
      </c>
      <c r="N44" t="s">
        <v>53</v>
      </c>
      <c r="O44" t="s">
        <v>53</v>
      </c>
      <c r="P44" t="s">
        <v>53</v>
      </c>
      <c r="Q44" t="s">
        <v>53</v>
      </c>
      <c r="R44" t="s">
        <v>53</v>
      </c>
      <c r="S44" t="s">
        <v>53</v>
      </c>
      <c r="T44" t="s">
        <v>53</v>
      </c>
      <c r="U44" t="s">
        <v>54</v>
      </c>
      <c r="V44" t="s">
        <v>53</v>
      </c>
      <c r="W44" t="s">
        <v>53</v>
      </c>
      <c r="X44" t="s">
        <v>53</v>
      </c>
      <c r="Y44" t="s">
        <v>53</v>
      </c>
      <c r="Z44" t="s">
        <v>55</v>
      </c>
      <c r="AA44" t="s">
        <v>53</v>
      </c>
      <c r="AB44" t="s">
        <v>53</v>
      </c>
      <c r="AC44">
        <v>0</v>
      </c>
      <c r="AD44" t="s">
        <v>162</v>
      </c>
      <c r="AE44" t="s">
        <v>162</v>
      </c>
      <c r="AF44" t="s">
        <v>162</v>
      </c>
      <c r="AG44" t="s">
        <v>162</v>
      </c>
    </row>
    <row r="45" spans="1:33" hidden="1" x14ac:dyDescent="0.25">
      <c r="A45">
        <v>182</v>
      </c>
      <c r="B45" t="s">
        <v>23</v>
      </c>
      <c r="C45" t="s">
        <v>109</v>
      </c>
      <c r="D45" t="s">
        <v>91</v>
      </c>
      <c r="E45" t="s">
        <v>96</v>
      </c>
      <c r="F45" t="s">
        <v>90</v>
      </c>
      <c r="G45" t="s">
        <v>108</v>
      </c>
      <c r="H45" t="s">
        <v>84</v>
      </c>
      <c r="I45" s="3" t="s">
        <v>78</v>
      </c>
      <c r="J45">
        <v>182</v>
      </c>
      <c r="K45" t="s">
        <v>111</v>
      </c>
      <c r="L45" t="s">
        <v>82</v>
      </c>
      <c r="N45" t="s">
        <v>53</v>
      </c>
      <c r="O45" t="s">
        <v>53</v>
      </c>
      <c r="P45" t="s">
        <v>53</v>
      </c>
      <c r="Q45" t="s">
        <v>53</v>
      </c>
      <c r="R45" t="s">
        <v>53</v>
      </c>
      <c r="S45" t="s">
        <v>53</v>
      </c>
      <c r="T45" t="s">
        <v>53</v>
      </c>
      <c r="U45" t="s">
        <v>55</v>
      </c>
      <c r="V45" t="s">
        <v>53</v>
      </c>
      <c r="W45" t="s">
        <v>53</v>
      </c>
      <c r="X45" t="s">
        <v>53</v>
      </c>
      <c r="Y45" t="s">
        <v>53</v>
      </c>
      <c r="Z45" t="s">
        <v>54</v>
      </c>
      <c r="AA45" t="s">
        <v>53</v>
      </c>
      <c r="AB45" t="s">
        <v>53</v>
      </c>
      <c r="AC45">
        <v>1</v>
      </c>
      <c r="AD45" t="s">
        <v>162</v>
      </c>
      <c r="AE45" t="s">
        <v>162</v>
      </c>
      <c r="AF45" t="s">
        <v>162</v>
      </c>
      <c r="AG45" t="s">
        <v>162</v>
      </c>
    </row>
    <row r="46" spans="1:33" hidden="1" x14ac:dyDescent="0.25">
      <c r="A46">
        <v>7</v>
      </c>
      <c r="B46" t="s">
        <v>76</v>
      </c>
      <c r="D46" t="s">
        <v>86</v>
      </c>
      <c r="E46" t="s">
        <v>96</v>
      </c>
      <c r="F46" t="s">
        <v>90</v>
      </c>
      <c r="G46" t="s">
        <v>108</v>
      </c>
      <c r="H46" t="s">
        <v>84</v>
      </c>
      <c r="I46" s="3" t="s">
        <v>78</v>
      </c>
      <c r="J46">
        <v>7</v>
      </c>
      <c r="K46" t="s">
        <v>101</v>
      </c>
      <c r="L46" t="s">
        <v>82</v>
      </c>
      <c r="N46" t="s">
        <v>53</v>
      </c>
      <c r="O46" t="s">
        <v>53</v>
      </c>
      <c r="P46" t="s">
        <v>53</v>
      </c>
      <c r="Q46" t="s">
        <v>53</v>
      </c>
      <c r="R46" t="s">
        <v>53</v>
      </c>
      <c r="S46" t="s">
        <v>53</v>
      </c>
      <c r="T46" t="s">
        <v>53</v>
      </c>
      <c r="U46" t="s">
        <v>54</v>
      </c>
      <c r="V46" t="s">
        <v>53</v>
      </c>
      <c r="W46" t="s">
        <v>53</v>
      </c>
      <c r="X46" t="s">
        <v>53</v>
      </c>
      <c r="Y46" t="s">
        <v>53</v>
      </c>
      <c r="Z46" t="s">
        <v>54</v>
      </c>
      <c r="AA46" t="s">
        <v>53</v>
      </c>
      <c r="AB46" t="s">
        <v>53</v>
      </c>
      <c r="AC46">
        <v>0</v>
      </c>
      <c r="AD46" t="s">
        <v>162</v>
      </c>
      <c r="AE46" t="s">
        <v>162</v>
      </c>
      <c r="AF46" t="s">
        <v>162</v>
      </c>
      <c r="AG46" t="s">
        <v>162</v>
      </c>
    </row>
    <row r="47" spans="1:33" hidden="1" x14ac:dyDescent="0.25">
      <c r="A47">
        <v>162</v>
      </c>
      <c r="B47" t="s">
        <v>76</v>
      </c>
      <c r="D47" t="s">
        <v>86</v>
      </c>
      <c r="E47" t="s">
        <v>96</v>
      </c>
      <c r="F47" t="s">
        <v>90</v>
      </c>
      <c r="G47" t="s">
        <v>108</v>
      </c>
      <c r="H47" t="s">
        <v>84</v>
      </c>
      <c r="I47" s="3" t="s">
        <v>78</v>
      </c>
      <c r="J47">
        <v>162</v>
      </c>
      <c r="K47" t="s">
        <v>94</v>
      </c>
      <c r="L47" t="s">
        <v>82</v>
      </c>
      <c r="N47" t="s">
        <v>53</v>
      </c>
      <c r="O47" t="s">
        <v>53</v>
      </c>
      <c r="P47" t="s">
        <v>53</v>
      </c>
      <c r="Q47" t="s">
        <v>53</v>
      </c>
      <c r="R47" t="s">
        <v>53</v>
      </c>
      <c r="S47" t="s">
        <v>53</v>
      </c>
      <c r="T47" t="s">
        <v>53</v>
      </c>
      <c r="U47" t="s">
        <v>55</v>
      </c>
      <c r="V47" t="s">
        <v>53</v>
      </c>
      <c r="W47" t="s">
        <v>53</v>
      </c>
      <c r="X47" t="s">
        <v>53</v>
      </c>
      <c r="Y47" t="s">
        <v>53</v>
      </c>
      <c r="Z47" t="s">
        <v>53</v>
      </c>
      <c r="AA47" t="s">
        <v>53</v>
      </c>
      <c r="AB47" t="s">
        <v>53</v>
      </c>
      <c r="AC47">
        <v>1</v>
      </c>
      <c r="AD47" t="s">
        <v>162</v>
      </c>
      <c r="AE47" t="s">
        <v>162</v>
      </c>
      <c r="AF47" t="s">
        <v>162</v>
      </c>
      <c r="AG47" t="s">
        <v>162</v>
      </c>
    </row>
    <row r="48" spans="1:33" hidden="1" x14ac:dyDescent="0.25">
      <c r="A48">
        <v>68</v>
      </c>
      <c r="B48" t="s">
        <v>23</v>
      </c>
      <c r="C48" t="s">
        <v>113</v>
      </c>
      <c r="D48" t="s">
        <v>91</v>
      </c>
      <c r="E48" t="s">
        <v>96</v>
      </c>
      <c r="F48" t="s">
        <v>90</v>
      </c>
      <c r="G48" t="s">
        <v>108</v>
      </c>
      <c r="H48" t="s">
        <v>84</v>
      </c>
      <c r="I48" s="3" t="s">
        <v>78</v>
      </c>
      <c r="J48">
        <v>68</v>
      </c>
      <c r="K48" t="s">
        <v>129</v>
      </c>
      <c r="L48" t="s">
        <v>82</v>
      </c>
      <c r="N48" t="s">
        <v>53</v>
      </c>
      <c r="O48" t="s">
        <v>53</v>
      </c>
      <c r="P48" t="s">
        <v>53</v>
      </c>
      <c r="Q48" t="s">
        <v>53</v>
      </c>
      <c r="R48" t="s">
        <v>53</v>
      </c>
      <c r="S48" t="s">
        <v>53</v>
      </c>
      <c r="T48" t="s">
        <v>53</v>
      </c>
      <c r="U48" t="s">
        <v>55</v>
      </c>
      <c r="V48" t="s">
        <v>53</v>
      </c>
      <c r="W48" t="s">
        <v>53</v>
      </c>
      <c r="X48" t="s">
        <v>53</v>
      </c>
      <c r="Y48" t="s">
        <v>53</v>
      </c>
      <c r="Z48" t="s">
        <v>53</v>
      </c>
      <c r="AA48" t="s">
        <v>53</v>
      </c>
      <c r="AB48" t="s">
        <v>53</v>
      </c>
      <c r="AC48">
        <v>1</v>
      </c>
      <c r="AD48" t="s">
        <v>162</v>
      </c>
      <c r="AE48" t="s">
        <v>162</v>
      </c>
      <c r="AF48" t="s">
        <v>162</v>
      </c>
      <c r="AG48" t="s">
        <v>162</v>
      </c>
    </row>
    <row r="49" spans="1:33" hidden="1" x14ac:dyDescent="0.25">
      <c r="A49">
        <v>157</v>
      </c>
      <c r="B49" t="s">
        <v>76</v>
      </c>
      <c r="D49" t="s">
        <v>86</v>
      </c>
      <c r="E49" t="s">
        <v>96</v>
      </c>
      <c r="F49" t="s">
        <v>90</v>
      </c>
      <c r="G49" t="s">
        <v>108</v>
      </c>
      <c r="H49" t="s">
        <v>84</v>
      </c>
      <c r="I49" s="3" t="s">
        <v>78</v>
      </c>
      <c r="J49">
        <v>157</v>
      </c>
      <c r="K49" t="s">
        <v>135</v>
      </c>
      <c r="L49" t="s">
        <v>82</v>
      </c>
      <c r="N49" t="s">
        <v>53</v>
      </c>
      <c r="O49" t="s">
        <v>53</v>
      </c>
      <c r="P49" t="s">
        <v>54</v>
      </c>
      <c r="Q49" t="s">
        <v>55</v>
      </c>
      <c r="R49" t="s">
        <v>53</v>
      </c>
      <c r="S49" t="s">
        <v>54</v>
      </c>
      <c r="T49" t="s">
        <v>56</v>
      </c>
      <c r="U49" t="s">
        <v>54</v>
      </c>
      <c r="V49" t="s">
        <v>53</v>
      </c>
      <c r="W49" t="s">
        <v>53</v>
      </c>
      <c r="X49" t="s">
        <v>53</v>
      </c>
      <c r="Y49" t="s">
        <v>53</v>
      </c>
      <c r="Z49" t="s">
        <v>53</v>
      </c>
      <c r="AA49" t="s">
        <v>53</v>
      </c>
      <c r="AB49" t="s">
        <v>53</v>
      </c>
      <c r="AC49">
        <v>4</v>
      </c>
      <c r="AD49" t="s">
        <v>161</v>
      </c>
      <c r="AE49" t="s">
        <v>162</v>
      </c>
      <c r="AF49" t="s">
        <v>162</v>
      </c>
      <c r="AG49" t="s">
        <v>162</v>
      </c>
    </row>
    <row r="50" spans="1:33" x14ac:dyDescent="0.25">
      <c r="A50">
        <v>230</v>
      </c>
      <c r="B50" t="s">
        <v>133</v>
      </c>
      <c r="D50" t="s">
        <v>86</v>
      </c>
      <c r="E50" t="s">
        <v>96</v>
      </c>
      <c r="F50" t="s">
        <v>107</v>
      </c>
      <c r="G50" t="s">
        <v>108</v>
      </c>
      <c r="H50" t="s">
        <v>84</v>
      </c>
      <c r="I50" s="3" t="s">
        <v>78</v>
      </c>
      <c r="J50">
        <v>230</v>
      </c>
      <c r="K50" t="s">
        <v>136</v>
      </c>
      <c r="L50" t="s">
        <v>82</v>
      </c>
      <c r="N50" t="s">
        <v>53</v>
      </c>
      <c r="O50" t="s">
        <v>53</v>
      </c>
      <c r="P50" t="s">
        <v>53</v>
      </c>
      <c r="Q50" t="s">
        <v>55</v>
      </c>
      <c r="R50" t="s">
        <v>53</v>
      </c>
      <c r="S50" t="s">
        <v>53</v>
      </c>
      <c r="T50" t="s">
        <v>53</v>
      </c>
      <c r="U50" t="s">
        <v>53</v>
      </c>
      <c r="V50" t="s">
        <v>53</v>
      </c>
      <c r="W50" t="s">
        <v>53</v>
      </c>
      <c r="X50" t="s">
        <v>53</v>
      </c>
      <c r="Y50" t="s">
        <v>53</v>
      </c>
      <c r="Z50" t="s">
        <v>53</v>
      </c>
      <c r="AA50" t="s">
        <v>53</v>
      </c>
      <c r="AB50" t="s">
        <v>53</v>
      </c>
      <c r="AC50">
        <v>1</v>
      </c>
      <c r="AD50" t="s">
        <v>162</v>
      </c>
      <c r="AE50" t="s">
        <v>162</v>
      </c>
      <c r="AF50" t="s">
        <v>162</v>
      </c>
      <c r="AG50" t="s">
        <v>162</v>
      </c>
    </row>
    <row r="51" spans="1:33" x14ac:dyDescent="0.25">
      <c r="A51">
        <v>247</v>
      </c>
      <c r="B51" t="s">
        <v>133</v>
      </c>
      <c r="D51" t="s">
        <v>86</v>
      </c>
      <c r="E51" t="s">
        <v>96</v>
      </c>
      <c r="F51" t="s">
        <v>90</v>
      </c>
      <c r="G51" t="s">
        <v>108</v>
      </c>
      <c r="H51" t="s">
        <v>84</v>
      </c>
      <c r="I51" s="3" t="s">
        <v>78</v>
      </c>
      <c r="J51">
        <v>247</v>
      </c>
      <c r="K51" t="s">
        <v>136</v>
      </c>
      <c r="L51" t="s">
        <v>82</v>
      </c>
      <c r="N51" t="s">
        <v>53</v>
      </c>
      <c r="O51" t="s">
        <v>53</v>
      </c>
      <c r="P51" t="s">
        <v>54</v>
      </c>
      <c r="Q51" t="s">
        <v>55</v>
      </c>
      <c r="R51" t="s">
        <v>53</v>
      </c>
      <c r="S51" t="s">
        <v>54</v>
      </c>
      <c r="T51" t="s">
        <v>56</v>
      </c>
      <c r="U51" t="s">
        <v>54</v>
      </c>
      <c r="V51" t="s">
        <v>53</v>
      </c>
      <c r="W51" t="s">
        <v>53</v>
      </c>
      <c r="X51" t="s">
        <v>53</v>
      </c>
      <c r="Y51" t="s">
        <v>53</v>
      </c>
      <c r="Z51" t="s">
        <v>53</v>
      </c>
      <c r="AA51" t="s">
        <v>53</v>
      </c>
      <c r="AB51" t="s">
        <v>53</v>
      </c>
      <c r="AC51">
        <v>5</v>
      </c>
      <c r="AD51" t="s">
        <v>162</v>
      </c>
      <c r="AE51" t="s">
        <v>162</v>
      </c>
      <c r="AF51" t="s">
        <v>162</v>
      </c>
      <c r="AG51" t="s">
        <v>162</v>
      </c>
    </row>
    <row r="52" spans="1:33" x14ac:dyDescent="0.25">
      <c r="A52">
        <v>262</v>
      </c>
      <c r="B52" t="s">
        <v>133</v>
      </c>
      <c r="D52" t="s">
        <v>86</v>
      </c>
      <c r="E52" t="s">
        <v>96</v>
      </c>
      <c r="F52" t="s">
        <v>90</v>
      </c>
      <c r="G52" t="s">
        <v>108</v>
      </c>
      <c r="H52" t="s">
        <v>84</v>
      </c>
      <c r="I52" s="3" t="s">
        <v>78</v>
      </c>
      <c r="J52">
        <v>262</v>
      </c>
      <c r="K52" t="s">
        <v>137</v>
      </c>
      <c r="L52" t="s">
        <v>82</v>
      </c>
      <c r="N52" t="s">
        <v>53</v>
      </c>
      <c r="O52" t="s">
        <v>53</v>
      </c>
      <c r="P52" t="s">
        <v>53</v>
      </c>
      <c r="Q52" t="s">
        <v>55</v>
      </c>
      <c r="R52" t="s">
        <v>53</v>
      </c>
      <c r="S52" t="s">
        <v>55</v>
      </c>
      <c r="T52" t="s">
        <v>53</v>
      </c>
      <c r="U52" t="s">
        <v>54</v>
      </c>
      <c r="V52" t="s">
        <v>53</v>
      </c>
      <c r="W52" t="s">
        <v>53</v>
      </c>
      <c r="X52" t="s">
        <v>53</v>
      </c>
      <c r="Y52" t="s">
        <v>53</v>
      </c>
      <c r="Z52" t="s">
        <v>54</v>
      </c>
      <c r="AA52" t="s">
        <v>53</v>
      </c>
      <c r="AB52" t="s">
        <v>53</v>
      </c>
      <c r="AC52">
        <v>3</v>
      </c>
      <c r="AD52" t="s">
        <v>162</v>
      </c>
      <c r="AE52" t="s">
        <v>162</v>
      </c>
      <c r="AF52" t="s">
        <v>162</v>
      </c>
      <c r="AG52" t="s">
        <v>162</v>
      </c>
    </row>
    <row r="53" spans="1:33" x14ac:dyDescent="0.25">
      <c r="A53">
        <v>259</v>
      </c>
      <c r="B53" t="s">
        <v>133</v>
      </c>
      <c r="D53" t="s">
        <v>86</v>
      </c>
      <c r="E53" t="s">
        <v>96</v>
      </c>
      <c r="F53" t="s">
        <v>90</v>
      </c>
      <c r="G53" t="s">
        <v>108</v>
      </c>
      <c r="H53" t="s">
        <v>84</v>
      </c>
      <c r="I53" s="3" t="s">
        <v>78</v>
      </c>
      <c r="J53">
        <v>259</v>
      </c>
      <c r="K53" t="s">
        <v>138</v>
      </c>
      <c r="L53" t="s">
        <v>82</v>
      </c>
      <c r="N53" t="s">
        <v>53</v>
      </c>
      <c r="O53" t="s">
        <v>53</v>
      </c>
      <c r="P53" t="s">
        <v>53</v>
      </c>
      <c r="Q53" t="s">
        <v>55</v>
      </c>
      <c r="R53" t="s">
        <v>53</v>
      </c>
      <c r="S53" t="s">
        <v>53</v>
      </c>
      <c r="T53" t="s">
        <v>53</v>
      </c>
      <c r="U53" t="s">
        <v>53</v>
      </c>
      <c r="V53" t="s">
        <v>53</v>
      </c>
      <c r="W53" t="s">
        <v>53</v>
      </c>
      <c r="X53" t="s">
        <v>53</v>
      </c>
      <c r="Y53" t="s">
        <v>53</v>
      </c>
      <c r="Z53" t="s">
        <v>53</v>
      </c>
      <c r="AA53" t="s">
        <v>53</v>
      </c>
      <c r="AB53" t="s">
        <v>53</v>
      </c>
      <c r="AC53">
        <v>1</v>
      </c>
      <c r="AD53" t="s">
        <v>162</v>
      </c>
      <c r="AE53" t="s">
        <v>162</v>
      </c>
      <c r="AF53" t="s">
        <v>162</v>
      </c>
      <c r="AG53" t="s">
        <v>162</v>
      </c>
    </row>
    <row r="54" spans="1:33" hidden="1" x14ac:dyDescent="0.25">
      <c r="A54">
        <v>277</v>
      </c>
      <c r="B54" t="s">
        <v>127</v>
      </c>
      <c r="D54" t="s">
        <v>86</v>
      </c>
      <c r="E54" t="s">
        <v>96</v>
      </c>
      <c r="F54" t="s">
        <v>107</v>
      </c>
      <c r="G54" t="s">
        <v>108</v>
      </c>
      <c r="H54" t="s">
        <v>84</v>
      </c>
      <c r="I54" s="3" t="s">
        <v>78</v>
      </c>
      <c r="J54">
        <v>277</v>
      </c>
      <c r="K54" t="s">
        <v>136</v>
      </c>
      <c r="L54" t="s">
        <v>82</v>
      </c>
      <c r="N54" t="s">
        <v>53</v>
      </c>
      <c r="O54" t="s">
        <v>53</v>
      </c>
      <c r="P54" t="s">
        <v>54</v>
      </c>
      <c r="Q54" t="s">
        <v>54</v>
      </c>
      <c r="R54" t="s">
        <v>53</v>
      </c>
      <c r="S54" t="s">
        <v>53</v>
      </c>
      <c r="T54" t="s">
        <v>56</v>
      </c>
      <c r="U54" t="s">
        <v>54</v>
      </c>
      <c r="V54" t="s">
        <v>53</v>
      </c>
      <c r="W54" t="s">
        <v>53</v>
      </c>
      <c r="X54" t="s">
        <v>53</v>
      </c>
      <c r="Y54" t="s">
        <v>53</v>
      </c>
      <c r="Z54" t="s">
        <v>54</v>
      </c>
      <c r="AA54" t="s">
        <v>53</v>
      </c>
      <c r="AB54" t="s">
        <v>53</v>
      </c>
      <c r="AD54" t="s">
        <v>162</v>
      </c>
      <c r="AE54" t="s">
        <v>162</v>
      </c>
      <c r="AF54" t="s">
        <v>162</v>
      </c>
      <c r="AG54" t="s">
        <v>162</v>
      </c>
    </row>
    <row r="55" spans="1:33" x14ac:dyDescent="0.25">
      <c r="A55">
        <v>241</v>
      </c>
      <c r="B55" t="s">
        <v>139</v>
      </c>
      <c r="D55" t="s">
        <v>86</v>
      </c>
      <c r="E55" t="s">
        <v>96</v>
      </c>
      <c r="F55" t="s">
        <v>107</v>
      </c>
      <c r="G55" t="s">
        <v>108</v>
      </c>
      <c r="H55" t="s">
        <v>84</v>
      </c>
      <c r="I55" s="3" t="s">
        <v>78</v>
      </c>
      <c r="J55">
        <v>241</v>
      </c>
      <c r="K55" t="s">
        <v>140</v>
      </c>
      <c r="L55" t="s">
        <v>82</v>
      </c>
      <c r="N55" t="s">
        <v>53</v>
      </c>
      <c r="O55" t="s">
        <v>53</v>
      </c>
      <c r="P55" t="s">
        <v>54</v>
      </c>
      <c r="Q55" t="s">
        <v>53</v>
      </c>
      <c r="R55" t="s">
        <v>53</v>
      </c>
      <c r="S55" t="s">
        <v>54</v>
      </c>
      <c r="T55" t="s">
        <v>56</v>
      </c>
      <c r="U55" t="s">
        <v>54</v>
      </c>
      <c r="V55" t="s">
        <v>53</v>
      </c>
      <c r="W55" t="s">
        <v>53</v>
      </c>
      <c r="X55" t="s">
        <v>53</v>
      </c>
      <c r="Y55" t="s">
        <v>53</v>
      </c>
      <c r="Z55" t="s">
        <v>53</v>
      </c>
      <c r="AA55" t="s">
        <v>53</v>
      </c>
      <c r="AB55" t="s">
        <v>53</v>
      </c>
      <c r="AD55" t="s">
        <v>162</v>
      </c>
      <c r="AE55" t="s">
        <v>162</v>
      </c>
      <c r="AF55" t="s">
        <v>162</v>
      </c>
      <c r="AG55" t="s">
        <v>162</v>
      </c>
    </row>
    <row r="56" spans="1:33" x14ac:dyDescent="0.25">
      <c r="A56">
        <v>264</v>
      </c>
      <c r="B56" t="s">
        <v>133</v>
      </c>
      <c r="D56" t="s">
        <v>86</v>
      </c>
      <c r="E56" t="s">
        <v>96</v>
      </c>
      <c r="F56" t="s">
        <v>90</v>
      </c>
      <c r="G56" t="s">
        <v>108</v>
      </c>
      <c r="H56" t="s">
        <v>84</v>
      </c>
      <c r="I56" s="3" t="s">
        <v>78</v>
      </c>
      <c r="J56">
        <v>264</v>
      </c>
      <c r="K56" t="s">
        <v>141</v>
      </c>
      <c r="L56" t="s">
        <v>82</v>
      </c>
      <c r="N56" t="s">
        <v>53</v>
      </c>
      <c r="O56" t="s">
        <v>53</v>
      </c>
      <c r="P56" t="s">
        <v>53</v>
      </c>
      <c r="Q56" t="s">
        <v>53</v>
      </c>
      <c r="R56" t="s">
        <v>53</v>
      </c>
      <c r="S56" t="s">
        <v>53</v>
      </c>
      <c r="T56" t="s">
        <v>56</v>
      </c>
      <c r="U56" t="s">
        <v>53</v>
      </c>
      <c r="V56" t="s">
        <v>53</v>
      </c>
      <c r="W56" t="s">
        <v>53</v>
      </c>
      <c r="X56" t="s">
        <v>53</v>
      </c>
      <c r="Y56" t="s">
        <v>53</v>
      </c>
      <c r="Z56" t="s">
        <v>53</v>
      </c>
      <c r="AA56" t="s">
        <v>53</v>
      </c>
      <c r="AB56" t="s">
        <v>53</v>
      </c>
      <c r="AD56" t="s">
        <v>162</v>
      </c>
      <c r="AE56" t="s">
        <v>162</v>
      </c>
      <c r="AF56" t="s">
        <v>162</v>
      </c>
      <c r="AG56" t="s">
        <v>162</v>
      </c>
    </row>
    <row r="57" spans="1:33" hidden="1" x14ac:dyDescent="0.25">
      <c r="A57">
        <v>170</v>
      </c>
      <c r="B57" t="s">
        <v>76</v>
      </c>
      <c r="D57" t="s">
        <v>86</v>
      </c>
      <c r="E57" t="s">
        <v>96</v>
      </c>
      <c r="F57" t="s">
        <v>90</v>
      </c>
      <c r="G57" t="s">
        <v>108</v>
      </c>
      <c r="H57" t="s">
        <v>84</v>
      </c>
      <c r="I57" s="3" t="s">
        <v>78</v>
      </c>
      <c r="J57">
        <v>170</v>
      </c>
      <c r="K57" t="s">
        <v>115</v>
      </c>
      <c r="L57" t="s">
        <v>82</v>
      </c>
      <c r="N57" t="s">
        <v>53</v>
      </c>
      <c r="O57" t="s">
        <v>53</v>
      </c>
      <c r="P57" t="s">
        <v>53</v>
      </c>
      <c r="Q57" t="s">
        <v>53</v>
      </c>
      <c r="R57" t="s">
        <v>53</v>
      </c>
      <c r="S57" t="s">
        <v>53</v>
      </c>
      <c r="T57" t="s">
        <v>53</v>
      </c>
      <c r="U57" t="s">
        <v>53</v>
      </c>
      <c r="V57" t="s">
        <v>53</v>
      </c>
      <c r="W57" t="s">
        <v>53</v>
      </c>
      <c r="X57" t="s">
        <v>53</v>
      </c>
      <c r="Y57" t="s">
        <v>53</v>
      </c>
      <c r="Z57" t="s">
        <v>53</v>
      </c>
      <c r="AA57" t="s">
        <v>53</v>
      </c>
      <c r="AB57" t="s">
        <v>53</v>
      </c>
      <c r="AD57" t="s">
        <v>162</v>
      </c>
      <c r="AE57" t="s">
        <v>162</v>
      </c>
      <c r="AF57" t="s">
        <v>162</v>
      </c>
      <c r="AG57" t="s">
        <v>162</v>
      </c>
    </row>
    <row r="58" spans="1:33" hidden="1" x14ac:dyDescent="0.25">
      <c r="A58">
        <v>112</v>
      </c>
      <c r="B58" t="s">
        <v>23</v>
      </c>
      <c r="D58" t="s">
        <v>91</v>
      </c>
      <c r="E58" t="s">
        <v>96</v>
      </c>
      <c r="F58" t="s">
        <v>107</v>
      </c>
      <c r="G58" t="s">
        <v>108</v>
      </c>
      <c r="H58" t="s">
        <v>84</v>
      </c>
      <c r="I58" s="3" t="s">
        <v>78</v>
      </c>
      <c r="J58">
        <v>112</v>
      </c>
      <c r="K58" t="s">
        <v>142</v>
      </c>
      <c r="L58" t="s">
        <v>82</v>
      </c>
      <c r="N58" t="s">
        <v>53</v>
      </c>
      <c r="O58" t="s">
        <v>53</v>
      </c>
      <c r="P58" t="s">
        <v>54</v>
      </c>
      <c r="Q58" t="s">
        <v>53</v>
      </c>
      <c r="R58" t="s">
        <v>53</v>
      </c>
      <c r="S58" t="s">
        <v>53</v>
      </c>
      <c r="T58" t="s">
        <v>56</v>
      </c>
      <c r="U58" t="s">
        <v>55</v>
      </c>
      <c r="V58" t="s">
        <v>53</v>
      </c>
      <c r="W58" t="s">
        <v>53</v>
      </c>
      <c r="X58" t="s">
        <v>53</v>
      </c>
      <c r="Y58" t="s">
        <v>53</v>
      </c>
      <c r="Z58" t="s">
        <v>54</v>
      </c>
      <c r="AA58" t="s">
        <v>53</v>
      </c>
      <c r="AB58" t="s">
        <v>53</v>
      </c>
      <c r="AC58">
        <v>1</v>
      </c>
      <c r="AD58" t="s">
        <v>162</v>
      </c>
      <c r="AE58" t="s">
        <v>162</v>
      </c>
      <c r="AF58" t="s">
        <v>162</v>
      </c>
      <c r="AG58" t="s">
        <v>162</v>
      </c>
    </row>
    <row r="59" spans="1:33" hidden="1" x14ac:dyDescent="0.25">
      <c r="A59">
        <v>164</v>
      </c>
      <c r="B59" t="s">
        <v>76</v>
      </c>
      <c r="D59" t="s">
        <v>86</v>
      </c>
      <c r="E59" t="s">
        <v>88</v>
      </c>
      <c r="F59" t="s">
        <v>107</v>
      </c>
      <c r="G59" t="s">
        <v>108</v>
      </c>
      <c r="H59" t="s">
        <v>84</v>
      </c>
      <c r="I59" s="3" t="s">
        <v>78</v>
      </c>
      <c r="J59">
        <v>164</v>
      </c>
      <c r="K59" t="s">
        <v>141</v>
      </c>
      <c r="L59" t="s">
        <v>82</v>
      </c>
      <c r="N59" t="s">
        <v>53</v>
      </c>
      <c r="O59" t="s">
        <v>53</v>
      </c>
      <c r="P59" t="s">
        <v>53</v>
      </c>
      <c r="Q59" t="s">
        <v>53</v>
      </c>
      <c r="R59" t="s">
        <v>53</v>
      </c>
      <c r="S59" t="s">
        <v>53</v>
      </c>
      <c r="T59" t="s">
        <v>53</v>
      </c>
      <c r="U59" t="s">
        <v>55</v>
      </c>
      <c r="V59" t="s">
        <v>53</v>
      </c>
      <c r="W59" t="s">
        <v>54</v>
      </c>
      <c r="X59" t="s">
        <v>54</v>
      </c>
      <c r="Y59" t="s">
        <v>53</v>
      </c>
      <c r="Z59" t="s">
        <v>54</v>
      </c>
      <c r="AA59" t="s">
        <v>53</v>
      </c>
      <c r="AB59" t="s">
        <v>53</v>
      </c>
      <c r="AC59">
        <v>1</v>
      </c>
      <c r="AD59" t="s">
        <v>161</v>
      </c>
      <c r="AE59" t="s">
        <v>162</v>
      </c>
      <c r="AF59" t="s">
        <v>162</v>
      </c>
      <c r="AG59" t="s">
        <v>162</v>
      </c>
    </row>
    <row r="60" spans="1:33" hidden="1" x14ac:dyDescent="0.25">
      <c r="A60">
        <v>292</v>
      </c>
      <c r="B60" t="s">
        <v>127</v>
      </c>
      <c r="D60" t="s">
        <v>86</v>
      </c>
      <c r="E60" t="s">
        <v>96</v>
      </c>
      <c r="F60" t="s">
        <v>90</v>
      </c>
      <c r="G60" t="s">
        <v>108</v>
      </c>
      <c r="H60" t="s">
        <v>84</v>
      </c>
      <c r="I60" s="3" t="s">
        <v>78</v>
      </c>
      <c r="J60">
        <v>292</v>
      </c>
      <c r="K60" t="s">
        <v>112</v>
      </c>
      <c r="L60" t="s">
        <v>82</v>
      </c>
      <c r="N60" t="s">
        <v>53</v>
      </c>
      <c r="O60" t="s">
        <v>53</v>
      </c>
      <c r="P60" t="s">
        <v>53</v>
      </c>
      <c r="Q60" t="s">
        <v>53</v>
      </c>
      <c r="R60" t="s">
        <v>53</v>
      </c>
      <c r="S60" t="s">
        <v>53</v>
      </c>
      <c r="T60" t="s">
        <v>53</v>
      </c>
      <c r="U60" t="s">
        <v>53</v>
      </c>
      <c r="V60" t="s">
        <v>53</v>
      </c>
      <c r="W60" t="s">
        <v>53</v>
      </c>
      <c r="X60" t="s">
        <v>53</v>
      </c>
      <c r="Y60" t="s">
        <v>53</v>
      </c>
      <c r="Z60" t="s">
        <v>54</v>
      </c>
      <c r="AA60" t="s">
        <v>53</v>
      </c>
      <c r="AB60" t="s">
        <v>53</v>
      </c>
      <c r="AD60" t="s">
        <v>162</v>
      </c>
      <c r="AE60" t="s">
        <v>162</v>
      </c>
      <c r="AF60" t="s">
        <v>162</v>
      </c>
      <c r="AG60" t="s">
        <v>162</v>
      </c>
    </row>
    <row r="61" spans="1:33" hidden="1" x14ac:dyDescent="0.25">
      <c r="A61">
        <v>189</v>
      </c>
      <c r="B61" t="s">
        <v>23</v>
      </c>
      <c r="D61" t="s">
        <v>91</v>
      </c>
      <c r="E61" t="s">
        <v>96</v>
      </c>
      <c r="F61" t="s">
        <v>90</v>
      </c>
      <c r="G61" t="s">
        <v>108</v>
      </c>
      <c r="H61" t="s">
        <v>84</v>
      </c>
      <c r="I61" s="3" t="s">
        <v>78</v>
      </c>
      <c r="J61">
        <v>189</v>
      </c>
      <c r="K61" t="s">
        <v>115</v>
      </c>
      <c r="L61" t="s">
        <v>82</v>
      </c>
      <c r="N61" t="s">
        <v>53</v>
      </c>
      <c r="O61" t="s">
        <v>53</v>
      </c>
      <c r="P61" t="s">
        <v>53</v>
      </c>
      <c r="Q61" t="s">
        <v>53</v>
      </c>
      <c r="R61" t="s">
        <v>53</v>
      </c>
      <c r="S61" t="s">
        <v>53</v>
      </c>
      <c r="T61" t="s">
        <v>53</v>
      </c>
      <c r="U61" t="s">
        <v>54</v>
      </c>
      <c r="V61" t="s">
        <v>53</v>
      </c>
      <c r="W61" t="s">
        <v>53</v>
      </c>
      <c r="X61" t="s">
        <v>53</v>
      </c>
      <c r="Y61" t="s">
        <v>53</v>
      </c>
      <c r="Z61" t="s">
        <v>54</v>
      </c>
      <c r="AA61" t="s">
        <v>53</v>
      </c>
      <c r="AB61" t="s">
        <v>53</v>
      </c>
      <c r="AD61" t="s">
        <v>162</v>
      </c>
      <c r="AE61" t="s">
        <v>162</v>
      </c>
      <c r="AF61" t="s">
        <v>162</v>
      </c>
      <c r="AG61" t="s">
        <v>162</v>
      </c>
    </row>
    <row r="62" spans="1:33" x14ac:dyDescent="0.25">
      <c r="A62">
        <v>270</v>
      </c>
      <c r="B62" t="s">
        <v>133</v>
      </c>
      <c r="D62" t="s">
        <v>86</v>
      </c>
      <c r="E62" t="s">
        <v>96</v>
      </c>
      <c r="F62" t="s">
        <v>90</v>
      </c>
      <c r="G62" t="s">
        <v>108</v>
      </c>
      <c r="H62" t="s">
        <v>84</v>
      </c>
      <c r="I62" s="3" t="s">
        <v>78</v>
      </c>
      <c r="J62">
        <v>270</v>
      </c>
      <c r="K62" t="s">
        <v>128</v>
      </c>
      <c r="L62" t="s">
        <v>82</v>
      </c>
      <c r="N62" t="s">
        <v>53</v>
      </c>
      <c r="O62" t="s">
        <v>53</v>
      </c>
      <c r="P62" t="s">
        <v>53</v>
      </c>
      <c r="Q62" t="s">
        <v>53</v>
      </c>
      <c r="R62" t="s">
        <v>53</v>
      </c>
      <c r="S62" t="s">
        <v>53</v>
      </c>
      <c r="T62" t="s">
        <v>56</v>
      </c>
      <c r="U62" t="s">
        <v>54</v>
      </c>
      <c r="V62" t="s">
        <v>53</v>
      </c>
      <c r="W62" t="s">
        <v>53</v>
      </c>
      <c r="X62" t="s">
        <v>53</v>
      </c>
      <c r="Y62" t="s">
        <v>53</v>
      </c>
      <c r="Z62" t="s">
        <v>53</v>
      </c>
      <c r="AA62" t="s">
        <v>53</v>
      </c>
      <c r="AB62" t="s">
        <v>53</v>
      </c>
      <c r="AD62" t="s">
        <v>162</v>
      </c>
      <c r="AE62" t="s">
        <v>162</v>
      </c>
      <c r="AF62" t="s">
        <v>162</v>
      </c>
      <c r="AG62" t="s">
        <v>162</v>
      </c>
    </row>
    <row r="63" spans="1:33" x14ac:dyDescent="0.25">
      <c r="A63">
        <v>257</v>
      </c>
      <c r="B63" t="s">
        <v>133</v>
      </c>
      <c r="D63" t="s">
        <v>86</v>
      </c>
      <c r="E63" t="s">
        <v>96</v>
      </c>
      <c r="F63" t="s">
        <v>90</v>
      </c>
      <c r="G63" t="s">
        <v>108</v>
      </c>
      <c r="H63" t="s">
        <v>84</v>
      </c>
      <c r="I63" s="3" t="s">
        <v>78</v>
      </c>
      <c r="J63">
        <v>257</v>
      </c>
      <c r="K63" t="s">
        <v>80</v>
      </c>
      <c r="L63" t="s">
        <v>82</v>
      </c>
      <c r="N63" t="s">
        <v>53</v>
      </c>
      <c r="O63" t="s">
        <v>53</v>
      </c>
      <c r="P63" t="s">
        <v>53</v>
      </c>
      <c r="Q63" t="s">
        <v>53</v>
      </c>
      <c r="R63" t="s">
        <v>53</v>
      </c>
      <c r="S63" t="s">
        <v>53</v>
      </c>
      <c r="T63" t="s">
        <v>53</v>
      </c>
      <c r="U63" t="s">
        <v>54</v>
      </c>
      <c r="V63" t="s">
        <v>53</v>
      </c>
      <c r="W63" t="s">
        <v>53</v>
      </c>
      <c r="X63" t="s">
        <v>53</v>
      </c>
      <c r="Y63" t="s">
        <v>53</v>
      </c>
      <c r="Z63" t="s">
        <v>54</v>
      </c>
      <c r="AA63" t="s">
        <v>53</v>
      </c>
      <c r="AB63" t="s">
        <v>53</v>
      </c>
      <c r="AD63" t="s">
        <v>162</v>
      </c>
      <c r="AE63" t="s">
        <v>162</v>
      </c>
      <c r="AF63" t="s">
        <v>162</v>
      </c>
      <c r="AG63" t="s">
        <v>162</v>
      </c>
    </row>
    <row r="64" spans="1:33" hidden="1" x14ac:dyDescent="0.25">
      <c r="A64">
        <v>300</v>
      </c>
      <c r="B64" t="s">
        <v>127</v>
      </c>
      <c r="D64" t="s">
        <v>86</v>
      </c>
      <c r="E64" t="s">
        <v>96</v>
      </c>
      <c r="F64" t="s">
        <v>90</v>
      </c>
      <c r="G64" t="s">
        <v>108</v>
      </c>
      <c r="H64" t="s">
        <v>84</v>
      </c>
      <c r="I64" s="3" t="s">
        <v>78</v>
      </c>
      <c r="J64">
        <v>300</v>
      </c>
      <c r="K64" t="s">
        <v>115</v>
      </c>
      <c r="L64" t="s">
        <v>82</v>
      </c>
      <c r="N64" t="s">
        <v>53</v>
      </c>
      <c r="O64" t="s">
        <v>53</v>
      </c>
      <c r="P64" t="s">
        <v>53</v>
      </c>
      <c r="Q64" t="s">
        <v>54</v>
      </c>
      <c r="R64" t="s">
        <v>53</v>
      </c>
      <c r="S64" t="s">
        <v>53</v>
      </c>
      <c r="T64" t="s">
        <v>56</v>
      </c>
      <c r="U64" t="s">
        <v>54</v>
      </c>
      <c r="V64" t="s">
        <v>53</v>
      </c>
      <c r="W64" t="s">
        <v>53</v>
      </c>
      <c r="X64" t="s">
        <v>53</v>
      </c>
      <c r="Y64" t="s">
        <v>53</v>
      </c>
      <c r="Z64" t="s">
        <v>53</v>
      </c>
      <c r="AA64" t="s">
        <v>53</v>
      </c>
      <c r="AB64" t="s">
        <v>53</v>
      </c>
      <c r="AD64" t="s">
        <v>162</v>
      </c>
      <c r="AE64" t="s">
        <v>162</v>
      </c>
      <c r="AF64" t="s">
        <v>162</v>
      </c>
      <c r="AG64" t="s">
        <v>162</v>
      </c>
    </row>
    <row r="65" spans="1:33" hidden="1" x14ac:dyDescent="0.25">
      <c r="A65">
        <v>213</v>
      </c>
      <c r="B65" t="s">
        <v>23</v>
      </c>
      <c r="D65" t="s">
        <v>91</v>
      </c>
      <c r="E65" t="s">
        <v>96</v>
      </c>
      <c r="F65" t="s">
        <v>90</v>
      </c>
      <c r="G65" t="s">
        <v>108</v>
      </c>
      <c r="H65" t="s">
        <v>84</v>
      </c>
      <c r="I65" s="3" t="s">
        <v>78</v>
      </c>
      <c r="J65">
        <v>213</v>
      </c>
      <c r="K65" t="s">
        <v>143</v>
      </c>
      <c r="L65" t="s">
        <v>82</v>
      </c>
      <c r="N65" t="s">
        <v>53</v>
      </c>
      <c r="O65" t="s">
        <v>53</v>
      </c>
      <c r="P65" t="s">
        <v>53</v>
      </c>
      <c r="Q65" t="s">
        <v>53</v>
      </c>
      <c r="R65" t="s">
        <v>53</v>
      </c>
      <c r="S65" t="s">
        <v>53</v>
      </c>
      <c r="T65" t="s">
        <v>53</v>
      </c>
      <c r="U65" t="s">
        <v>53</v>
      </c>
      <c r="V65" t="s">
        <v>53</v>
      </c>
      <c r="W65" t="s">
        <v>53</v>
      </c>
      <c r="X65" t="s">
        <v>53</v>
      </c>
      <c r="Y65" t="s">
        <v>53</v>
      </c>
      <c r="Z65" t="s">
        <v>53</v>
      </c>
      <c r="AA65" t="s">
        <v>53</v>
      </c>
      <c r="AB65" t="s">
        <v>53</v>
      </c>
      <c r="AD65" t="s">
        <v>162</v>
      </c>
      <c r="AE65" t="s">
        <v>162</v>
      </c>
      <c r="AF65" t="s">
        <v>162</v>
      </c>
      <c r="AG65" t="s">
        <v>162</v>
      </c>
    </row>
    <row r="66" spans="1:33" hidden="1" x14ac:dyDescent="0.25">
      <c r="A66">
        <v>194</v>
      </c>
      <c r="B66" t="s">
        <v>23</v>
      </c>
      <c r="D66" t="s">
        <v>91</v>
      </c>
      <c r="E66" t="s">
        <v>96</v>
      </c>
      <c r="F66" t="s">
        <v>90</v>
      </c>
      <c r="G66" t="s">
        <v>108</v>
      </c>
      <c r="H66" t="s">
        <v>84</v>
      </c>
      <c r="I66" s="3" t="s">
        <v>78</v>
      </c>
      <c r="J66">
        <v>194</v>
      </c>
      <c r="K66" t="s">
        <v>115</v>
      </c>
      <c r="L66" t="s">
        <v>82</v>
      </c>
      <c r="N66" t="s">
        <v>53</v>
      </c>
      <c r="O66" t="s">
        <v>53</v>
      </c>
      <c r="P66" t="s">
        <v>54</v>
      </c>
      <c r="Q66" t="s">
        <v>54</v>
      </c>
      <c r="R66" t="s">
        <v>53</v>
      </c>
      <c r="S66" t="s">
        <v>53</v>
      </c>
      <c r="T66" t="s">
        <v>56</v>
      </c>
      <c r="U66" t="s">
        <v>53</v>
      </c>
      <c r="V66" t="s">
        <v>53</v>
      </c>
      <c r="W66" t="s">
        <v>53</v>
      </c>
      <c r="X66" t="s">
        <v>53</v>
      </c>
      <c r="Y66" t="s">
        <v>53</v>
      </c>
      <c r="Z66" t="s">
        <v>54</v>
      </c>
      <c r="AA66" t="s">
        <v>53</v>
      </c>
      <c r="AB66" t="s">
        <v>53</v>
      </c>
      <c r="AD66" t="s">
        <v>162</v>
      </c>
      <c r="AE66" t="s">
        <v>162</v>
      </c>
      <c r="AF66" t="s">
        <v>162</v>
      </c>
      <c r="AG66" t="s">
        <v>162</v>
      </c>
    </row>
    <row r="67" spans="1:33" hidden="1" x14ac:dyDescent="0.25">
      <c r="A67">
        <v>180</v>
      </c>
      <c r="B67" t="s">
        <v>76</v>
      </c>
      <c r="D67" t="s">
        <v>86</v>
      </c>
      <c r="E67" t="s">
        <v>96</v>
      </c>
      <c r="F67" t="s">
        <v>90</v>
      </c>
      <c r="G67" t="s">
        <v>108</v>
      </c>
      <c r="H67" t="s">
        <v>84</v>
      </c>
      <c r="I67" s="3" t="s">
        <v>78</v>
      </c>
      <c r="J67">
        <v>180</v>
      </c>
      <c r="K67" t="s">
        <v>115</v>
      </c>
      <c r="L67" t="s">
        <v>82</v>
      </c>
      <c r="N67" t="s">
        <v>53</v>
      </c>
      <c r="O67" t="s">
        <v>54</v>
      </c>
      <c r="P67" t="s">
        <v>55</v>
      </c>
      <c r="Q67" t="s">
        <v>55</v>
      </c>
      <c r="R67" t="s">
        <v>55</v>
      </c>
      <c r="S67" t="s">
        <v>53</v>
      </c>
      <c r="T67" t="s">
        <v>56</v>
      </c>
      <c r="U67" t="s">
        <v>54</v>
      </c>
      <c r="V67" t="s">
        <v>53</v>
      </c>
      <c r="W67" t="s">
        <v>53</v>
      </c>
      <c r="X67" t="s">
        <v>53</v>
      </c>
      <c r="Y67" t="s">
        <v>53</v>
      </c>
      <c r="Z67" t="s">
        <v>53</v>
      </c>
      <c r="AA67" t="s">
        <v>53</v>
      </c>
      <c r="AB67" t="s">
        <v>53</v>
      </c>
      <c r="AC67">
        <v>5</v>
      </c>
      <c r="AD67" t="s">
        <v>161</v>
      </c>
      <c r="AE67" t="s">
        <v>162</v>
      </c>
      <c r="AF67" t="s">
        <v>162</v>
      </c>
      <c r="AG67" t="s">
        <v>162</v>
      </c>
    </row>
    <row r="68" spans="1:33" hidden="1" x14ac:dyDescent="0.25">
      <c r="A68">
        <v>217</v>
      </c>
      <c r="B68" t="s">
        <v>23</v>
      </c>
      <c r="D68" t="s">
        <v>91</v>
      </c>
      <c r="E68" t="s">
        <v>96</v>
      </c>
      <c r="F68" t="s">
        <v>90</v>
      </c>
      <c r="G68" t="s">
        <v>108</v>
      </c>
      <c r="H68" t="s">
        <v>84</v>
      </c>
      <c r="I68" s="3" t="s">
        <v>78</v>
      </c>
      <c r="J68">
        <v>217</v>
      </c>
      <c r="K68" t="s">
        <v>128</v>
      </c>
      <c r="L68" t="s">
        <v>82</v>
      </c>
      <c r="N68" t="s">
        <v>53</v>
      </c>
      <c r="O68" t="s">
        <v>53</v>
      </c>
      <c r="P68" t="s">
        <v>53</v>
      </c>
      <c r="Q68" t="s">
        <v>53</v>
      </c>
      <c r="R68" t="s">
        <v>53</v>
      </c>
      <c r="S68" t="s">
        <v>53</v>
      </c>
      <c r="T68" t="s">
        <v>53</v>
      </c>
      <c r="U68" t="s">
        <v>54</v>
      </c>
      <c r="V68" t="s">
        <v>53</v>
      </c>
      <c r="W68" t="s">
        <v>53</v>
      </c>
      <c r="X68" t="s">
        <v>53</v>
      </c>
      <c r="Y68" t="s">
        <v>53</v>
      </c>
      <c r="Z68" t="s">
        <v>53</v>
      </c>
      <c r="AA68" t="s">
        <v>53</v>
      </c>
      <c r="AB68" t="s">
        <v>53</v>
      </c>
      <c r="AD68" t="s">
        <v>162</v>
      </c>
      <c r="AE68" t="s">
        <v>162</v>
      </c>
      <c r="AF68" t="s">
        <v>162</v>
      </c>
      <c r="AG68" t="s">
        <v>162</v>
      </c>
    </row>
    <row r="69" spans="1:33" hidden="1" x14ac:dyDescent="0.25">
      <c r="A69">
        <v>206</v>
      </c>
      <c r="B69" t="s">
        <v>23</v>
      </c>
      <c r="D69" t="s">
        <v>91</v>
      </c>
      <c r="E69" t="s">
        <v>96</v>
      </c>
      <c r="F69" t="s">
        <v>90</v>
      </c>
      <c r="G69" t="s">
        <v>108</v>
      </c>
      <c r="H69" t="s">
        <v>84</v>
      </c>
      <c r="I69" s="3" t="s">
        <v>78</v>
      </c>
      <c r="J69">
        <v>206</v>
      </c>
      <c r="K69" t="s">
        <v>144</v>
      </c>
      <c r="L69" t="s">
        <v>82</v>
      </c>
      <c r="N69" t="s">
        <v>53</v>
      </c>
      <c r="O69" t="s">
        <v>53</v>
      </c>
      <c r="P69" t="s">
        <v>54</v>
      </c>
      <c r="Q69" t="s">
        <v>55</v>
      </c>
      <c r="R69" t="s">
        <v>53</v>
      </c>
      <c r="S69" t="s">
        <v>54</v>
      </c>
      <c r="T69" t="s">
        <v>56</v>
      </c>
      <c r="U69" t="s">
        <v>54</v>
      </c>
      <c r="V69" t="s">
        <v>53</v>
      </c>
      <c r="W69" t="s">
        <v>54</v>
      </c>
      <c r="X69" t="s">
        <v>53</v>
      </c>
      <c r="Y69" t="s">
        <v>53</v>
      </c>
      <c r="Z69" t="s">
        <v>54</v>
      </c>
      <c r="AA69" t="s">
        <v>53</v>
      </c>
      <c r="AB69" t="s">
        <v>53</v>
      </c>
      <c r="AC69">
        <v>4</v>
      </c>
      <c r="AD69" t="s">
        <v>161</v>
      </c>
      <c r="AE69" t="s">
        <v>162</v>
      </c>
      <c r="AF69" t="s">
        <v>162</v>
      </c>
      <c r="AG69" t="s">
        <v>162</v>
      </c>
    </row>
    <row r="70" spans="1:33" hidden="1" x14ac:dyDescent="0.25">
      <c r="A70">
        <v>175</v>
      </c>
      <c r="B70" t="s">
        <v>76</v>
      </c>
      <c r="D70" t="s">
        <v>86</v>
      </c>
      <c r="E70" t="s">
        <v>96</v>
      </c>
      <c r="F70" t="s">
        <v>90</v>
      </c>
      <c r="G70" t="s">
        <v>108</v>
      </c>
      <c r="H70" t="s">
        <v>84</v>
      </c>
      <c r="I70" s="3" t="s">
        <v>78</v>
      </c>
      <c r="J70">
        <v>175</v>
      </c>
      <c r="K70" t="s">
        <v>115</v>
      </c>
      <c r="L70" t="s">
        <v>82</v>
      </c>
      <c r="N70" t="s">
        <v>53</v>
      </c>
      <c r="O70" t="s">
        <v>53</v>
      </c>
      <c r="P70" t="s">
        <v>53</v>
      </c>
      <c r="Q70" t="s">
        <v>54</v>
      </c>
      <c r="R70" t="s">
        <v>53</v>
      </c>
      <c r="S70" t="s">
        <v>53</v>
      </c>
      <c r="T70" t="s">
        <v>53</v>
      </c>
      <c r="U70" t="s">
        <v>53</v>
      </c>
      <c r="V70" t="s">
        <v>53</v>
      </c>
      <c r="W70" t="s">
        <v>53</v>
      </c>
      <c r="X70" t="s">
        <v>53</v>
      </c>
      <c r="Y70" t="s">
        <v>53</v>
      </c>
      <c r="Z70" t="s">
        <v>53</v>
      </c>
      <c r="AA70" t="s">
        <v>53</v>
      </c>
      <c r="AB70" t="s">
        <v>53</v>
      </c>
      <c r="AD70" t="s">
        <v>162</v>
      </c>
      <c r="AE70" t="s">
        <v>162</v>
      </c>
      <c r="AF70" t="s">
        <v>162</v>
      </c>
      <c r="AG70" t="s">
        <v>162</v>
      </c>
    </row>
    <row r="71" spans="1:33" x14ac:dyDescent="0.25">
      <c r="A71">
        <v>246</v>
      </c>
      <c r="B71" t="s">
        <v>133</v>
      </c>
      <c r="D71" t="s">
        <v>86</v>
      </c>
      <c r="E71" t="s">
        <v>96</v>
      </c>
      <c r="F71" t="s">
        <v>90</v>
      </c>
      <c r="G71" t="s">
        <v>108</v>
      </c>
      <c r="H71" t="s">
        <v>84</v>
      </c>
      <c r="I71" s="3" t="s">
        <v>78</v>
      </c>
      <c r="J71">
        <v>246</v>
      </c>
      <c r="K71" t="s">
        <v>134</v>
      </c>
      <c r="L71" t="s">
        <v>82</v>
      </c>
      <c r="N71" t="s">
        <v>53</v>
      </c>
      <c r="O71" t="s">
        <v>53</v>
      </c>
      <c r="P71" t="s">
        <v>53</v>
      </c>
      <c r="Q71" t="s">
        <v>53</v>
      </c>
      <c r="R71" t="s">
        <v>53</v>
      </c>
      <c r="S71" t="s">
        <v>53</v>
      </c>
      <c r="T71" t="s">
        <v>53</v>
      </c>
      <c r="U71" t="s">
        <v>54</v>
      </c>
      <c r="V71" t="s">
        <v>53</v>
      </c>
      <c r="W71" t="s">
        <v>53</v>
      </c>
      <c r="X71" t="s">
        <v>53</v>
      </c>
      <c r="Y71" t="s">
        <v>53</v>
      </c>
      <c r="Z71" t="s">
        <v>54</v>
      </c>
      <c r="AA71" t="s">
        <v>53</v>
      </c>
      <c r="AB71" t="s">
        <v>53</v>
      </c>
      <c r="AD71" t="s">
        <v>162</v>
      </c>
      <c r="AE71" t="s">
        <v>162</v>
      </c>
      <c r="AF71" t="s">
        <v>162</v>
      </c>
      <c r="AG71" t="s">
        <v>162</v>
      </c>
    </row>
    <row r="72" spans="1:33" x14ac:dyDescent="0.25">
      <c r="A72">
        <v>252</v>
      </c>
      <c r="B72" t="s">
        <v>133</v>
      </c>
      <c r="D72" t="s">
        <v>86</v>
      </c>
      <c r="E72" t="s">
        <v>96</v>
      </c>
      <c r="F72" t="s">
        <v>90</v>
      </c>
      <c r="G72" t="s">
        <v>108</v>
      </c>
      <c r="H72" t="s">
        <v>84</v>
      </c>
      <c r="I72" s="3" t="s">
        <v>78</v>
      </c>
      <c r="J72">
        <v>252</v>
      </c>
      <c r="K72" t="s">
        <v>145</v>
      </c>
      <c r="L72" t="s">
        <v>82</v>
      </c>
      <c r="N72" t="s">
        <v>53</v>
      </c>
      <c r="O72" t="s">
        <v>53</v>
      </c>
      <c r="P72" t="s">
        <v>55</v>
      </c>
      <c r="Q72" t="s">
        <v>55</v>
      </c>
      <c r="R72" t="s">
        <v>53</v>
      </c>
      <c r="S72" t="s">
        <v>53</v>
      </c>
      <c r="T72" t="s">
        <v>56</v>
      </c>
      <c r="U72" t="s">
        <v>53</v>
      </c>
      <c r="V72" t="s">
        <v>53</v>
      </c>
      <c r="W72" t="s">
        <v>53</v>
      </c>
      <c r="X72" t="s">
        <v>53</v>
      </c>
      <c r="Y72" t="s">
        <v>53</v>
      </c>
      <c r="Z72" t="s">
        <v>53</v>
      </c>
      <c r="AA72" t="s">
        <v>53</v>
      </c>
      <c r="AB72" t="s">
        <v>53</v>
      </c>
      <c r="AC72">
        <v>2</v>
      </c>
      <c r="AD72" t="s">
        <v>162</v>
      </c>
      <c r="AE72" t="s">
        <v>162</v>
      </c>
      <c r="AF72" t="s">
        <v>162</v>
      </c>
      <c r="AG72" t="s">
        <v>162</v>
      </c>
    </row>
    <row r="73" spans="1:33" x14ac:dyDescent="0.25">
      <c r="A73">
        <v>263</v>
      </c>
      <c r="B73" t="s">
        <v>133</v>
      </c>
      <c r="D73" t="s">
        <v>86</v>
      </c>
      <c r="E73" t="s">
        <v>96</v>
      </c>
      <c r="F73" t="s">
        <v>90</v>
      </c>
      <c r="G73" t="s">
        <v>108</v>
      </c>
      <c r="H73" t="s">
        <v>84</v>
      </c>
      <c r="I73" s="3" t="s">
        <v>78</v>
      </c>
      <c r="J73">
        <v>263</v>
      </c>
      <c r="K73" t="s">
        <v>115</v>
      </c>
      <c r="L73" t="s">
        <v>82</v>
      </c>
      <c r="N73" t="s">
        <v>53</v>
      </c>
      <c r="O73" t="s">
        <v>53</v>
      </c>
      <c r="P73" t="s">
        <v>53</v>
      </c>
      <c r="Q73" t="s">
        <v>55</v>
      </c>
      <c r="R73" t="s">
        <v>53</v>
      </c>
      <c r="S73" t="s">
        <v>53</v>
      </c>
      <c r="T73" t="s">
        <v>56</v>
      </c>
      <c r="U73" t="s">
        <v>54</v>
      </c>
      <c r="V73" t="s">
        <v>53</v>
      </c>
      <c r="W73" t="s">
        <v>53</v>
      </c>
      <c r="X73" t="s">
        <v>53</v>
      </c>
      <c r="Y73" t="s">
        <v>53</v>
      </c>
      <c r="Z73" t="s">
        <v>53</v>
      </c>
      <c r="AA73" t="s">
        <v>53</v>
      </c>
      <c r="AB73" t="s">
        <v>53</v>
      </c>
      <c r="AC73">
        <v>2</v>
      </c>
      <c r="AD73" t="s">
        <v>162</v>
      </c>
      <c r="AE73" t="s">
        <v>162</v>
      </c>
      <c r="AF73" t="s">
        <v>162</v>
      </c>
      <c r="AG73" t="s">
        <v>162</v>
      </c>
    </row>
    <row r="74" spans="1:33" hidden="1" x14ac:dyDescent="0.25">
      <c r="A74">
        <v>156</v>
      </c>
      <c r="B74" t="s">
        <v>76</v>
      </c>
      <c r="D74" t="s">
        <v>86</v>
      </c>
      <c r="E74" t="s">
        <v>96</v>
      </c>
      <c r="F74" t="s">
        <v>90</v>
      </c>
      <c r="G74" t="s">
        <v>108</v>
      </c>
      <c r="H74" t="s">
        <v>84</v>
      </c>
      <c r="I74" s="3" t="s">
        <v>78</v>
      </c>
      <c r="J74">
        <v>156</v>
      </c>
      <c r="K74" t="s">
        <v>112</v>
      </c>
      <c r="L74" t="s">
        <v>82</v>
      </c>
      <c r="N74" t="s">
        <v>53</v>
      </c>
      <c r="O74" t="s">
        <v>55</v>
      </c>
      <c r="P74" t="s">
        <v>53</v>
      </c>
      <c r="Q74" t="s">
        <v>54</v>
      </c>
      <c r="R74" t="s">
        <v>53</v>
      </c>
      <c r="S74" t="s">
        <v>53</v>
      </c>
      <c r="T74" t="s">
        <v>56</v>
      </c>
      <c r="U74" t="s">
        <v>54</v>
      </c>
      <c r="V74" t="s">
        <v>55</v>
      </c>
      <c r="W74" t="s">
        <v>53</v>
      </c>
      <c r="X74" t="s">
        <v>54</v>
      </c>
      <c r="Y74" t="s">
        <v>53</v>
      </c>
      <c r="Z74" t="s">
        <v>54</v>
      </c>
      <c r="AA74" t="s">
        <v>53</v>
      </c>
      <c r="AB74" t="s">
        <v>53</v>
      </c>
      <c r="AC74">
        <v>3</v>
      </c>
      <c r="AD74" t="s">
        <v>161</v>
      </c>
      <c r="AE74" t="s">
        <v>162</v>
      </c>
      <c r="AF74" t="s">
        <v>162</v>
      </c>
      <c r="AG74" t="s">
        <v>162</v>
      </c>
    </row>
    <row r="75" spans="1:33" x14ac:dyDescent="0.25">
      <c r="A75">
        <v>254</v>
      </c>
      <c r="B75" t="s">
        <v>133</v>
      </c>
      <c r="D75" t="s">
        <v>86</v>
      </c>
      <c r="E75" t="s">
        <v>96</v>
      </c>
      <c r="F75" t="s">
        <v>90</v>
      </c>
      <c r="G75" t="s">
        <v>108</v>
      </c>
      <c r="H75" t="s">
        <v>84</v>
      </c>
      <c r="I75" s="3" t="s">
        <v>78</v>
      </c>
      <c r="J75">
        <v>254</v>
      </c>
      <c r="K75" t="s">
        <v>128</v>
      </c>
      <c r="L75" t="s">
        <v>82</v>
      </c>
      <c r="N75" t="s">
        <v>53</v>
      </c>
      <c r="O75" t="s">
        <v>53</v>
      </c>
      <c r="P75" t="s">
        <v>53</v>
      </c>
      <c r="Q75" t="s">
        <v>53</v>
      </c>
      <c r="R75" t="s">
        <v>53</v>
      </c>
      <c r="S75" t="s">
        <v>53</v>
      </c>
      <c r="T75" t="s">
        <v>53</v>
      </c>
      <c r="U75" t="s">
        <v>53</v>
      </c>
      <c r="V75" t="s">
        <v>53</v>
      </c>
      <c r="W75" t="s">
        <v>53</v>
      </c>
      <c r="X75" t="s">
        <v>53</v>
      </c>
      <c r="Y75" t="s">
        <v>53</v>
      </c>
      <c r="Z75" t="s">
        <v>53</v>
      </c>
      <c r="AA75" t="s">
        <v>53</v>
      </c>
      <c r="AB75" t="s">
        <v>53</v>
      </c>
      <c r="AD75" t="s">
        <v>162</v>
      </c>
      <c r="AE75" t="s">
        <v>162</v>
      </c>
      <c r="AF75" t="s">
        <v>162</v>
      </c>
      <c r="AG75" t="s">
        <v>162</v>
      </c>
    </row>
    <row r="76" spans="1:33" hidden="1" x14ac:dyDescent="0.25">
      <c r="A76">
        <v>163</v>
      </c>
      <c r="B76" t="s">
        <v>76</v>
      </c>
      <c r="D76" t="s">
        <v>86</v>
      </c>
      <c r="E76" t="s">
        <v>96</v>
      </c>
      <c r="F76" t="s">
        <v>90</v>
      </c>
      <c r="G76" t="s">
        <v>108</v>
      </c>
      <c r="H76" t="s">
        <v>84</v>
      </c>
      <c r="I76" s="3" t="s">
        <v>78</v>
      </c>
      <c r="J76">
        <v>163</v>
      </c>
      <c r="K76" t="s">
        <v>115</v>
      </c>
      <c r="L76" t="s">
        <v>82</v>
      </c>
      <c r="N76" t="s">
        <v>53</v>
      </c>
      <c r="O76" t="s">
        <v>55</v>
      </c>
      <c r="P76" t="s">
        <v>53</v>
      </c>
      <c r="Q76" t="s">
        <v>53</v>
      </c>
      <c r="R76" t="s">
        <v>53</v>
      </c>
      <c r="S76" t="s">
        <v>53</v>
      </c>
      <c r="T76" t="s">
        <v>53</v>
      </c>
      <c r="U76" t="s">
        <v>54</v>
      </c>
      <c r="V76" t="s">
        <v>55</v>
      </c>
      <c r="W76" t="s">
        <v>53</v>
      </c>
      <c r="X76" t="s">
        <v>53</v>
      </c>
      <c r="Y76" t="s">
        <v>53</v>
      </c>
      <c r="Z76" t="s">
        <v>53</v>
      </c>
      <c r="AA76" t="s">
        <v>53</v>
      </c>
      <c r="AB76" t="s">
        <v>53</v>
      </c>
      <c r="AC76">
        <v>2</v>
      </c>
      <c r="AD76" t="s">
        <v>161</v>
      </c>
      <c r="AE76" t="s">
        <v>162</v>
      </c>
      <c r="AF76" t="s">
        <v>162</v>
      </c>
      <c r="AG76" t="s">
        <v>162</v>
      </c>
    </row>
    <row r="77" spans="1:33" hidden="1" x14ac:dyDescent="0.25">
      <c r="A77">
        <v>197</v>
      </c>
      <c r="B77" t="s">
        <v>23</v>
      </c>
      <c r="D77" t="s">
        <v>91</v>
      </c>
      <c r="E77" t="s">
        <v>96</v>
      </c>
      <c r="F77" t="s">
        <v>90</v>
      </c>
      <c r="G77" t="s">
        <v>108</v>
      </c>
      <c r="H77" t="s">
        <v>84</v>
      </c>
      <c r="I77" s="3" t="s">
        <v>78</v>
      </c>
      <c r="J77">
        <v>197</v>
      </c>
      <c r="K77" t="s">
        <v>111</v>
      </c>
      <c r="L77" t="s">
        <v>82</v>
      </c>
      <c r="N77" t="s">
        <v>53</v>
      </c>
      <c r="O77" t="s">
        <v>53</v>
      </c>
      <c r="P77" t="s">
        <v>53</v>
      </c>
      <c r="Q77" t="s">
        <v>54</v>
      </c>
      <c r="R77" t="s">
        <v>53</v>
      </c>
      <c r="S77" t="s">
        <v>53</v>
      </c>
      <c r="T77" t="s">
        <v>53</v>
      </c>
      <c r="U77" t="s">
        <v>53</v>
      </c>
      <c r="V77" t="s">
        <v>54</v>
      </c>
      <c r="W77" t="s">
        <v>53</v>
      </c>
      <c r="X77" t="s">
        <v>53</v>
      </c>
      <c r="Y77" t="s">
        <v>53</v>
      </c>
      <c r="Z77" t="s">
        <v>53</v>
      </c>
      <c r="AA77" t="s">
        <v>53</v>
      </c>
      <c r="AB77" t="s">
        <v>53</v>
      </c>
      <c r="AD77" t="s">
        <v>162</v>
      </c>
      <c r="AE77" t="s">
        <v>162</v>
      </c>
      <c r="AF77" t="s">
        <v>162</v>
      </c>
      <c r="AG77" t="s">
        <v>162</v>
      </c>
    </row>
    <row r="78" spans="1:33" hidden="1" x14ac:dyDescent="0.25">
      <c r="A78">
        <v>303</v>
      </c>
      <c r="B78" t="s">
        <v>127</v>
      </c>
      <c r="D78" t="s">
        <v>86</v>
      </c>
      <c r="E78" t="s">
        <v>96</v>
      </c>
      <c r="F78" t="s">
        <v>90</v>
      </c>
      <c r="G78" t="s">
        <v>108</v>
      </c>
      <c r="H78" t="s">
        <v>84</v>
      </c>
      <c r="I78" s="3" t="s">
        <v>78</v>
      </c>
      <c r="J78" t="s">
        <v>66</v>
      </c>
      <c r="K78" t="s">
        <v>146</v>
      </c>
      <c r="L78" t="s">
        <v>82</v>
      </c>
      <c r="N78" t="s">
        <v>53</v>
      </c>
      <c r="O78" t="s">
        <v>53</v>
      </c>
      <c r="P78" t="s">
        <v>53</v>
      </c>
      <c r="Q78" t="s">
        <v>53</v>
      </c>
      <c r="R78" t="s">
        <v>53</v>
      </c>
      <c r="S78" t="s">
        <v>53</v>
      </c>
      <c r="T78" t="s">
        <v>53</v>
      </c>
      <c r="U78" t="s">
        <v>53</v>
      </c>
      <c r="V78" t="s">
        <v>53</v>
      </c>
      <c r="W78" t="s">
        <v>53</v>
      </c>
      <c r="X78" t="s">
        <v>53</v>
      </c>
      <c r="Y78" t="s">
        <v>53</v>
      </c>
      <c r="Z78" t="s">
        <v>53</v>
      </c>
      <c r="AA78" t="s">
        <v>53</v>
      </c>
      <c r="AB78" t="s">
        <v>53</v>
      </c>
      <c r="AD78" t="s">
        <v>162</v>
      </c>
      <c r="AE78" t="s">
        <v>162</v>
      </c>
      <c r="AF78" t="s">
        <v>162</v>
      </c>
      <c r="AG78" t="s">
        <v>162</v>
      </c>
    </row>
    <row r="79" spans="1:33" x14ac:dyDescent="0.25">
      <c r="A79">
        <v>248</v>
      </c>
      <c r="B79" t="s">
        <v>133</v>
      </c>
      <c r="D79" t="s">
        <v>86</v>
      </c>
      <c r="E79" t="s">
        <v>96</v>
      </c>
      <c r="F79" t="s">
        <v>90</v>
      </c>
      <c r="G79" t="s">
        <v>108</v>
      </c>
      <c r="H79" t="s">
        <v>84</v>
      </c>
      <c r="I79" s="3" t="s">
        <v>78</v>
      </c>
      <c r="J79">
        <v>248</v>
      </c>
      <c r="K79" t="s">
        <v>147</v>
      </c>
      <c r="L79" t="s">
        <v>82</v>
      </c>
      <c r="N79" t="s">
        <v>53</v>
      </c>
      <c r="O79" t="s">
        <v>53</v>
      </c>
      <c r="P79" t="s">
        <v>53</v>
      </c>
      <c r="Q79" t="s">
        <v>53</v>
      </c>
      <c r="R79" t="s">
        <v>53</v>
      </c>
      <c r="S79" t="s">
        <v>53</v>
      </c>
      <c r="T79" t="s">
        <v>53</v>
      </c>
      <c r="U79" t="s">
        <v>53</v>
      </c>
      <c r="V79" t="s">
        <v>53</v>
      </c>
      <c r="W79" t="s">
        <v>53</v>
      </c>
      <c r="X79" t="s">
        <v>53</v>
      </c>
      <c r="Y79" t="s">
        <v>53</v>
      </c>
      <c r="Z79" t="s">
        <v>53</v>
      </c>
      <c r="AA79" t="s">
        <v>53</v>
      </c>
      <c r="AB79" t="s">
        <v>53</v>
      </c>
      <c r="AD79" t="s">
        <v>162</v>
      </c>
      <c r="AE79" t="s">
        <v>162</v>
      </c>
      <c r="AF79" t="s">
        <v>162</v>
      </c>
      <c r="AG79" t="s">
        <v>162</v>
      </c>
    </row>
    <row r="80" spans="1:33" x14ac:dyDescent="0.25">
      <c r="A80">
        <v>218</v>
      </c>
      <c r="B80" t="s">
        <v>133</v>
      </c>
      <c r="D80" t="s">
        <v>86</v>
      </c>
      <c r="E80" t="s">
        <v>96</v>
      </c>
      <c r="F80" t="s">
        <v>107</v>
      </c>
      <c r="G80" t="s">
        <v>108</v>
      </c>
      <c r="H80" t="s">
        <v>84</v>
      </c>
      <c r="I80" s="3" t="s">
        <v>78</v>
      </c>
      <c r="J80">
        <v>218</v>
      </c>
      <c r="K80" t="s">
        <v>147</v>
      </c>
      <c r="L80" t="s">
        <v>82</v>
      </c>
      <c r="N80" t="s">
        <v>53</v>
      </c>
      <c r="O80" t="s">
        <v>53</v>
      </c>
      <c r="P80" t="s">
        <v>53</v>
      </c>
      <c r="Q80" t="s">
        <v>53</v>
      </c>
      <c r="R80" t="s">
        <v>53</v>
      </c>
      <c r="S80" t="s">
        <v>53</v>
      </c>
      <c r="T80" t="s">
        <v>53</v>
      </c>
      <c r="U80" t="s">
        <v>53</v>
      </c>
      <c r="V80" t="s">
        <v>53</v>
      </c>
      <c r="W80" t="s">
        <v>53</v>
      </c>
      <c r="X80" t="s">
        <v>53</v>
      </c>
      <c r="Y80" t="s">
        <v>53</v>
      </c>
      <c r="Z80" t="s">
        <v>53</v>
      </c>
      <c r="AA80" t="s">
        <v>53</v>
      </c>
      <c r="AB80" t="s">
        <v>53</v>
      </c>
      <c r="AD80" t="s">
        <v>162</v>
      </c>
      <c r="AE80" t="s">
        <v>162</v>
      </c>
      <c r="AF80" t="s">
        <v>162</v>
      </c>
      <c r="AG80" t="s">
        <v>162</v>
      </c>
    </row>
    <row r="81" spans="1:33" hidden="1" x14ac:dyDescent="0.25">
      <c r="A81">
        <v>174</v>
      </c>
      <c r="B81" t="s">
        <v>76</v>
      </c>
      <c r="D81" t="s">
        <v>86</v>
      </c>
      <c r="E81" t="s">
        <v>96</v>
      </c>
      <c r="F81" t="s">
        <v>90</v>
      </c>
      <c r="G81" t="s">
        <v>108</v>
      </c>
      <c r="H81" t="s">
        <v>84</v>
      </c>
      <c r="I81" s="3" t="s">
        <v>78</v>
      </c>
      <c r="J81">
        <v>174</v>
      </c>
      <c r="K81" t="s">
        <v>115</v>
      </c>
      <c r="L81" t="s">
        <v>82</v>
      </c>
      <c r="N81" t="s">
        <v>53</v>
      </c>
      <c r="O81" t="s">
        <v>53</v>
      </c>
      <c r="P81" t="s">
        <v>54</v>
      </c>
      <c r="Q81" t="s">
        <v>55</v>
      </c>
      <c r="R81" t="s">
        <v>53</v>
      </c>
      <c r="S81" t="s">
        <v>54</v>
      </c>
      <c r="T81" t="s">
        <v>53</v>
      </c>
      <c r="U81" t="s">
        <v>55</v>
      </c>
      <c r="V81" t="s">
        <v>55</v>
      </c>
      <c r="W81" t="s">
        <v>53</v>
      </c>
      <c r="X81" t="s">
        <v>54</v>
      </c>
      <c r="Y81" t="s">
        <v>53</v>
      </c>
      <c r="Z81" t="s">
        <v>54</v>
      </c>
      <c r="AA81" t="s">
        <v>53</v>
      </c>
      <c r="AB81" t="s">
        <v>53</v>
      </c>
      <c r="AC81">
        <v>4</v>
      </c>
      <c r="AD81" t="s">
        <v>162</v>
      </c>
      <c r="AE81" t="s">
        <v>162</v>
      </c>
      <c r="AF81" t="s">
        <v>162</v>
      </c>
      <c r="AG81" t="s">
        <v>162</v>
      </c>
    </row>
    <row r="82" spans="1:33" hidden="1" x14ac:dyDescent="0.25">
      <c r="A82">
        <v>209</v>
      </c>
      <c r="B82" t="s">
        <v>76</v>
      </c>
      <c r="D82" t="s">
        <v>86</v>
      </c>
      <c r="E82" t="s">
        <v>96</v>
      </c>
      <c r="F82" t="s">
        <v>90</v>
      </c>
      <c r="G82" t="s">
        <v>108</v>
      </c>
      <c r="H82" t="s">
        <v>84</v>
      </c>
      <c r="I82" s="3" t="s">
        <v>78</v>
      </c>
      <c r="J82">
        <v>209</v>
      </c>
      <c r="K82" t="s">
        <v>136</v>
      </c>
      <c r="L82" t="s">
        <v>82</v>
      </c>
      <c r="N82" t="s">
        <v>53</v>
      </c>
      <c r="O82" t="s">
        <v>53</v>
      </c>
      <c r="P82" t="s">
        <v>53</v>
      </c>
      <c r="Q82" t="s">
        <v>54</v>
      </c>
      <c r="R82" t="s">
        <v>54</v>
      </c>
      <c r="S82" t="s">
        <v>53</v>
      </c>
      <c r="T82" t="s">
        <v>53</v>
      </c>
      <c r="U82" t="s">
        <v>53</v>
      </c>
      <c r="V82" t="s">
        <v>53</v>
      </c>
      <c r="W82" t="s">
        <v>53</v>
      </c>
      <c r="X82" t="s">
        <v>54</v>
      </c>
      <c r="Y82" t="s">
        <v>53</v>
      </c>
      <c r="Z82" t="s">
        <v>53</v>
      </c>
      <c r="AA82" t="s">
        <v>53</v>
      </c>
      <c r="AB82" t="s">
        <v>53</v>
      </c>
      <c r="AD82" t="s">
        <v>162</v>
      </c>
      <c r="AE82" t="s">
        <v>162</v>
      </c>
      <c r="AF82" t="s">
        <v>162</v>
      </c>
      <c r="AG82" t="s">
        <v>162</v>
      </c>
    </row>
    <row r="83" spans="1:33" x14ac:dyDescent="0.25">
      <c r="A83">
        <v>239</v>
      </c>
      <c r="B83" t="s">
        <v>133</v>
      </c>
      <c r="D83" t="s">
        <v>86</v>
      </c>
      <c r="E83" t="s">
        <v>96</v>
      </c>
      <c r="F83" t="s">
        <v>107</v>
      </c>
      <c r="G83" t="s">
        <v>108</v>
      </c>
      <c r="H83" t="s">
        <v>84</v>
      </c>
      <c r="I83" s="3" t="s">
        <v>78</v>
      </c>
      <c r="J83">
        <v>239</v>
      </c>
      <c r="K83" t="s">
        <v>129</v>
      </c>
      <c r="L83" t="s">
        <v>82</v>
      </c>
      <c r="N83" t="s">
        <v>53</v>
      </c>
      <c r="O83" t="s">
        <v>53</v>
      </c>
      <c r="P83" t="s">
        <v>53</v>
      </c>
      <c r="Q83" t="s">
        <v>54</v>
      </c>
      <c r="R83" t="s">
        <v>53</v>
      </c>
      <c r="S83" t="s">
        <v>53</v>
      </c>
      <c r="T83" t="s">
        <v>53</v>
      </c>
      <c r="U83" t="s">
        <v>54</v>
      </c>
      <c r="V83" t="s">
        <v>53</v>
      </c>
      <c r="W83" t="s">
        <v>53</v>
      </c>
      <c r="X83" t="s">
        <v>53</v>
      </c>
      <c r="Y83" t="s">
        <v>53</v>
      </c>
      <c r="Z83" t="s">
        <v>53</v>
      </c>
      <c r="AA83" t="s">
        <v>53</v>
      </c>
      <c r="AB83" t="s">
        <v>53</v>
      </c>
      <c r="AD83" t="s">
        <v>162</v>
      </c>
      <c r="AE83" t="s">
        <v>162</v>
      </c>
      <c r="AF83" t="s">
        <v>162</v>
      </c>
      <c r="AG83" t="s">
        <v>162</v>
      </c>
    </row>
    <row r="84" spans="1:33" hidden="1" x14ac:dyDescent="0.25">
      <c r="A84">
        <v>286</v>
      </c>
      <c r="B84" t="s">
        <v>127</v>
      </c>
      <c r="D84" t="s">
        <v>86</v>
      </c>
      <c r="E84" t="s">
        <v>96</v>
      </c>
      <c r="F84" t="s">
        <v>107</v>
      </c>
      <c r="G84" t="s">
        <v>108</v>
      </c>
      <c r="H84" t="s">
        <v>84</v>
      </c>
      <c r="I84" s="3" t="s">
        <v>78</v>
      </c>
      <c r="J84">
        <v>286</v>
      </c>
      <c r="K84" t="s">
        <v>112</v>
      </c>
      <c r="L84" t="s">
        <v>82</v>
      </c>
      <c r="N84" t="s">
        <v>53</v>
      </c>
      <c r="O84" t="s">
        <v>53</v>
      </c>
      <c r="P84" t="s">
        <v>53</v>
      </c>
      <c r="Q84" t="s">
        <v>54</v>
      </c>
      <c r="R84" t="s">
        <v>53</v>
      </c>
      <c r="S84" t="s">
        <v>53</v>
      </c>
      <c r="T84" t="s">
        <v>53</v>
      </c>
      <c r="U84" t="s">
        <v>53</v>
      </c>
      <c r="V84" t="s">
        <v>53</v>
      </c>
      <c r="W84" t="s">
        <v>53</v>
      </c>
      <c r="X84" t="s">
        <v>53</v>
      </c>
      <c r="Y84" t="s">
        <v>53</v>
      </c>
      <c r="Z84" t="s">
        <v>53</v>
      </c>
      <c r="AA84" t="s">
        <v>53</v>
      </c>
      <c r="AB84" t="s">
        <v>53</v>
      </c>
      <c r="AD84" t="s">
        <v>162</v>
      </c>
      <c r="AE84" t="s">
        <v>162</v>
      </c>
      <c r="AF84" t="s">
        <v>162</v>
      </c>
      <c r="AG84" t="s">
        <v>162</v>
      </c>
    </row>
    <row r="85" spans="1:33" hidden="1" x14ac:dyDescent="0.25">
      <c r="A85">
        <v>172</v>
      </c>
      <c r="B85" t="s">
        <v>76</v>
      </c>
      <c r="D85" t="s">
        <v>86</v>
      </c>
      <c r="E85" t="s">
        <v>88</v>
      </c>
      <c r="F85" t="s">
        <v>90</v>
      </c>
      <c r="G85" t="s">
        <v>108</v>
      </c>
      <c r="H85" t="s">
        <v>84</v>
      </c>
      <c r="I85" s="3" t="s">
        <v>78</v>
      </c>
      <c r="J85">
        <v>172</v>
      </c>
      <c r="K85" t="s">
        <v>115</v>
      </c>
      <c r="L85" t="s">
        <v>82</v>
      </c>
      <c r="N85" t="s">
        <v>53</v>
      </c>
      <c r="O85" t="s">
        <v>53</v>
      </c>
      <c r="P85" t="s">
        <v>53</v>
      </c>
      <c r="Q85" t="s">
        <v>54</v>
      </c>
      <c r="R85" t="s">
        <v>53</v>
      </c>
      <c r="S85" t="s">
        <v>53</v>
      </c>
      <c r="T85" t="s">
        <v>53</v>
      </c>
      <c r="U85" t="s">
        <v>54</v>
      </c>
      <c r="V85" t="s">
        <v>53</v>
      </c>
      <c r="W85" t="s">
        <v>53</v>
      </c>
      <c r="X85" t="s">
        <v>53</v>
      </c>
      <c r="Y85" t="s">
        <v>53</v>
      </c>
      <c r="Z85" t="s">
        <v>53</v>
      </c>
      <c r="AA85" t="s">
        <v>53</v>
      </c>
      <c r="AB85" t="s">
        <v>53</v>
      </c>
      <c r="AD85" t="s">
        <v>162</v>
      </c>
      <c r="AE85" t="s">
        <v>162</v>
      </c>
      <c r="AF85" t="s">
        <v>162</v>
      </c>
      <c r="AG85" t="s">
        <v>162</v>
      </c>
    </row>
    <row r="86" spans="1:33" x14ac:dyDescent="0.25">
      <c r="A86">
        <v>261</v>
      </c>
      <c r="B86" t="s">
        <v>133</v>
      </c>
      <c r="D86" t="s">
        <v>86</v>
      </c>
      <c r="E86" t="s">
        <v>96</v>
      </c>
      <c r="F86" t="s">
        <v>90</v>
      </c>
      <c r="G86" t="s">
        <v>108</v>
      </c>
      <c r="H86" t="s">
        <v>84</v>
      </c>
      <c r="I86" s="3" t="s">
        <v>78</v>
      </c>
      <c r="J86">
        <v>261</v>
      </c>
      <c r="K86" t="s">
        <v>104</v>
      </c>
      <c r="L86" t="s">
        <v>82</v>
      </c>
      <c r="N86" t="s">
        <v>53</v>
      </c>
      <c r="O86" t="s">
        <v>53</v>
      </c>
      <c r="P86" t="s">
        <v>53</v>
      </c>
      <c r="Q86" t="s">
        <v>54</v>
      </c>
      <c r="R86" t="s">
        <v>53</v>
      </c>
      <c r="S86" t="s">
        <v>53</v>
      </c>
      <c r="T86" t="s">
        <v>53</v>
      </c>
      <c r="U86" t="s">
        <v>54</v>
      </c>
      <c r="V86" t="s">
        <v>53</v>
      </c>
      <c r="W86" t="s">
        <v>53</v>
      </c>
      <c r="X86" t="s">
        <v>53</v>
      </c>
      <c r="Y86" t="s">
        <v>53</v>
      </c>
      <c r="Z86" t="s">
        <v>54</v>
      </c>
      <c r="AA86" t="s">
        <v>53</v>
      </c>
      <c r="AB86" t="s">
        <v>53</v>
      </c>
      <c r="AD86" t="s">
        <v>162</v>
      </c>
      <c r="AE86" t="s">
        <v>162</v>
      </c>
      <c r="AF86" t="s">
        <v>162</v>
      </c>
      <c r="AG86" t="s">
        <v>162</v>
      </c>
    </row>
    <row r="87" spans="1:33" hidden="1" x14ac:dyDescent="0.25">
      <c r="A87">
        <v>186</v>
      </c>
      <c r="B87" t="s">
        <v>23</v>
      </c>
      <c r="D87" t="s">
        <v>91</v>
      </c>
      <c r="E87" t="s">
        <v>96</v>
      </c>
      <c r="F87" t="s">
        <v>90</v>
      </c>
      <c r="G87" t="s">
        <v>108</v>
      </c>
      <c r="H87" t="s">
        <v>84</v>
      </c>
      <c r="I87" s="3" t="s">
        <v>78</v>
      </c>
      <c r="J87">
        <v>186</v>
      </c>
      <c r="K87" t="s">
        <v>123</v>
      </c>
      <c r="L87" t="s">
        <v>82</v>
      </c>
      <c r="N87" t="s">
        <v>53</v>
      </c>
      <c r="O87" t="s">
        <v>53</v>
      </c>
      <c r="P87" t="s">
        <v>53</v>
      </c>
      <c r="Q87" t="s">
        <v>54</v>
      </c>
      <c r="R87" t="s">
        <v>53</v>
      </c>
      <c r="S87" t="s">
        <v>53</v>
      </c>
      <c r="T87" t="s">
        <v>56</v>
      </c>
      <c r="U87" t="s">
        <v>54</v>
      </c>
      <c r="V87" t="s">
        <v>53</v>
      </c>
      <c r="W87" t="s">
        <v>53</v>
      </c>
      <c r="X87" t="s">
        <v>53</v>
      </c>
      <c r="Y87" t="s">
        <v>53</v>
      </c>
      <c r="Z87" t="s">
        <v>53</v>
      </c>
      <c r="AA87" t="s">
        <v>53</v>
      </c>
      <c r="AB87" t="s">
        <v>53</v>
      </c>
      <c r="AD87" t="s">
        <v>162</v>
      </c>
      <c r="AE87" t="s">
        <v>162</v>
      </c>
      <c r="AF87" t="s">
        <v>162</v>
      </c>
      <c r="AG87" t="s">
        <v>162</v>
      </c>
    </row>
    <row r="88" spans="1:33" hidden="1" x14ac:dyDescent="0.25">
      <c r="A88">
        <v>167</v>
      </c>
      <c r="B88" t="s">
        <v>76</v>
      </c>
      <c r="D88" t="s">
        <v>86</v>
      </c>
      <c r="E88" t="s">
        <v>96</v>
      </c>
      <c r="F88" t="s">
        <v>90</v>
      </c>
      <c r="G88" t="s">
        <v>108</v>
      </c>
      <c r="H88" t="s">
        <v>84</v>
      </c>
      <c r="I88" s="3" t="s">
        <v>78</v>
      </c>
      <c r="J88">
        <v>167</v>
      </c>
      <c r="K88" t="s">
        <v>115</v>
      </c>
      <c r="L88" t="s">
        <v>82</v>
      </c>
      <c r="N88" t="s">
        <v>53</v>
      </c>
      <c r="O88" t="s">
        <v>53</v>
      </c>
      <c r="P88" t="s">
        <v>54</v>
      </c>
      <c r="Q88" t="s">
        <v>53</v>
      </c>
      <c r="R88" t="s">
        <v>53</v>
      </c>
      <c r="S88" t="s">
        <v>53</v>
      </c>
      <c r="T88" t="s">
        <v>53</v>
      </c>
      <c r="U88" t="s">
        <v>54</v>
      </c>
      <c r="V88" t="s">
        <v>53</v>
      </c>
      <c r="W88" t="s">
        <v>53</v>
      </c>
      <c r="X88" t="s">
        <v>53</v>
      </c>
      <c r="Y88" t="s">
        <v>53</v>
      </c>
      <c r="Z88" t="s">
        <v>53</v>
      </c>
      <c r="AA88" t="s">
        <v>53</v>
      </c>
      <c r="AB88" t="s">
        <v>53</v>
      </c>
      <c r="AD88" t="s">
        <v>162</v>
      </c>
      <c r="AE88" t="s">
        <v>162</v>
      </c>
      <c r="AF88" t="s">
        <v>162</v>
      </c>
      <c r="AG88" t="s">
        <v>162</v>
      </c>
    </row>
    <row r="89" spans="1:33" hidden="1" x14ac:dyDescent="0.25">
      <c r="A89">
        <v>203</v>
      </c>
      <c r="B89" t="s">
        <v>23</v>
      </c>
      <c r="D89" t="s">
        <v>91</v>
      </c>
      <c r="E89" t="s">
        <v>96</v>
      </c>
      <c r="F89" t="s">
        <v>90</v>
      </c>
      <c r="G89" t="s">
        <v>108</v>
      </c>
      <c r="H89" t="s">
        <v>84</v>
      </c>
      <c r="I89" s="3" t="s">
        <v>78</v>
      </c>
      <c r="J89">
        <v>203</v>
      </c>
      <c r="K89" t="s">
        <v>144</v>
      </c>
      <c r="L89" t="s">
        <v>82</v>
      </c>
      <c r="N89" t="s">
        <v>53</v>
      </c>
      <c r="O89" t="s">
        <v>53</v>
      </c>
      <c r="P89" t="s">
        <v>54</v>
      </c>
      <c r="Q89" t="s">
        <v>55</v>
      </c>
      <c r="R89" t="s">
        <v>53</v>
      </c>
      <c r="S89" t="s">
        <v>54</v>
      </c>
      <c r="T89" t="s">
        <v>56</v>
      </c>
      <c r="U89" t="s">
        <v>54</v>
      </c>
      <c r="V89" t="s">
        <v>53</v>
      </c>
      <c r="W89" t="s">
        <v>53</v>
      </c>
      <c r="X89" t="s">
        <v>54</v>
      </c>
      <c r="Y89" t="s">
        <v>53</v>
      </c>
      <c r="Z89" t="s">
        <v>54</v>
      </c>
      <c r="AA89" t="s">
        <v>53</v>
      </c>
      <c r="AB89" t="s">
        <v>53</v>
      </c>
      <c r="AC89">
        <v>4</v>
      </c>
      <c r="AD89" t="s">
        <v>161</v>
      </c>
      <c r="AE89" t="s">
        <v>162</v>
      </c>
      <c r="AF89" t="s">
        <v>162</v>
      </c>
      <c r="AG89" t="s">
        <v>162</v>
      </c>
    </row>
    <row r="90" spans="1:33" hidden="1" x14ac:dyDescent="0.25">
      <c r="A90">
        <v>214</v>
      </c>
      <c r="B90" t="s">
        <v>23</v>
      </c>
      <c r="D90" t="s">
        <v>91</v>
      </c>
      <c r="E90" t="s">
        <v>96</v>
      </c>
      <c r="F90" t="s">
        <v>107</v>
      </c>
      <c r="G90" t="s">
        <v>108</v>
      </c>
      <c r="H90" t="s">
        <v>84</v>
      </c>
      <c r="I90" s="3" t="s">
        <v>78</v>
      </c>
      <c r="J90">
        <v>214</v>
      </c>
      <c r="K90" t="s">
        <v>128</v>
      </c>
      <c r="L90" t="s">
        <v>82</v>
      </c>
      <c r="N90" t="s">
        <v>53</v>
      </c>
      <c r="O90" t="s">
        <v>53</v>
      </c>
      <c r="P90" t="s">
        <v>55</v>
      </c>
      <c r="Q90" t="s">
        <v>55</v>
      </c>
      <c r="R90" t="s">
        <v>53</v>
      </c>
      <c r="S90" t="s">
        <v>53</v>
      </c>
      <c r="T90" t="s">
        <v>56</v>
      </c>
      <c r="U90" t="s">
        <v>54</v>
      </c>
      <c r="V90" t="s">
        <v>53</v>
      </c>
      <c r="W90" t="s">
        <v>53</v>
      </c>
      <c r="X90" t="s">
        <v>53</v>
      </c>
      <c r="Y90" t="s">
        <v>53</v>
      </c>
      <c r="Z90" t="s">
        <v>54</v>
      </c>
      <c r="AA90" t="s">
        <v>53</v>
      </c>
      <c r="AB90" t="s">
        <v>53</v>
      </c>
      <c r="AC90">
        <v>3</v>
      </c>
      <c r="AD90" t="s">
        <v>161</v>
      </c>
      <c r="AE90" t="s">
        <v>162</v>
      </c>
      <c r="AF90" t="s">
        <v>162</v>
      </c>
      <c r="AG90" t="s">
        <v>162</v>
      </c>
    </row>
    <row r="91" spans="1:33" hidden="1" x14ac:dyDescent="0.25">
      <c r="A91">
        <v>192</v>
      </c>
      <c r="B91" t="s">
        <v>23</v>
      </c>
      <c r="D91" t="s">
        <v>91</v>
      </c>
      <c r="E91" t="s">
        <v>96</v>
      </c>
      <c r="F91" t="s">
        <v>90</v>
      </c>
      <c r="G91" t="s">
        <v>108</v>
      </c>
      <c r="H91" t="s">
        <v>84</v>
      </c>
      <c r="I91" s="3" t="s">
        <v>78</v>
      </c>
      <c r="J91">
        <v>192</v>
      </c>
      <c r="K91" t="s">
        <v>123</v>
      </c>
      <c r="L91" t="s">
        <v>82</v>
      </c>
      <c r="N91" t="s">
        <v>53</v>
      </c>
      <c r="O91" t="s">
        <v>53</v>
      </c>
      <c r="P91" t="s">
        <v>53</v>
      </c>
      <c r="Q91" t="s">
        <v>54</v>
      </c>
      <c r="R91" t="s">
        <v>53</v>
      </c>
      <c r="S91" t="s">
        <v>53</v>
      </c>
      <c r="T91" t="s">
        <v>53</v>
      </c>
      <c r="U91" t="s">
        <v>54</v>
      </c>
      <c r="V91" t="s">
        <v>53</v>
      </c>
      <c r="W91" t="s">
        <v>53</v>
      </c>
      <c r="X91" t="s">
        <v>53</v>
      </c>
      <c r="Y91" t="s">
        <v>53</v>
      </c>
      <c r="Z91" t="s">
        <v>54</v>
      </c>
      <c r="AA91" t="s">
        <v>53</v>
      </c>
      <c r="AB91" t="s">
        <v>53</v>
      </c>
      <c r="AD91" t="s">
        <v>162</v>
      </c>
      <c r="AE91" t="s">
        <v>162</v>
      </c>
      <c r="AF91" t="s">
        <v>162</v>
      </c>
      <c r="AG91" t="s">
        <v>162</v>
      </c>
    </row>
    <row r="92" spans="1:33" hidden="1" x14ac:dyDescent="0.25">
      <c r="A92">
        <v>196</v>
      </c>
      <c r="B92" t="s">
        <v>23</v>
      </c>
      <c r="D92" t="s">
        <v>91</v>
      </c>
      <c r="E92" t="s">
        <v>96</v>
      </c>
      <c r="F92" t="s">
        <v>90</v>
      </c>
      <c r="G92" t="s">
        <v>108</v>
      </c>
      <c r="H92" t="s">
        <v>84</v>
      </c>
      <c r="I92" s="3" t="s">
        <v>78</v>
      </c>
      <c r="J92">
        <v>196</v>
      </c>
      <c r="K92" t="s">
        <v>111</v>
      </c>
      <c r="L92" t="s">
        <v>82</v>
      </c>
      <c r="N92" t="s">
        <v>53</v>
      </c>
      <c r="O92" t="s">
        <v>53</v>
      </c>
      <c r="P92" t="s">
        <v>53</v>
      </c>
      <c r="Q92" t="s">
        <v>53</v>
      </c>
      <c r="R92" t="s">
        <v>53</v>
      </c>
      <c r="S92" t="s">
        <v>53</v>
      </c>
      <c r="T92" t="s">
        <v>53</v>
      </c>
      <c r="U92" t="s">
        <v>54</v>
      </c>
      <c r="V92" t="s">
        <v>53</v>
      </c>
      <c r="W92" t="s">
        <v>53</v>
      </c>
      <c r="X92" t="s">
        <v>53</v>
      </c>
      <c r="Y92" t="s">
        <v>53</v>
      </c>
      <c r="Z92" t="s">
        <v>53</v>
      </c>
      <c r="AA92" t="s">
        <v>53</v>
      </c>
      <c r="AB92" t="s">
        <v>53</v>
      </c>
      <c r="AD92" t="s">
        <v>162</v>
      </c>
      <c r="AE92" t="s">
        <v>162</v>
      </c>
      <c r="AF92" t="s">
        <v>162</v>
      </c>
      <c r="AG92" t="s">
        <v>162</v>
      </c>
    </row>
    <row r="93" spans="1:33" x14ac:dyDescent="0.25">
      <c r="A93">
        <v>271</v>
      </c>
      <c r="B93" t="s">
        <v>133</v>
      </c>
      <c r="D93" t="s">
        <v>86</v>
      </c>
      <c r="E93" t="s">
        <v>96</v>
      </c>
      <c r="F93" t="s">
        <v>90</v>
      </c>
      <c r="G93" t="s">
        <v>108</v>
      </c>
      <c r="H93" t="s">
        <v>84</v>
      </c>
      <c r="I93" s="3" t="s">
        <v>78</v>
      </c>
      <c r="J93">
        <v>271</v>
      </c>
      <c r="K93" t="s">
        <v>115</v>
      </c>
      <c r="L93" t="s">
        <v>82</v>
      </c>
      <c r="N93" t="s">
        <v>53</v>
      </c>
      <c r="O93" t="s">
        <v>53</v>
      </c>
      <c r="P93" t="s">
        <v>53</v>
      </c>
      <c r="Q93" t="s">
        <v>54</v>
      </c>
      <c r="R93" t="s">
        <v>53</v>
      </c>
      <c r="S93" t="s">
        <v>53</v>
      </c>
      <c r="T93" t="s">
        <v>53</v>
      </c>
      <c r="U93" t="s">
        <v>55</v>
      </c>
      <c r="V93" t="s">
        <v>53</v>
      </c>
      <c r="W93" t="s">
        <v>53</v>
      </c>
      <c r="X93" t="s">
        <v>53</v>
      </c>
      <c r="Y93" t="s">
        <v>53</v>
      </c>
      <c r="Z93" t="s">
        <v>54</v>
      </c>
      <c r="AA93" t="s">
        <v>53</v>
      </c>
      <c r="AB93" t="s">
        <v>53</v>
      </c>
      <c r="AC93">
        <v>1</v>
      </c>
      <c r="AD93" t="s">
        <v>162</v>
      </c>
      <c r="AE93" t="s">
        <v>162</v>
      </c>
      <c r="AF93" t="s">
        <v>162</v>
      </c>
      <c r="AG93" t="s">
        <v>162</v>
      </c>
    </row>
    <row r="94" spans="1:33" x14ac:dyDescent="0.25">
      <c r="A94">
        <v>249</v>
      </c>
      <c r="B94" t="s">
        <v>133</v>
      </c>
      <c r="D94" t="s">
        <v>86</v>
      </c>
      <c r="E94" t="s">
        <v>96</v>
      </c>
      <c r="F94" t="s">
        <v>90</v>
      </c>
      <c r="G94" t="s">
        <v>108</v>
      </c>
      <c r="H94" t="s">
        <v>84</v>
      </c>
      <c r="I94" s="3" t="s">
        <v>78</v>
      </c>
      <c r="J94">
        <v>249</v>
      </c>
      <c r="K94" t="s">
        <v>123</v>
      </c>
      <c r="L94" t="s">
        <v>82</v>
      </c>
      <c r="N94" t="s">
        <v>53</v>
      </c>
      <c r="O94" t="s">
        <v>53</v>
      </c>
      <c r="P94" t="s">
        <v>53</v>
      </c>
      <c r="Q94" t="s">
        <v>53</v>
      </c>
      <c r="R94" t="s">
        <v>53</v>
      </c>
      <c r="S94" t="s">
        <v>53</v>
      </c>
      <c r="T94" t="s">
        <v>53</v>
      </c>
      <c r="U94" t="s">
        <v>55</v>
      </c>
      <c r="V94" t="s">
        <v>53</v>
      </c>
      <c r="W94" t="s">
        <v>53</v>
      </c>
      <c r="X94" t="s">
        <v>53</v>
      </c>
      <c r="Y94" t="s">
        <v>53</v>
      </c>
      <c r="Z94" t="s">
        <v>54</v>
      </c>
      <c r="AA94" t="s">
        <v>53</v>
      </c>
      <c r="AB94" t="s">
        <v>53</v>
      </c>
      <c r="AC94">
        <v>1</v>
      </c>
      <c r="AD94" t="s">
        <v>162</v>
      </c>
      <c r="AE94" t="s">
        <v>162</v>
      </c>
      <c r="AF94" t="s">
        <v>162</v>
      </c>
      <c r="AG94" t="s">
        <v>162</v>
      </c>
    </row>
    <row r="95" spans="1:33" hidden="1" x14ac:dyDescent="0.25">
      <c r="A95">
        <v>285</v>
      </c>
      <c r="B95" t="s">
        <v>127</v>
      </c>
      <c r="D95" t="s">
        <v>86</v>
      </c>
      <c r="E95" t="s">
        <v>96</v>
      </c>
      <c r="F95" t="s">
        <v>107</v>
      </c>
      <c r="G95" t="s">
        <v>108</v>
      </c>
      <c r="H95" t="s">
        <v>84</v>
      </c>
      <c r="I95" s="3" t="s">
        <v>78</v>
      </c>
      <c r="J95">
        <v>285</v>
      </c>
      <c r="K95" t="s">
        <v>94</v>
      </c>
      <c r="L95" t="s">
        <v>82</v>
      </c>
      <c r="N95" t="s">
        <v>53</v>
      </c>
      <c r="O95" t="s">
        <v>53</v>
      </c>
      <c r="P95" t="s">
        <v>53</v>
      </c>
      <c r="Q95" t="s">
        <v>53</v>
      </c>
      <c r="R95" t="s">
        <v>53</v>
      </c>
      <c r="S95" t="s">
        <v>53</v>
      </c>
      <c r="T95" t="s">
        <v>53</v>
      </c>
      <c r="U95" t="s">
        <v>53</v>
      </c>
      <c r="V95" t="s">
        <v>53</v>
      </c>
      <c r="W95" t="s">
        <v>53</v>
      </c>
      <c r="X95" t="s">
        <v>53</v>
      </c>
      <c r="Y95" t="s">
        <v>53</v>
      </c>
      <c r="Z95" t="s">
        <v>53</v>
      </c>
      <c r="AA95" t="s">
        <v>53</v>
      </c>
      <c r="AB95" t="s">
        <v>53</v>
      </c>
      <c r="AD95" t="s">
        <v>162</v>
      </c>
      <c r="AE95" t="s">
        <v>162</v>
      </c>
      <c r="AF95" t="s">
        <v>162</v>
      </c>
      <c r="AG95" t="s">
        <v>162</v>
      </c>
    </row>
    <row r="96" spans="1:33" hidden="1" x14ac:dyDescent="0.25">
      <c r="A96">
        <v>294</v>
      </c>
      <c r="B96" t="s">
        <v>127</v>
      </c>
      <c r="D96" t="s">
        <v>86</v>
      </c>
      <c r="E96" t="s">
        <v>96</v>
      </c>
      <c r="F96" t="s">
        <v>90</v>
      </c>
      <c r="G96" t="s">
        <v>108</v>
      </c>
      <c r="H96" t="s">
        <v>84</v>
      </c>
      <c r="I96" s="3" t="s">
        <v>78</v>
      </c>
      <c r="J96">
        <v>294</v>
      </c>
      <c r="K96" t="s">
        <v>148</v>
      </c>
      <c r="L96" t="s">
        <v>82</v>
      </c>
      <c r="N96" t="s">
        <v>53</v>
      </c>
      <c r="O96" t="s">
        <v>53</v>
      </c>
      <c r="P96" t="s">
        <v>53</v>
      </c>
      <c r="Q96" t="s">
        <v>53</v>
      </c>
      <c r="R96" t="s">
        <v>53</v>
      </c>
      <c r="S96" t="s">
        <v>53</v>
      </c>
      <c r="T96" t="s">
        <v>53</v>
      </c>
      <c r="U96" t="s">
        <v>54</v>
      </c>
      <c r="V96" t="s">
        <v>53</v>
      </c>
      <c r="W96" t="s">
        <v>53</v>
      </c>
      <c r="X96" t="s">
        <v>53</v>
      </c>
      <c r="Y96" t="s">
        <v>53</v>
      </c>
      <c r="Z96" t="s">
        <v>54</v>
      </c>
      <c r="AA96" t="s">
        <v>53</v>
      </c>
      <c r="AB96" t="s">
        <v>53</v>
      </c>
      <c r="AD96" t="s">
        <v>162</v>
      </c>
      <c r="AE96" t="s">
        <v>162</v>
      </c>
      <c r="AF96" t="s">
        <v>162</v>
      </c>
      <c r="AG96" t="s">
        <v>162</v>
      </c>
    </row>
    <row r="97" spans="1:33" hidden="1" x14ac:dyDescent="0.25">
      <c r="A97">
        <v>289</v>
      </c>
      <c r="B97" t="s">
        <v>127</v>
      </c>
      <c r="D97" t="s">
        <v>86</v>
      </c>
      <c r="E97" t="s">
        <v>96</v>
      </c>
      <c r="F97" t="s">
        <v>90</v>
      </c>
      <c r="G97" t="s">
        <v>108</v>
      </c>
      <c r="H97" t="s">
        <v>84</v>
      </c>
      <c r="I97" s="3" t="s">
        <v>78</v>
      </c>
      <c r="J97">
        <v>289</v>
      </c>
      <c r="K97" t="s">
        <v>112</v>
      </c>
      <c r="L97" t="s">
        <v>82</v>
      </c>
      <c r="N97" t="s">
        <v>53</v>
      </c>
      <c r="O97" t="s">
        <v>53</v>
      </c>
      <c r="P97" t="s">
        <v>53</v>
      </c>
      <c r="Q97" t="s">
        <v>53</v>
      </c>
      <c r="R97" t="s">
        <v>53</v>
      </c>
      <c r="S97" t="s">
        <v>53</v>
      </c>
      <c r="T97" t="s">
        <v>53</v>
      </c>
      <c r="U97" t="s">
        <v>54</v>
      </c>
      <c r="V97" t="s">
        <v>53</v>
      </c>
      <c r="W97" t="s">
        <v>53</v>
      </c>
      <c r="X97" t="s">
        <v>53</v>
      </c>
      <c r="Y97" t="s">
        <v>53</v>
      </c>
      <c r="Z97" t="s">
        <v>53</v>
      </c>
      <c r="AA97" t="s">
        <v>53</v>
      </c>
      <c r="AB97" t="s">
        <v>53</v>
      </c>
      <c r="AD97" t="s">
        <v>162</v>
      </c>
      <c r="AE97" t="s">
        <v>162</v>
      </c>
      <c r="AF97" t="s">
        <v>162</v>
      </c>
      <c r="AG97" t="s">
        <v>162</v>
      </c>
    </row>
    <row r="98" spans="1:33" hidden="1" x14ac:dyDescent="0.25">
      <c r="A98">
        <v>190</v>
      </c>
      <c r="B98" t="s">
        <v>23</v>
      </c>
      <c r="D98" t="s">
        <v>91</v>
      </c>
      <c r="E98" t="s">
        <v>96</v>
      </c>
      <c r="F98" t="s">
        <v>90</v>
      </c>
      <c r="G98" t="s">
        <v>108</v>
      </c>
      <c r="H98" t="s">
        <v>84</v>
      </c>
      <c r="I98" s="3" t="s">
        <v>78</v>
      </c>
      <c r="J98">
        <v>190</v>
      </c>
      <c r="K98" t="s">
        <v>115</v>
      </c>
      <c r="L98" t="s">
        <v>82</v>
      </c>
      <c r="N98" t="s">
        <v>53</v>
      </c>
      <c r="O98" t="s">
        <v>53</v>
      </c>
      <c r="P98" t="s">
        <v>53</v>
      </c>
      <c r="Q98" t="s">
        <v>53</v>
      </c>
      <c r="R98" t="s">
        <v>53</v>
      </c>
      <c r="S98" t="s">
        <v>53</v>
      </c>
      <c r="T98" t="s">
        <v>53</v>
      </c>
      <c r="U98" t="s">
        <v>53</v>
      </c>
      <c r="V98" t="s">
        <v>53</v>
      </c>
      <c r="W98" t="s">
        <v>53</v>
      </c>
      <c r="X98" t="s">
        <v>53</v>
      </c>
      <c r="Y98" t="s">
        <v>53</v>
      </c>
      <c r="Z98" t="s">
        <v>53</v>
      </c>
      <c r="AA98" t="s">
        <v>53</v>
      </c>
      <c r="AB98" t="s">
        <v>53</v>
      </c>
      <c r="AD98" t="s">
        <v>162</v>
      </c>
      <c r="AE98" t="s">
        <v>162</v>
      </c>
      <c r="AF98" t="s">
        <v>162</v>
      </c>
      <c r="AG98" t="s">
        <v>162</v>
      </c>
    </row>
    <row r="99" spans="1:33" hidden="1" x14ac:dyDescent="0.25">
      <c r="A99">
        <v>287</v>
      </c>
      <c r="B99" t="s">
        <v>127</v>
      </c>
      <c r="D99" t="s">
        <v>86</v>
      </c>
      <c r="E99" t="s">
        <v>96</v>
      </c>
      <c r="F99" t="s">
        <v>107</v>
      </c>
      <c r="G99" t="s">
        <v>108</v>
      </c>
      <c r="H99" t="s">
        <v>84</v>
      </c>
      <c r="I99" s="3" t="s">
        <v>78</v>
      </c>
      <c r="J99">
        <v>287</v>
      </c>
      <c r="K99" t="s">
        <v>94</v>
      </c>
      <c r="L99" t="s">
        <v>82</v>
      </c>
      <c r="N99" t="s">
        <v>53</v>
      </c>
      <c r="O99" t="s">
        <v>53</v>
      </c>
      <c r="P99" t="s">
        <v>53</v>
      </c>
      <c r="Q99" t="s">
        <v>53</v>
      </c>
      <c r="R99" t="s">
        <v>53</v>
      </c>
      <c r="S99" t="s">
        <v>53</v>
      </c>
      <c r="T99" t="s">
        <v>53</v>
      </c>
      <c r="U99" t="s">
        <v>54</v>
      </c>
      <c r="V99" t="s">
        <v>53</v>
      </c>
      <c r="W99" t="s">
        <v>53</v>
      </c>
      <c r="X99" t="s">
        <v>53</v>
      </c>
      <c r="Y99" t="s">
        <v>53</v>
      </c>
      <c r="Z99" t="s">
        <v>53</v>
      </c>
      <c r="AA99" t="s">
        <v>53</v>
      </c>
      <c r="AB99" t="s">
        <v>53</v>
      </c>
      <c r="AD99" t="s">
        <v>162</v>
      </c>
      <c r="AE99" t="s">
        <v>162</v>
      </c>
      <c r="AF99" t="s">
        <v>162</v>
      </c>
      <c r="AG99" t="s">
        <v>162</v>
      </c>
    </row>
    <row r="100" spans="1:33" hidden="1" x14ac:dyDescent="0.25">
      <c r="A100">
        <v>302</v>
      </c>
      <c r="B100" t="s">
        <v>127</v>
      </c>
      <c r="D100" t="s">
        <v>86</v>
      </c>
      <c r="E100" t="s">
        <v>96</v>
      </c>
      <c r="F100" t="s">
        <v>90</v>
      </c>
      <c r="G100" t="s">
        <v>108</v>
      </c>
      <c r="H100" t="s">
        <v>84</v>
      </c>
      <c r="I100" s="3" t="s">
        <v>78</v>
      </c>
      <c r="J100">
        <v>302</v>
      </c>
      <c r="K100" t="s">
        <v>112</v>
      </c>
      <c r="L100" t="s">
        <v>82</v>
      </c>
      <c r="N100" t="s">
        <v>53</v>
      </c>
      <c r="O100" t="s">
        <v>53</v>
      </c>
      <c r="P100" t="s">
        <v>53</v>
      </c>
      <c r="Q100" t="s">
        <v>54</v>
      </c>
      <c r="R100" t="s">
        <v>53</v>
      </c>
      <c r="S100" t="s">
        <v>53</v>
      </c>
      <c r="T100" t="s">
        <v>53</v>
      </c>
      <c r="U100" t="s">
        <v>55</v>
      </c>
      <c r="V100" t="s">
        <v>53</v>
      </c>
      <c r="W100" t="s">
        <v>53</v>
      </c>
      <c r="X100" t="s">
        <v>54</v>
      </c>
      <c r="Y100" t="s">
        <v>53</v>
      </c>
      <c r="Z100" t="s">
        <v>54</v>
      </c>
      <c r="AA100" t="s">
        <v>54</v>
      </c>
      <c r="AB100" t="s">
        <v>53</v>
      </c>
      <c r="AC100">
        <v>1</v>
      </c>
      <c r="AD100" t="s">
        <v>162</v>
      </c>
      <c r="AE100" t="s">
        <v>162</v>
      </c>
      <c r="AF100" t="s">
        <v>162</v>
      </c>
      <c r="AG100" t="s">
        <v>162</v>
      </c>
    </row>
    <row r="101" spans="1:33" hidden="1" x14ac:dyDescent="0.25">
      <c r="A101">
        <v>168</v>
      </c>
      <c r="B101" t="s">
        <v>76</v>
      </c>
      <c r="D101" t="s">
        <v>86</v>
      </c>
      <c r="E101" t="s">
        <v>96</v>
      </c>
      <c r="F101" t="s">
        <v>90</v>
      </c>
      <c r="G101" t="s">
        <v>108</v>
      </c>
      <c r="H101" t="s">
        <v>84</v>
      </c>
      <c r="I101" s="3" t="s">
        <v>78</v>
      </c>
      <c r="J101">
        <v>168</v>
      </c>
      <c r="K101" t="s">
        <v>115</v>
      </c>
      <c r="L101" t="s">
        <v>82</v>
      </c>
      <c r="N101" t="s">
        <v>53</v>
      </c>
      <c r="O101" t="s">
        <v>53</v>
      </c>
      <c r="P101" t="s">
        <v>53</v>
      </c>
      <c r="Q101" t="s">
        <v>53</v>
      </c>
      <c r="R101" t="s">
        <v>53</v>
      </c>
      <c r="S101" t="s">
        <v>53</v>
      </c>
      <c r="T101" t="s">
        <v>53</v>
      </c>
      <c r="U101" t="s">
        <v>53</v>
      </c>
      <c r="V101" t="s">
        <v>53</v>
      </c>
      <c r="W101" t="s">
        <v>53</v>
      </c>
      <c r="X101" t="s">
        <v>53</v>
      </c>
      <c r="Y101" t="s">
        <v>53</v>
      </c>
      <c r="Z101" t="s">
        <v>53</v>
      </c>
      <c r="AA101" t="s">
        <v>53</v>
      </c>
      <c r="AB101" t="s">
        <v>53</v>
      </c>
      <c r="AD101" t="s">
        <v>162</v>
      </c>
      <c r="AE101" t="s">
        <v>162</v>
      </c>
      <c r="AF101" t="s">
        <v>162</v>
      </c>
      <c r="AG101" t="s">
        <v>162</v>
      </c>
    </row>
    <row r="102" spans="1:33" hidden="1" x14ac:dyDescent="0.25">
      <c r="A102">
        <v>282</v>
      </c>
      <c r="B102" t="s">
        <v>127</v>
      </c>
      <c r="D102" t="s">
        <v>86</v>
      </c>
      <c r="E102" t="s">
        <v>96</v>
      </c>
      <c r="F102" t="s">
        <v>107</v>
      </c>
      <c r="G102" t="s">
        <v>108</v>
      </c>
      <c r="H102" t="s">
        <v>84</v>
      </c>
      <c r="I102" s="3" t="s">
        <v>78</v>
      </c>
      <c r="J102">
        <v>282</v>
      </c>
      <c r="K102" t="s">
        <v>147</v>
      </c>
      <c r="L102" t="s">
        <v>82</v>
      </c>
      <c r="N102" t="s">
        <v>53</v>
      </c>
      <c r="O102" t="s">
        <v>53</v>
      </c>
      <c r="P102" t="s">
        <v>53</v>
      </c>
      <c r="Q102" t="s">
        <v>54</v>
      </c>
      <c r="R102" t="s">
        <v>53</v>
      </c>
      <c r="S102" t="s">
        <v>53</v>
      </c>
      <c r="T102" t="s">
        <v>53</v>
      </c>
      <c r="U102" t="s">
        <v>54</v>
      </c>
      <c r="V102" t="s">
        <v>53</v>
      </c>
      <c r="W102" t="s">
        <v>53</v>
      </c>
      <c r="X102" t="s">
        <v>53</v>
      </c>
      <c r="Y102" t="s">
        <v>53</v>
      </c>
      <c r="Z102" t="s">
        <v>53</v>
      </c>
      <c r="AA102" t="s">
        <v>53</v>
      </c>
      <c r="AB102" t="s">
        <v>53</v>
      </c>
      <c r="AD102" t="s">
        <v>162</v>
      </c>
      <c r="AE102" t="s">
        <v>162</v>
      </c>
      <c r="AF102" t="s">
        <v>162</v>
      </c>
      <c r="AG102" t="s">
        <v>162</v>
      </c>
    </row>
    <row r="103" spans="1:33" hidden="1" x14ac:dyDescent="0.25">
      <c r="A103">
        <v>304</v>
      </c>
      <c r="B103" t="s">
        <v>127</v>
      </c>
      <c r="D103" t="s">
        <v>86</v>
      </c>
      <c r="E103" t="s">
        <v>96</v>
      </c>
      <c r="F103" t="s">
        <v>90</v>
      </c>
      <c r="G103" t="s">
        <v>108</v>
      </c>
      <c r="H103" t="s">
        <v>84</v>
      </c>
      <c r="I103" s="3" t="s">
        <v>78</v>
      </c>
      <c r="J103" t="s">
        <v>67</v>
      </c>
      <c r="K103" t="s">
        <v>146</v>
      </c>
      <c r="L103" t="s">
        <v>82</v>
      </c>
      <c r="N103" t="s">
        <v>53</v>
      </c>
      <c r="O103" t="s">
        <v>53</v>
      </c>
      <c r="P103" t="s">
        <v>53</v>
      </c>
      <c r="Q103" t="s">
        <v>53</v>
      </c>
      <c r="R103" t="s">
        <v>53</v>
      </c>
      <c r="S103" t="s">
        <v>53</v>
      </c>
      <c r="T103" t="s">
        <v>53</v>
      </c>
      <c r="U103" t="s">
        <v>54</v>
      </c>
      <c r="V103" t="s">
        <v>53</v>
      </c>
      <c r="W103" t="s">
        <v>53</v>
      </c>
      <c r="X103" t="s">
        <v>53</v>
      </c>
      <c r="Y103" t="s">
        <v>53</v>
      </c>
      <c r="Z103" t="s">
        <v>54</v>
      </c>
      <c r="AA103" t="s">
        <v>53</v>
      </c>
      <c r="AB103" t="s">
        <v>53</v>
      </c>
      <c r="AD103" t="s">
        <v>162</v>
      </c>
      <c r="AE103" t="s">
        <v>162</v>
      </c>
      <c r="AF103" t="s">
        <v>162</v>
      </c>
      <c r="AG103" t="s">
        <v>162</v>
      </c>
    </row>
    <row r="104" spans="1:33" hidden="1" x14ac:dyDescent="0.25">
      <c r="A104">
        <v>191</v>
      </c>
      <c r="B104" t="s">
        <v>23</v>
      </c>
      <c r="D104" t="s">
        <v>91</v>
      </c>
      <c r="E104" t="s">
        <v>96</v>
      </c>
      <c r="F104" t="s">
        <v>90</v>
      </c>
      <c r="G104" t="s">
        <v>108</v>
      </c>
      <c r="H104" t="s">
        <v>84</v>
      </c>
      <c r="I104" s="3" t="s">
        <v>78</v>
      </c>
      <c r="J104">
        <v>191</v>
      </c>
      <c r="K104" t="s">
        <v>115</v>
      </c>
      <c r="L104" t="s">
        <v>82</v>
      </c>
      <c r="N104" t="s">
        <v>53</v>
      </c>
      <c r="O104" t="s">
        <v>53</v>
      </c>
      <c r="P104" t="s">
        <v>53</v>
      </c>
      <c r="Q104" t="s">
        <v>53</v>
      </c>
      <c r="R104" t="s">
        <v>53</v>
      </c>
      <c r="S104" t="s">
        <v>53</v>
      </c>
      <c r="T104" t="s">
        <v>53</v>
      </c>
      <c r="U104" t="s">
        <v>55</v>
      </c>
      <c r="V104" t="s">
        <v>53</v>
      </c>
      <c r="W104" t="s">
        <v>55</v>
      </c>
      <c r="X104" t="s">
        <v>54</v>
      </c>
      <c r="Y104" t="s">
        <v>53</v>
      </c>
      <c r="Z104" t="s">
        <v>54</v>
      </c>
      <c r="AA104" t="s">
        <v>53</v>
      </c>
      <c r="AB104" t="s">
        <v>53</v>
      </c>
      <c r="AC104">
        <v>1</v>
      </c>
      <c r="AD104" t="s">
        <v>162</v>
      </c>
      <c r="AE104" t="s">
        <v>162</v>
      </c>
      <c r="AF104" t="s">
        <v>162</v>
      </c>
      <c r="AG104" t="s">
        <v>162</v>
      </c>
    </row>
    <row r="105" spans="1:33" hidden="1" x14ac:dyDescent="0.25">
      <c r="A105">
        <v>212</v>
      </c>
      <c r="B105" t="s">
        <v>23</v>
      </c>
      <c r="D105" t="s">
        <v>91</v>
      </c>
      <c r="E105" t="s">
        <v>96</v>
      </c>
      <c r="F105" t="s">
        <v>90</v>
      </c>
      <c r="G105" t="s">
        <v>108</v>
      </c>
      <c r="H105" t="s">
        <v>84</v>
      </c>
      <c r="I105" s="3" t="s">
        <v>78</v>
      </c>
      <c r="J105">
        <v>212</v>
      </c>
      <c r="K105" t="s">
        <v>144</v>
      </c>
      <c r="L105" t="s">
        <v>82</v>
      </c>
      <c r="N105" t="s">
        <v>53</v>
      </c>
      <c r="O105" t="s">
        <v>53</v>
      </c>
      <c r="P105" t="s">
        <v>53</v>
      </c>
      <c r="Q105" t="s">
        <v>53</v>
      </c>
      <c r="R105" t="s">
        <v>53</v>
      </c>
      <c r="S105" t="s">
        <v>53</v>
      </c>
      <c r="T105" t="s">
        <v>53</v>
      </c>
      <c r="U105" t="s">
        <v>53</v>
      </c>
      <c r="V105" t="s">
        <v>53</v>
      </c>
      <c r="W105" t="s">
        <v>53</v>
      </c>
      <c r="X105" t="s">
        <v>53</v>
      </c>
      <c r="Y105" t="s">
        <v>53</v>
      </c>
      <c r="Z105" t="s">
        <v>53</v>
      </c>
      <c r="AA105" t="s">
        <v>53</v>
      </c>
      <c r="AB105" t="s">
        <v>53</v>
      </c>
      <c r="AD105" t="s">
        <v>162</v>
      </c>
      <c r="AE105" t="s">
        <v>162</v>
      </c>
      <c r="AF105" t="s">
        <v>162</v>
      </c>
      <c r="AG105" t="s">
        <v>162</v>
      </c>
    </row>
    <row r="106" spans="1:33" x14ac:dyDescent="0.25">
      <c r="A106">
        <v>221</v>
      </c>
      <c r="B106" t="s">
        <v>133</v>
      </c>
      <c r="D106" t="s">
        <v>86</v>
      </c>
      <c r="E106" t="s">
        <v>96</v>
      </c>
      <c r="F106" t="s">
        <v>107</v>
      </c>
      <c r="G106" t="s">
        <v>108</v>
      </c>
      <c r="H106" t="s">
        <v>84</v>
      </c>
      <c r="I106" s="3" t="s">
        <v>78</v>
      </c>
      <c r="J106">
        <v>221</v>
      </c>
      <c r="K106" t="s">
        <v>129</v>
      </c>
      <c r="L106" t="s">
        <v>82</v>
      </c>
      <c r="N106" t="s">
        <v>53</v>
      </c>
      <c r="O106" t="s">
        <v>53</v>
      </c>
      <c r="P106" t="s">
        <v>53</v>
      </c>
      <c r="Q106" t="s">
        <v>53</v>
      </c>
      <c r="R106" t="s">
        <v>53</v>
      </c>
      <c r="S106" t="s">
        <v>53</v>
      </c>
      <c r="T106" t="s">
        <v>53</v>
      </c>
      <c r="U106" t="s">
        <v>54</v>
      </c>
      <c r="V106" t="s">
        <v>53</v>
      </c>
      <c r="W106" t="s">
        <v>53</v>
      </c>
      <c r="X106" t="s">
        <v>53</v>
      </c>
      <c r="Y106" t="s">
        <v>53</v>
      </c>
      <c r="Z106" t="s">
        <v>54</v>
      </c>
      <c r="AA106" t="s">
        <v>53</v>
      </c>
      <c r="AB106" t="s">
        <v>53</v>
      </c>
      <c r="AD106" t="s">
        <v>162</v>
      </c>
      <c r="AE106" t="s">
        <v>162</v>
      </c>
      <c r="AF106" t="s">
        <v>162</v>
      </c>
      <c r="AG106" t="s">
        <v>162</v>
      </c>
    </row>
    <row r="107" spans="1:33" hidden="1" x14ac:dyDescent="0.25">
      <c r="A107">
        <v>178</v>
      </c>
      <c r="B107" t="s">
        <v>76</v>
      </c>
      <c r="D107" t="s">
        <v>86</v>
      </c>
      <c r="E107" t="s">
        <v>96</v>
      </c>
      <c r="F107" t="s">
        <v>90</v>
      </c>
      <c r="G107" t="s">
        <v>108</v>
      </c>
      <c r="H107" t="s">
        <v>84</v>
      </c>
      <c r="I107" s="3" t="s">
        <v>78</v>
      </c>
      <c r="J107">
        <v>178</v>
      </c>
      <c r="K107" t="s">
        <v>115</v>
      </c>
      <c r="L107" t="s">
        <v>82</v>
      </c>
      <c r="N107" t="s">
        <v>53</v>
      </c>
      <c r="O107" t="s">
        <v>53</v>
      </c>
      <c r="P107" t="s">
        <v>53</v>
      </c>
      <c r="Q107" t="s">
        <v>53</v>
      </c>
      <c r="R107" t="s">
        <v>53</v>
      </c>
      <c r="S107" t="s">
        <v>53</v>
      </c>
      <c r="T107" t="s">
        <v>56</v>
      </c>
      <c r="U107" t="s">
        <v>54</v>
      </c>
      <c r="V107" t="s">
        <v>53</v>
      </c>
      <c r="W107" t="s">
        <v>53</v>
      </c>
      <c r="X107" t="s">
        <v>53</v>
      </c>
      <c r="Y107" t="s">
        <v>53</v>
      </c>
      <c r="Z107" t="s">
        <v>53</v>
      </c>
      <c r="AA107" t="s">
        <v>53</v>
      </c>
      <c r="AB107" t="s">
        <v>53</v>
      </c>
      <c r="AD107" t="s">
        <v>162</v>
      </c>
      <c r="AE107" t="s">
        <v>162</v>
      </c>
      <c r="AF107" t="s">
        <v>162</v>
      </c>
      <c r="AG107" t="s">
        <v>162</v>
      </c>
    </row>
    <row r="108" spans="1:33" hidden="1" x14ac:dyDescent="0.25">
      <c r="A108">
        <v>198</v>
      </c>
      <c r="B108" t="s">
        <v>23</v>
      </c>
      <c r="D108" t="s">
        <v>91</v>
      </c>
      <c r="E108" t="s">
        <v>96</v>
      </c>
      <c r="F108" t="s">
        <v>90</v>
      </c>
      <c r="G108" t="s">
        <v>108</v>
      </c>
      <c r="H108" t="s">
        <v>84</v>
      </c>
      <c r="I108" s="3" t="s">
        <v>78</v>
      </c>
      <c r="J108" t="s">
        <v>68</v>
      </c>
      <c r="K108" t="s">
        <v>149</v>
      </c>
      <c r="L108" t="s">
        <v>82</v>
      </c>
      <c r="N108" t="s">
        <v>53</v>
      </c>
      <c r="O108" t="s">
        <v>53</v>
      </c>
      <c r="P108" t="s">
        <v>53</v>
      </c>
      <c r="Q108" t="s">
        <v>53</v>
      </c>
      <c r="R108" t="s">
        <v>53</v>
      </c>
      <c r="S108" t="s">
        <v>53</v>
      </c>
      <c r="T108" t="s">
        <v>53</v>
      </c>
      <c r="U108" t="s">
        <v>53</v>
      </c>
      <c r="V108" t="s">
        <v>53</v>
      </c>
      <c r="W108" t="s">
        <v>53</v>
      </c>
      <c r="X108" t="s">
        <v>53</v>
      </c>
      <c r="Y108" t="s">
        <v>53</v>
      </c>
      <c r="Z108" t="s">
        <v>53</v>
      </c>
      <c r="AA108" t="s">
        <v>53</v>
      </c>
      <c r="AB108" t="s">
        <v>53</v>
      </c>
      <c r="AD108" t="s">
        <v>162</v>
      </c>
      <c r="AE108" t="s">
        <v>162</v>
      </c>
      <c r="AF108" t="s">
        <v>162</v>
      </c>
      <c r="AG108" t="s">
        <v>162</v>
      </c>
    </row>
    <row r="109" spans="1:33" x14ac:dyDescent="0.25">
      <c r="A109">
        <v>243</v>
      </c>
      <c r="B109" t="s">
        <v>133</v>
      </c>
      <c r="D109" t="s">
        <v>86</v>
      </c>
      <c r="E109" t="s">
        <v>96</v>
      </c>
      <c r="F109" t="s">
        <v>90</v>
      </c>
      <c r="G109" t="s">
        <v>108</v>
      </c>
      <c r="H109" t="s">
        <v>84</v>
      </c>
      <c r="I109" s="3" t="s">
        <v>78</v>
      </c>
      <c r="J109">
        <v>243</v>
      </c>
      <c r="K109" t="s">
        <v>150</v>
      </c>
      <c r="L109" t="s">
        <v>82</v>
      </c>
      <c r="N109" t="s">
        <v>53</v>
      </c>
      <c r="O109" t="s">
        <v>53</v>
      </c>
      <c r="P109" t="s">
        <v>53</v>
      </c>
      <c r="Q109" t="s">
        <v>54</v>
      </c>
      <c r="R109" t="s">
        <v>53</v>
      </c>
      <c r="S109" t="s">
        <v>54</v>
      </c>
      <c r="T109" t="s">
        <v>53</v>
      </c>
      <c r="U109" t="s">
        <v>54</v>
      </c>
      <c r="V109" t="s">
        <v>53</v>
      </c>
      <c r="W109" t="s">
        <v>53</v>
      </c>
      <c r="X109" t="s">
        <v>53</v>
      </c>
      <c r="Y109" t="s">
        <v>53</v>
      </c>
      <c r="Z109" t="s">
        <v>53</v>
      </c>
      <c r="AA109" t="s">
        <v>53</v>
      </c>
      <c r="AB109" t="s">
        <v>53</v>
      </c>
      <c r="AD109" t="s">
        <v>162</v>
      </c>
      <c r="AE109" t="s">
        <v>162</v>
      </c>
      <c r="AF109" t="s">
        <v>162</v>
      </c>
      <c r="AG109" t="s">
        <v>162</v>
      </c>
    </row>
    <row r="110" spans="1:33" hidden="1" x14ac:dyDescent="0.25">
      <c r="A110">
        <v>181</v>
      </c>
      <c r="B110" t="s">
        <v>76</v>
      </c>
      <c r="D110" t="s">
        <v>86</v>
      </c>
      <c r="E110" t="s">
        <v>96</v>
      </c>
      <c r="F110" t="s">
        <v>90</v>
      </c>
      <c r="G110" t="s">
        <v>108</v>
      </c>
      <c r="H110" t="s">
        <v>84</v>
      </c>
      <c r="I110" s="3" t="s">
        <v>78</v>
      </c>
      <c r="J110">
        <v>181</v>
      </c>
      <c r="K110" t="s">
        <v>115</v>
      </c>
      <c r="L110" t="s">
        <v>82</v>
      </c>
      <c r="N110" t="s">
        <v>53</v>
      </c>
      <c r="O110" t="s">
        <v>53</v>
      </c>
      <c r="P110" t="s">
        <v>53</v>
      </c>
      <c r="Q110" t="s">
        <v>53</v>
      </c>
      <c r="R110" t="s">
        <v>53</v>
      </c>
      <c r="S110" t="s">
        <v>53</v>
      </c>
      <c r="T110" t="s">
        <v>53</v>
      </c>
      <c r="U110" t="s">
        <v>53</v>
      </c>
      <c r="V110" t="s">
        <v>53</v>
      </c>
      <c r="W110" t="s">
        <v>53</v>
      </c>
      <c r="X110" t="s">
        <v>53</v>
      </c>
      <c r="Y110" t="s">
        <v>53</v>
      </c>
      <c r="Z110" t="s">
        <v>54</v>
      </c>
      <c r="AA110" t="s">
        <v>53</v>
      </c>
      <c r="AB110" t="s">
        <v>53</v>
      </c>
      <c r="AD110" t="s">
        <v>162</v>
      </c>
      <c r="AE110" t="s">
        <v>162</v>
      </c>
      <c r="AF110" t="s">
        <v>162</v>
      </c>
      <c r="AG110" t="s">
        <v>162</v>
      </c>
    </row>
    <row r="111" spans="1:33" hidden="1" x14ac:dyDescent="0.25">
      <c r="A111">
        <v>187</v>
      </c>
      <c r="B111" t="s">
        <v>23</v>
      </c>
      <c r="D111" t="s">
        <v>91</v>
      </c>
      <c r="E111" t="s">
        <v>96</v>
      </c>
      <c r="F111" t="s">
        <v>90</v>
      </c>
      <c r="G111" t="s">
        <v>108</v>
      </c>
      <c r="H111" t="s">
        <v>84</v>
      </c>
      <c r="I111" s="3" t="s">
        <v>78</v>
      </c>
      <c r="J111">
        <v>187</v>
      </c>
      <c r="K111" t="s">
        <v>123</v>
      </c>
      <c r="L111" t="s">
        <v>82</v>
      </c>
      <c r="N111" t="s">
        <v>53</v>
      </c>
      <c r="O111" t="s">
        <v>53</v>
      </c>
      <c r="P111" t="s">
        <v>53</v>
      </c>
      <c r="Q111" t="s">
        <v>55</v>
      </c>
      <c r="R111" t="s">
        <v>53</v>
      </c>
      <c r="S111" t="s">
        <v>53</v>
      </c>
      <c r="T111" t="s">
        <v>56</v>
      </c>
      <c r="U111" t="s">
        <v>55</v>
      </c>
      <c r="V111" t="s">
        <v>53</v>
      </c>
      <c r="W111" t="s">
        <v>53</v>
      </c>
      <c r="X111" t="s">
        <v>54</v>
      </c>
      <c r="Y111" t="s">
        <v>53</v>
      </c>
      <c r="Z111" t="s">
        <v>54</v>
      </c>
      <c r="AA111" t="s">
        <v>53</v>
      </c>
      <c r="AB111" t="s">
        <v>53</v>
      </c>
      <c r="AC111">
        <v>2</v>
      </c>
      <c r="AD111" t="s">
        <v>162</v>
      </c>
      <c r="AE111" t="s">
        <v>162</v>
      </c>
      <c r="AF111" t="s">
        <v>162</v>
      </c>
      <c r="AG111" t="s">
        <v>162</v>
      </c>
    </row>
    <row r="112" spans="1:33" hidden="1" x14ac:dyDescent="0.25">
      <c r="A112">
        <v>171</v>
      </c>
      <c r="B112" t="s">
        <v>76</v>
      </c>
      <c r="D112" t="s">
        <v>86</v>
      </c>
      <c r="E112" t="s">
        <v>96</v>
      </c>
      <c r="F112" t="s">
        <v>90</v>
      </c>
      <c r="G112" t="s">
        <v>108</v>
      </c>
      <c r="H112" t="s">
        <v>84</v>
      </c>
      <c r="I112" s="3" t="s">
        <v>78</v>
      </c>
      <c r="J112">
        <v>171</v>
      </c>
      <c r="K112" t="s">
        <v>115</v>
      </c>
      <c r="L112" t="s">
        <v>82</v>
      </c>
      <c r="N112" t="s">
        <v>53</v>
      </c>
      <c r="O112" t="s">
        <v>53</v>
      </c>
      <c r="P112" t="s">
        <v>53</v>
      </c>
      <c r="Q112" t="s">
        <v>54</v>
      </c>
      <c r="R112" t="s">
        <v>53</v>
      </c>
      <c r="S112" t="s">
        <v>54</v>
      </c>
      <c r="T112" t="s">
        <v>53</v>
      </c>
      <c r="U112" t="s">
        <v>53</v>
      </c>
      <c r="V112" t="s">
        <v>53</v>
      </c>
      <c r="W112" t="s">
        <v>53</v>
      </c>
      <c r="X112" t="s">
        <v>53</v>
      </c>
      <c r="Y112" t="s">
        <v>53</v>
      </c>
      <c r="Z112" t="s">
        <v>53</v>
      </c>
      <c r="AA112" t="s">
        <v>53</v>
      </c>
      <c r="AB112" t="s">
        <v>53</v>
      </c>
      <c r="AD112" t="s">
        <v>162</v>
      </c>
      <c r="AE112" t="s">
        <v>162</v>
      </c>
      <c r="AF112" t="s">
        <v>162</v>
      </c>
      <c r="AG112" t="s">
        <v>162</v>
      </c>
    </row>
    <row r="113" spans="1:33" hidden="1" x14ac:dyDescent="0.25">
      <c r="A113">
        <v>165</v>
      </c>
      <c r="B113" t="s">
        <v>76</v>
      </c>
      <c r="D113" t="s">
        <v>86</v>
      </c>
      <c r="E113" t="s">
        <v>96</v>
      </c>
      <c r="F113" t="s">
        <v>90</v>
      </c>
      <c r="G113" t="s">
        <v>108</v>
      </c>
      <c r="H113" t="s">
        <v>84</v>
      </c>
      <c r="I113" s="3" t="s">
        <v>78</v>
      </c>
      <c r="J113">
        <v>165</v>
      </c>
      <c r="K113" t="s">
        <v>111</v>
      </c>
      <c r="L113" t="s">
        <v>82</v>
      </c>
      <c r="N113" t="s">
        <v>53</v>
      </c>
      <c r="O113" t="s">
        <v>54</v>
      </c>
      <c r="P113" t="s">
        <v>54</v>
      </c>
      <c r="Q113" t="s">
        <v>55</v>
      </c>
      <c r="R113" t="s">
        <v>54</v>
      </c>
      <c r="S113" t="s">
        <v>54</v>
      </c>
      <c r="T113" t="s">
        <v>53</v>
      </c>
      <c r="U113" t="s">
        <v>55</v>
      </c>
      <c r="V113" t="s">
        <v>55</v>
      </c>
      <c r="W113" t="s">
        <v>54</v>
      </c>
      <c r="X113" t="s">
        <v>55</v>
      </c>
      <c r="Y113" t="s">
        <v>53</v>
      </c>
      <c r="Z113" t="s">
        <v>54</v>
      </c>
      <c r="AA113" t="s">
        <v>55</v>
      </c>
      <c r="AB113" t="s">
        <v>53</v>
      </c>
      <c r="AC113">
        <v>6</v>
      </c>
      <c r="AD113" t="s">
        <v>162</v>
      </c>
      <c r="AE113" t="s">
        <v>162</v>
      </c>
      <c r="AF113" t="s">
        <v>162</v>
      </c>
      <c r="AG113" t="s">
        <v>162</v>
      </c>
    </row>
    <row r="114" spans="1:33" hidden="1" x14ac:dyDescent="0.25">
      <c r="A114">
        <v>200</v>
      </c>
      <c r="B114" t="s">
        <v>23</v>
      </c>
      <c r="D114" t="s">
        <v>91</v>
      </c>
      <c r="E114" t="s">
        <v>96</v>
      </c>
      <c r="F114" t="s">
        <v>90</v>
      </c>
      <c r="G114" t="s">
        <v>108</v>
      </c>
      <c r="H114" t="s">
        <v>84</v>
      </c>
      <c r="I114" s="3" t="s">
        <v>78</v>
      </c>
      <c r="J114">
        <v>200</v>
      </c>
      <c r="K114" t="s">
        <v>148</v>
      </c>
      <c r="L114" t="s">
        <v>82</v>
      </c>
      <c r="N114" t="s">
        <v>53</v>
      </c>
      <c r="O114" t="s">
        <v>53</v>
      </c>
      <c r="P114" t="s">
        <v>53</v>
      </c>
      <c r="Q114" t="s">
        <v>53</v>
      </c>
      <c r="R114" t="s">
        <v>53</v>
      </c>
      <c r="S114" t="s">
        <v>53</v>
      </c>
      <c r="T114" t="s">
        <v>53</v>
      </c>
      <c r="U114" t="s">
        <v>54</v>
      </c>
      <c r="V114" t="s">
        <v>53</v>
      </c>
      <c r="W114" t="s">
        <v>53</v>
      </c>
      <c r="X114" t="s">
        <v>53</v>
      </c>
      <c r="Y114" t="s">
        <v>53</v>
      </c>
      <c r="Z114" t="s">
        <v>54</v>
      </c>
      <c r="AA114" t="s">
        <v>53</v>
      </c>
      <c r="AB114" t="s">
        <v>53</v>
      </c>
      <c r="AD114" t="s">
        <v>162</v>
      </c>
      <c r="AE114" t="s">
        <v>162</v>
      </c>
      <c r="AF114" t="s">
        <v>162</v>
      </c>
      <c r="AG114" t="s">
        <v>162</v>
      </c>
    </row>
    <row r="115" spans="1:33" hidden="1" x14ac:dyDescent="0.25">
      <c r="A115">
        <v>291</v>
      </c>
      <c r="B115" t="s">
        <v>127</v>
      </c>
      <c r="D115" t="s">
        <v>86</v>
      </c>
      <c r="E115" t="s">
        <v>96</v>
      </c>
      <c r="F115" t="s">
        <v>90</v>
      </c>
      <c r="G115" t="s">
        <v>108</v>
      </c>
      <c r="H115" t="s">
        <v>84</v>
      </c>
      <c r="I115" s="3" t="s">
        <v>78</v>
      </c>
      <c r="J115">
        <v>291</v>
      </c>
      <c r="K115" t="s">
        <v>148</v>
      </c>
      <c r="L115" t="s">
        <v>82</v>
      </c>
      <c r="N115" t="s">
        <v>53</v>
      </c>
      <c r="O115" t="s">
        <v>53</v>
      </c>
      <c r="P115" t="s">
        <v>53</v>
      </c>
      <c r="Q115" t="s">
        <v>53</v>
      </c>
      <c r="R115" t="s">
        <v>53</v>
      </c>
      <c r="S115" t="s">
        <v>53</v>
      </c>
      <c r="T115" t="s">
        <v>53</v>
      </c>
      <c r="U115" t="s">
        <v>55</v>
      </c>
      <c r="V115" t="s">
        <v>53</v>
      </c>
      <c r="W115" t="s">
        <v>53</v>
      </c>
      <c r="X115" t="s">
        <v>53</v>
      </c>
      <c r="Y115" t="s">
        <v>53</v>
      </c>
      <c r="Z115" t="s">
        <v>54</v>
      </c>
      <c r="AA115" t="s">
        <v>53</v>
      </c>
      <c r="AB115" t="s">
        <v>53</v>
      </c>
      <c r="AC115">
        <v>1</v>
      </c>
      <c r="AD115" t="s">
        <v>162</v>
      </c>
      <c r="AE115" t="s">
        <v>162</v>
      </c>
      <c r="AF115" t="s">
        <v>162</v>
      </c>
      <c r="AG115" t="s">
        <v>162</v>
      </c>
    </row>
    <row r="116" spans="1:33" hidden="1" x14ac:dyDescent="0.25">
      <c r="A116">
        <v>304</v>
      </c>
      <c r="B116" t="s">
        <v>127</v>
      </c>
      <c r="D116" t="s">
        <v>86</v>
      </c>
      <c r="E116" t="s">
        <v>96</v>
      </c>
      <c r="F116" t="s">
        <v>90</v>
      </c>
      <c r="G116" t="s">
        <v>108</v>
      </c>
      <c r="H116" t="s">
        <v>84</v>
      </c>
      <c r="I116" s="3" t="s">
        <v>78</v>
      </c>
      <c r="J116" t="s">
        <v>69</v>
      </c>
      <c r="K116" t="s">
        <v>149</v>
      </c>
      <c r="L116" t="s">
        <v>82</v>
      </c>
      <c r="N116" t="s">
        <v>53</v>
      </c>
      <c r="O116" t="s">
        <v>53</v>
      </c>
      <c r="P116" t="s">
        <v>53</v>
      </c>
      <c r="Q116" t="s">
        <v>53</v>
      </c>
      <c r="R116" t="s">
        <v>54</v>
      </c>
      <c r="S116" t="s">
        <v>53</v>
      </c>
      <c r="T116" t="s">
        <v>53</v>
      </c>
      <c r="U116" t="s">
        <v>54</v>
      </c>
      <c r="V116" t="s">
        <v>53</v>
      </c>
      <c r="W116" t="s">
        <v>53</v>
      </c>
      <c r="X116" t="s">
        <v>53</v>
      </c>
      <c r="Y116" t="s">
        <v>53</v>
      </c>
      <c r="Z116" t="s">
        <v>53</v>
      </c>
      <c r="AA116" t="s">
        <v>53</v>
      </c>
      <c r="AB116" t="s">
        <v>53</v>
      </c>
      <c r="AD116" t="s">
        <v>162</v>
      </c>
      <c r="AE116" t="s">
        <v>162</v>
      </c>
      <c r="AF116" t="s">
        <v>162</v>
      </c>
      <c r="AG116" t="s">
        <v>162</v>
      </c>
    </row>
    <row r="117" spans="1:33" hidden="1" x14ac:dyDescent="0.25">
      <c r="A117">
        <v>301</v>
      </c>
      <c r="B117" t="s">
        <v>127</v>
      </c>
      <c r="D117" t="s">
        <v>86</v>
      </c>
      <c r="E117" t="s">
        <v>96</v>
      </c>
      <c r="F117" t="s">
        <v>90</v>
      </c>
      <c r="G117" t="s">
        <v>108</v>
      </c>
      <c r="H117" t="s">
        <v>84</v>
      </c>
      <c r="I117" s="3" t="s">
        <v>78</v>
      </c>
      <c r="J117">
        <v>301</v>
      </c>
      <c r="K117" t="s">
        <v>115</v>
      </c>
      <c r="L117" t="s">
        <v>82</v>
      </c>
      <c r="N117" t="s">
        <v>53</v>
      </c>
      <c r="O117" t="s">
        <v>53</v>
      </c>
      <c r="P117" t="s">
        <v>53</v>
      </c>
      <c r="Q117" t="s">
        <v>53</v>
      </c>
      <c r="R117" t="s">
        <v>53</v>
      </c>
      <c r="S117" t="s">
        <v>53</v>
      </c>
      <c r="T117" t="s">
        <v>56</v>
      </c>
      <c r="U117" t="s">
        <v>53</v>
      </c>
      <c r="V117" t="s">
        <v>53</v>
      </c>
      <c r="W117" t="s">
        <v>53</v>
      </c>
      <c r="X117" t="s">
        <v>53</v>
      </c>
      <c r="Y117" t="s">
        <v>53</v>
      </c>
      <c r="Z117" t="s">
        <v>54</v>
      </c>
      <c r="AA117" t="s">
        <v>53</v>
      </c>
      <c r="AB117" t="s">
        <v>53</v>
      </c>
      <c r="AD117" t="s">
        <v>162</v>
      </c>
      <c r="AE117" t="s">
        <v>162</v>
      </c>
      <c r="AF117" t="s">
        <v>162</v>
      </c>
      <c r="AG117" t="s">
        <v>162</v>
      </c>
    </row>
    <row r="118" spans="1:33" hidden="1" x14ac:dyDescent="0.25">
      <c r="A118">
        <v>207</v>
      </c>
      <c r="B118" t="s">
        <v>23</v>
      </c>
      <c r="D118" t="s">
        <v>91</v>
      </c>
      <c r="E118" t="s">
        <v>96</v>
      </c>
      <c r="F118" t="s">
        <v>107</v>
      </c>
      <c r="G118" t="s">
        <v>108</v>
      </c>
      <c r="H118" t="s">
        <v>84</v>
      </c>
      <c r="I118" s="3" t="s">
        <v>78</v>
      </c>
      <c r="J118">
        <v>207</v>
      </c>
      <c r="K118" t="s">
        <v>151</v>
      </c>
      <c r="L118" t="s">
        <v>82</v>
      </c>
      <c r="N118" t="s">
        <v>53</v>
      </c>
      <c r="O118" t="s">
        <v>53</v>
      </c>
      <c r="P118" t="s">
        <v>53</v>
      </c>
      <c r="Q118" t="s">
        <v>53</v>
      </c>
      <c r="R118" t="s">
        <v>53</v>
      </c>
      <c r="S118" t="s">
        <v>53</v>
      </c>
      <c r="T118" t="s">
        <v>53</v>
      </c>
      <c r="U118" t="s">
        <v>53</v>
      </c>
      <c r="V118" t="s">
        <v>53</v>
      </c>
      <c r="W118" t="s">
        <v>53</v>
      </c>
      <c r="X118" t="s">
        <v>53</v>
      </c>
      <c r="Y118" t="s">
        <v>53</v>
      </c>
      <c r="Z118" t="s">
        <v>53</v>
      </c>
      <c r="AA118" t="s">
        <v>53</v>
      </c>
      <c r="AB118" t="s">
        <v>53</v>
      </c>
      <c r="AD118" t="s">
        <v>162</v>
      </c>
      <c r="AE118" t="s">
        <v>162</v>
      </c>
      <c r="AF118" t="s">
        <v>162</v>
      </c>
      <c r="AG118" t="s">
        <v>162</v>
      </c>
    </row>
    <row r="119" spans="1:33" x14ac:dyDescent="0.25">
      <c r="A119">
        <v>249</v>
      </c>
      <c r="B119" t="s">
        <v>133</v>
      </c>
      <c r="D119" t="s">
        <v>86</v>
      </c>
      <c r="E119" t="s">
        <v>96</v>
      </c>
      <c r="F119" t="s">
        <v>90</v>
      </c>
      <c r="G119" t="s">
        <v>108</v>
      </c>
      <c r="H119" t="s">
        <v>84</v>
      </c>
      <c r="I119" s="3" t="s">
        <v>78</v>
      </c>
      <c r="J119">
        <v>249</v>
      </c>
      <c r="K119" t="s">
        <v>123</v>
      </c>
      <c r="L119" t="s">
        <v>82</v>
      </c>
      <c r="N119" t="s">
        <v>53</v>
      </c>
      <c r="O119" t="s">
        <v>53</v>
      </c>
      <c r="P119" t="s">
        <v>53</v>
      </c>
      <c r="Q119" t="s">
        <v>53</v>
      </c>
      <c r="R119" t="s">
        <v>53</v>
      </c>
      <c r="S119" t="s">
        <v>53</v>
      </c>
      <c r="T119" t="s">
        <v>53</v>
      </c>
      <c r="U119" t="s">
        <v>53</v>
      </c>
      <c r="V119" t="s">
        <v>53</v>
      </c>
      <c r="W119" t="s">
        <v>53</v>
      </c>
      <c r="X119" t="s">
        <v>53</v>
      </c>
      <c r="Y119" t="s">
        <v>53</v>
      </c>
      <c r="Z119" t="s">
        <v>53</v>
      </c>
      <c r="AA119" t="s">
        <v>53</v>
      </c>
      <c r="AB119" t="s">
        <v>53</v>
      </c>
      <c r="AD119" t="s">
        <v>162</v>
      </c>
      <c r="AE119" t="s">
        <v>162</v>
      </c>
      <c r="AF119" t="s">
        <v>162</v>
      </c>
      <c r="AG119" t="s">
        <v>162</v>
      </c>
    </row>
    <row r="120" spans="1:33" hidden="1" x14ac:dyDescent="0.25">
      <c r="A120">
        <v>184</v>
      </c>
      <c r="B120" t="s">
        <v>23</v>
      </c>
      <c r="D120" t="s">
        <v>91</v>
      </c>
      <c r="E120" t="s">
        <v>96</v>
      </c>
      <c r="F120" t="s">
        <v>90</v>
      </c>
      <c r="G120" t="s">
        <v>108</v>
      </c>
      <c r="H120" t="s">
        <v>84</v>
      </c>
      <c r="I120" s="3" t="s">
        <v>78</v>
      </c>
      <c r="J120">
        <v>184</v>
      </c>
      <c r="K120" t="s">
        <v>115</v>
      </c>
      <c r="L120" t="s">
        <v>82</v>
      </c>
      <c r="N120" t="s">
        <v>53</v>
      </c>
      <c r="O120" t="s">
        <v>53</v>
      </c>
      <c r="P120" t="s">
        <v>53</v>
      </c>
      <c r="Q120" t="s">
        <v>53</v>
      </c>
      <c r="R120" t="s">
        <v>53</v>
      </c>
      <c r="S120" t="s">
        <v>53</v>
      </c>
      <c r="T120" t="s">
        <v>53</v>
      </c>
      <c r="U120" t="s">
        <v>54</v>
      </c>
      <c r="V120" t="s">
        <v>53</v>
      </c>
      <c r="W120" t="s">
        <v>53</v>
      </c>
      <c r="X120" t="s">
        <v>53</v>
      </c>
      <c r="Y120" t="s">
        <v>53</v>
      </c>
      <c r="Z120" t="s">
        <v>53</v>
      </c>
      <c r="AA120" t="s">
        <v>53</v>
      </c>
      <c r="AB120" t="s">
        <v>53</v>
      </c>
      <c r="AD120" t="s">
        <v>162</v>
      </c>
      <c r="AE120" t="s">
        <v>162</v>
      </c>
      <c r="AF120" t="s">
        <v>162</v>
      </c>
      <c r="AG120" t="s">
        <v>162</v>
      </c>
    </row>
    <row r="121" spans="1:33" hidden="1" x14ac:dyDescent="0.25">
      <c r="A121">
        <v>109</v>
      </c>
      <c r="B121" t="s">
        <v>23</v>
      </c>
      <c r="C121" t="s">
        <v>124</v>
      </c>
      <c r="D121" t="s">
        <v>91</v>
      </c>
      <c r="E121" t="s">
        <v>96</v>
      </c>
      <c r="F121" t="s">
        <v>107</v>
      </c>
      <c r="G121" t="s">
        <v>108</v>
      </c>
      <c r="H121" t="s">
        <v>84</v>
      </c>
      <c r="I121" s="3" t="s">
        <v>78</v>
      </c>
      <c r="J121">
        <v>109</v>
      </c>
      <c r="K121" t="s">
        <v>152</v>
      </c>
      <c r="L121" t="s">
        <v>82</v>
      </c>
      <c r="N121" t="s">
        <v>53</v>
      </c>
      <c r="O121" t="s">
        <v>53</v>
      </c>
      <c r="P121" t="s">
        <v>54</v>
      </c>
      <c r="Q121" t="s">
        <v>54</v>
      </c>
      <c r="R121" t="s">
        <v>54</v>
      </c>
      <c r="S121" t="s">
        <v>54</v>
      </c>
      <c r="T121" t="s">
        <v>53</v>
      </c>
      <c r="U121" t="s">
        <v>53</v>
      </c>
      <c r="V121" t="s">
        <v>53</v>
      </c>
      <c r="W121" t="s">
        <v>53</v>
      </c>
      <c r="X121" t="s">
        <v>53</v>
      </c>
      <c r="Y121" t="s">
        <v>53</v>
      </c>
      <c r="Z121" t="s">
        <v>53</v>
      </c>
      <c r="AA121" t="s">
        <v>53</v>
      </c>
      <c r="AB121" t="s">
        <v>53</v>
      </c>
      <c r="AD121" t="s">
        <v>162</v>
      </c>
      <c r="AE121" t="s">
        <v>162</v>
      </c>
      <c r="AF121" t="s">
        <v>162</v>
      </c>
      <c r="AG121" t="s">
        <v>162</v>
      </c>
    </row>
    <row r="122" spans="1:33" hidden="1" x14ac:dyDescent="0.25">
      <c r="A122">
        <v>108</v>
      </c>
      <c r="B122" t="s">
        <v>23</v>
      </c>
      <c r="C122" t="s">
        <v>124</v>
      </c>
      <c r="D122" t="s">
        <v>91</v>
      </c>
      <c r="E122" t="s">
        <v>96</v>
      </c>
      <c r="F122" t="s">
        <v>107</v>
      </c>
      <c r="G122" t="s">
        <v>108</v>
      </c>
      <c r="H122" t="s">
        <v>84</v>
      </c>
      <c r="I122" s="3" t="s">
        <v>78</v>
      </c>
      <c r="J122" t="s">
        <v>57</v>
      </c>
      <c r="L122" t="s">
        <v>82</v>
      </c>
      <c r="N122" t="s">
        <v>53</v>
      </c>
      <c r="O122" t="s">
        <v>53</v>
      </c>
      <c r="P122" t="s">
        <v>53</v>
      </c>
      <c r="Q122" t="s">
        <v>54</v>
      </c>
      <c r="R122" t="s">
        <v>53</v>
      </c>
      <c r="S122" t="s">
        <v>53</v>
      </c>
      <c r="T122" t="s">
        <v>53</v>
      </c>
      <c r="U122" t="s">
        <v>54</v>
      </c>
      <c r="V122" t="s">
        <v>53</v>
      </c>
      <c r="W122" t="s">
        <v>53</v>
      </c>
      <c r="X122" t="s">
        <v>53</v>
      </c>
      <c r="Y122" t="s">
        <v>53</v>
      </c>
      <c r="Z122" t="s">
        <v>53</v>
      </c>
      <c r="AA122" t="s">
        <v>53</v>
      </c>
      <c r="AB122" t="s">
        <v>53</v>
      </c>
      <c r="AD122" t="s">
        <v>162</v>
      </c>
      <c r="AE122" t="s">
        <v>162</v>
      </c>
      <c r="AF122" t="s">
        <v>162</v>
      </c>
      <c r="AG122" t="s">
        <v>162</v>
      </c>
    </row>
    <row r="123" spans="1:33" hidden="1" x14ac:dyDescent="0.25">
      <c r="A123">
        <v>202</v>
      </c>
      <c r="B123" t="s">
        <v>23</v>
      </c>
      <c r="D123" t="s">
        <v>91</v>
      </c>
      <c r="E123" t="s">
        <v>96</v>
      </c>
      <c r="F123" t="s">
        <v>90</v>
      </c>
      <c r="G123" t="s">
        <v>108</v>
      </c>
      <c r="H123" t="s">
        <v>84</v>
      </c>
      <c r="I123" s="3" t="s">
        <v>78</v>
      </c>
      <c r="J123">
        <v>202</v>
      </c>
      <c r="K123" t="s">
        <v>140</v>
      </c>
      <c r="L123" t="s">
        <v>82</v>
      </c>
      <c r="N123" t="s">
        <v>53</v>
      </c>
      <c r="O123" t="s">
        <v>53</v>
      </c>
      <c r="P123" t="s">
        <v>55</v>
      </c>
      <c r="Q123" t="s">
        <v>55</v>
      </c>
      <c r="R123" t="s">
        <v>54</v>
      </c>
      <c r="S123" t="s">
        <v>53</v>
      </c>
      <c r="T123" t="s">
        <v>53</v>
      </c>
      <c r="U123" t="s">
        <v>54</v>
      </c>
      <c r="V123" t="s">
        <v>53</v>
      </c>
      <c r="W123" t="s">
        <v>53</v>
      </c>
      <c r="X123" t="s">
        <v>53</v>
      </c>
      <c r="Y123" t="s">
        <v>53</v>
      </c>
      <c r="Z123" t="s">
        <v>53</v>
      </c>
      <c r="AA123" t="s">
        <v>53</v>
      </c>
      <c r="AB123" t="s">
        <v>53</v>
      </c>
      <c r="AC123">
        <v>4</v>
      </c>
      <c r="AD123" t="s">
        <v>162</v>
      </c>
      <c r="AE123" t="s">
        <v>162</v>
      </c>
      <c r="AF123" t="s">
        <v>162</v>
      </c>
      <c r="AG123" t="s">
        <v>162</v>
      </c>
    </row>
    <row r="124" spans="1:33" hidden="1" x14ac:dyDescent="0.25">
      <c r="A124">
        <v>201</v>
      </c>
      <c r="B124" t="s">
        <v>23</v>
      </c>
      <c r="D124" t="s">
        <v>91</v>
      </c>
      <c r="E124" t="s">
        <v>96</v>
      </c>
      <c r="F124" t="s">
        <v>90</v>
      </c>
      <c r="G124" t="s">
        <v>108</v>
      </c>
      <c r="H124" t="s">
        <v>84</v>
      </c>
      <c r="I124" s="3" t="s">
        <v>78</v>
      </c>
      <c r="J124">
        <v>201</v>
      </c>
      <c r="K124" t="s">
        <v>146</v>
      </c>
      <c r="L124" t="s">
        <v>82</v>
      </c>
      <c r="N124" t="s">
        <v>53</v>
      </c>
      <c r="O124" t="s">
        <v>53</v>
      </c>
      <c r="P124" t="s">
        <v>54</v>
      </c>
      <c r="Q124" t="s">
        <v>54</v>
      </c>
      <c r="R124" t="s">
        <v>53</v>
      </c>
      <c r="S124" t="s">
        <v>54</v>
      </c>
      <c r="T124" t="s">
        <v>53</v>
      </c>
      <c r="U124" t="s">
        <v>54</v>
      </c>
      <c r="V124" t="s">
        <v>53</v>
      </c>
      <c r="W124" t="s">
        <v>53</v>
      </c>
      <c r="X124" t="s">
        <v>53</v>
      </c>
      <c r="Y124" t="s">
        <v>53</v>
      </c>
      <c r="Z124" t="s">
        <v>53</v>
      </c>
      <c r="AA124" t="s">
        <v>53</v>
      </c>
      <c r="AB124" t="s">
        <v>53</v>
      </c>
      <c r="AD124" t="s">
        <v>162</v>
      </c>
      <c r="AE124" t="s">
        <v>162</v>
      </c>
      <c r="AF124" t="s">
        <v>162</v>
      </c>
      <c r="AG124" t="s">
        <v>162</v>
      </c>
    </row>
    <row r="125" spans="1:33" hidden="1" x14ac:dyDescent="0.25">
      <c r="A125">
        <v>208</v>
      </c>
      <c r="B125" t="s">
        <v>23</v>
      </c>
      <c r="D125" t="s">
        <v>91</v>
      </c>
      <c r="E125" t="s">
        <v>96</v>
      </c>
      <c r="F125" t="s">
        <v>90</v>
      </c>
      <c r="G125" t="s">
        <v>108</v>
      </c>
      <c r="H125" t="s">
        <v>84</v>
      </c>
      <c r="I125" s="3" t="s">
        <v>78</v>
      </c>
      <c r="J125" t="s">
        <v>70</v>
      </c>
      <c r="K125" t="s">
        <v>104</v>
      </c>
      <c r="L125" t="s">
        <v>82</v>
      </c>
      <c r="N125" t="s">
        <v>53</v>
      </c>
      <c r="O125" t="s">
        <v>53</v>
      </c>
      <c r="P125" t="s">
        <v>54</v>
      </c>
      <c r="Q125" t="s">
        <v>54</v>
      </c>
      <c r="R125" t="s">
        <v>53</v>
      </c>
      <c r="S125" t="s">
        <v>53</v>
      </c>
      <c r="T125" t="s">
        <v>53</v>
      </c>
      <c r="U125" t="s">
        <v>54</v>
      </c>
      <c r="V125" t="s">
        <v>53</v>
      </c>
      <c r="W125" t="s">
        <v>53</v>
      </c>
      <c r="X125" t="s">
        <v>53</v>
      </c>
      <c r="Y125" t="s">
        <v>53</v>
      </c>
      <c r="Z125" t="s">
        <v>53</v>
      </c>
      <c r="AA125" t="s">
        <v>53</v>
      </c>
      <c r="AB125" t="s">
        <v>53</v>
      </c>
      <c r="AD125" t="s">
        <v>162</v>
      </c>
      <c r="AE125" t="s">
        <v>162</v>
      </c>
      <c r="AF125" t="s">
        <v>162</v>
      </c>
      <c r="AG125" t="s">
        <v>162</v>
      </c>
    </row>
    <row r="126" spans="1:33" x14ac:dyDescent="0.25">
      <c r="A126">
        <v>250</v>
      </c>
      <c r="B126" t="s">
        <v>133</v>
      </c>
      <c r="D126" t="s">
        <v>86</v>
      </c>
      <c r="E126" t="s">
        <v>96</v>
      </c>
      <c r="F126" t="s">
        <v>90</v>
      </c>
      <c r="G126" t="s">
        <v>108</v>
      </c>
      <c r="H126" t="s">
        <v>84</v>
      </c>
      <c r="I126" s="3" t="s">
        <v>78</v>
      </c>
      <c r="J126">
        <v>250</v>
      </c>
      <c r="K126" t="s">
        <v>153</v>
      </c>
      <c r="L126" t="s">
        <v>82</v>
      </c>
      <c r="N126" t="s">
        <v>53</v>
      </c>
      <c r="O126" t="s">
        <v>53</v>
      </c>
      <c r="P126" t="s">
        <v>53</v>
      </c>
      <c r="Q126" t="s">
        <v>53</v>
      </c>
      <c r="R126" t="s">
        <v>53</v>
      </c>
      <c r="S126" t="s">
        <v>53</v>
      </c>
      <c r="T126" t="s">
        <v>53</v>
      </c>
      <c r="U126" t="s">
        <v>53</v>
      </c>
      <c r="V126" t="s">
        <v>53</v>
      </c>
      <c r="W126" t="s">
        <v>53</v>
      </c>
      <c r="X126" t="s">
        <v>53</v>
      </c>
      <c r="Y126" t="s">
        <v>53</v>
      </c>
      <c r="Z126" t="s">
        <v>53</v>
      </c>
      <c r="AA126" t="s">
        <v>53</v>
      </c>
      <c r="AB126" t="s">
        <v>53</v>
      </c>
      <c r="AD126" t="s">
        <v>162</v>
      </c>
      <c r="AE126" t="s">
        <v>162</v>
      </c>
      <c r="AF126" t="s">
        <v>162</v>
      </c>
      <c r="AG126" t="s">
        <v>162</v>
      </c>
    </row>
    <row r="127" spans="1:33" hidden="1" x14ac:dyDescent="0.25">
      <c r="A127">
        <v>79</v>
      </c>
      <c r="B127" t="s">
        <v>23</v>
      </c>
      <c r="D127" t="s">
        <v>91</v>
      </c>
      <c r="E127" t="s">
        <v>96</v>
      </c>
      <c r="F127" t="s">
        <v>90</v>
      </c>
      <c r="G127" t="s">
        <v>108</v>
      </c>
      <c r="H127" t="s">
        <v>84</v>
      </c>
      <c r="I127" s="3" t="s">
        <v>78</v>
      </c>
      <c r="J127">
        <v>79</v>
      </c>
      <c r="K127" t="s">
        <v>115</v>
      </c>
      <c r="L127" t="s">
        <v>82</v>
      </c>
      <c r="N127" t="s">
        <v>53</v>
      </c>
      <c r="O127" t="s">
        <v>53</v>
      </c>
      <c r="P127" t="s">
        <v>54</v>
      </c>
      <c r="Q127" t="s">
        <v>53</v>
      </c>
      <c r="R127" t="s">
        <v>54</v>
      </c>
      <c r="S127" t="s">
        <v>53</v>
      </c>
      <c r="T127" t="s">
        <v>53</v>
      </c>
      <c r="U127" t="s">
        <v>54</v>
      </c>
      <c r="V127" t="s">
        <v>53</v>
      </c>
      <c r="W127" t="s">
        <v>53</v>
      </c>
      <c r="X127" t="s">
        <v>53</v>
      </c>
      <c r="Y127" t="s">
        <v>53</v>
      </c>
      <c r="Z127" t="s">
        <v>53</v>
      </c>
      <c r="AA127" t="s">
        <v>53</v>
      </c>
      <c r="AB127" t="s">
        <v>53</v>
      </c>
      <c r="AD127" t="s">
        <v>162</v>
      </c>
      <c r="AE127" t="s">
        <v>162</v>
      </c>
      <c r="AF127" t="s">
        <v>162</v>
      </c>
      <c r="AG127" t="s">
        <v>162</v>
      </c>
    </row>
    <row r="128" spans="1:33" hidden="1" x14ac:dyDescent="0.25">
      <c r="A128">
        <v>303</v>
      </c>
      <c r="B128" t="s">
        <v>127</v>
      </c>
      <c r="D128" t="s">
        <v>86</v>
      </c>
      <c r="E128" t="s">
        <v>96</v>
      </c>
      <c r="F128" t="s">
        <v>90</v>
      </c>
      <c r="G128" t="s">
        <v>108</v>
      </c>
      <c r="H128" t="s">
        <v>84</v>
      </c>
      <c r="I128" s="3" t="s">
        <v>78</v>
      </c>
      <c r="J128" t="s">
        <v>71</v>
      </c>
      <c r="K128" t="s">
        <v>94</v>
      </c>
      <c r="L128" t="s">
        <v>82</v>
      </c>
      <c r="N128" t="s">
        <v>53</v>
      </c>
      <c r="O128" t="s">
        <v>53</v>
      </c>
      <c r="P128" t="s">
        <v>54</v>
      </c>
      <c r="Q128" t="s">
        <v>53</v>
      </c>
      <c r="R128" t="s">
        <v>53</v>
      </c>
      <c r="S128" t="s">
        <v>53</v>
      </c>
      <c r="T128" t="s">
        <v>53</v>
      </c>
      <c r="U128" t="s">
        <v>54</v>
      </c>
      <c r="V128" t="s">
        <v>53</v>
      </c>
      <c r="W128" t="s">
        <v>53</v>
      </c>
      <c r="X128" t="s">
        <v>53</v>
      </c>
      <c r="Y128" t="s">
        <v>53</v>
      </c>
      <c r="Z128" t="s">
        <v>53</v>
      </c>
      <c r="AA128" t="s">
        <v>53</v>
      </c>
      <c r="AB128" t="s">
        <v>53</v>
      </c>
      <c r="AD128" t="s">
        <v>162</v>
      </c>
      <c r="AE128" t="s">
        <v>162</v>
      </c>
      <c r="AF128" t="s">
        <v>162</v>
      </c>
      <c r="AG128" t="s">
        <v>162</v>
      </c>
    </row>
    <row r="129" spans="1:33" x14ac:dyDescent="0.25">
      <c r="A129">
        <v>269</v>
      </c>
      <c r="B129" t="s">
        <v>133</v>
      </c>
      <c r="D129" t="s">
        <v>86</v>
      </c>
      <c r="E129" t="s">
        <v>96</v>
      </c>
      <c r="F129" t="s">
        <v>90</v>
      </c>
      <c r="G129" t="s">
        <v>108</v>
      </c>
      <c r="H129" t="s">
        <v>84</v>
      </c>
      <c r="I129" s="3" t="s">
        <v>78</v>
      </c>
      <c r="J129" t="s">
        <v>72</v>
      </c>
      <c r="K129" t="s">
        <v>154</v>
      </c>
      <c r="L129" t="s">
        <v>82</v>
      </c>
      <c r="N129" t="s">
        <v>53</v>
      </c>
      <c r="O129" t="s">
        <v>53</v>
      </c>
      <c r="P129" t="s">
        <v>53</v>
      </c>
      <c r="Q129" t="s">
        <v>53</v>
      </c>
      <c r="R129" t="s">
        <v>53</v>
      </c>
      <c r="S129" t="s">
        <v>53</v>
      </c>
      <c r="T129" t="s">
        <v>53</v>
      </c>
      <c r="U129" t="s">
        <v>53</v>
      </c>
      <c r="V129" t="s">
        <v>53</v>
      </c>
      <c r="W129" t="s">
        <v>53</v>
      </c>
      <c r="X129" t="s">
        <v>53</v>
      </c>
      <c r="Y129" t="s">
        <v>53</v>
      </c>
      <c r="Z129" t="s">
        <v>53</v>
      </c>
      <c r="AA129" t="s">
        <v>53</v>
      </c>
      <c r="AB129" t="s">
        <v>53</v>
      </c>
      <c r="AD129" t="s">
        <v>162</v>
      </c>
      <c r="AE129" t="s">
        <v>162</v>
      </c>
      <c r="AF129" t="s">
        <v>162</v>
      </c>
      <c r="AG129" t="s">
        <v>162</v>
      </c>
    </row>
    <row r="130" spans="1:33" hidden="1" x14ac:dyDescent="0.25">
      <c r="A130">
        <v>161</v>
      </c>
      <c r="B130" t="s">
        <v>76</v>
      </c>
      <c r="D130" t="s">
        <v>86</v>
      </c>
      <c r="E130" t="s">
        <v>96</v>
      </c>
      <c r="F130" t="s">
        <v>90</v>
      </c>
      <c r="G130" t="s">
        <v>108</v>
      </c>
      <c r="H130" t="s">
        <v>84</v>
      </c>
      <c r="I130" s="3" t="s">
        <v>78</v>
      </c>
      <c r="J130">
        <v>161</v>
      </c>
      <c r="K130" t="s">
        <v>111</v>
      </c>
      <c r="L130" t="s">
        <v>82</v>
      </c>
      <c r="N130" t="s">
        <v>53</v>
      </c>
      <c r="O130" t="s">
        <v>53</v>
      </c>
      <c r="P130" t="s">
        <v>55</v>
      </c>
      <c r="Q130" t="s">
        <v>53</v>
      </c>
      <c r="R130" t="s">
        <v>54</v>
      </c>
      <c r="S130" t="s">
        <v>53</v>
      </c>
      <c r="T130" t="s">
        <v>53</v>
      </c>
      <c r="U130" t="s">
        <v>54</v>
      </c>
      <c r="V130" t="s">
        <v>53</v>
      </c>
      <c r="W130" t="s">
        <v>53</v>
      </c>
      <c r="X130" t="s">
        <v>53</v>
      </c>
      <c r="Y130" t="s">
        <v>53</v>
      </c>
      <c r="Z130" t="s">
        <v>53</v>
      </c>
      <c r="AA130" t="s">
        <v>53</v>
      </c>
      <c r="AB130" t="s">
        <v>53</v>
      </c>
      <c r="AC130">
        <v>1</v>
      </c>
      <c r="AD130" t="s">
        <v>162</v>
      </c>
      <c r="AE130" t="s">
        <v>162</v>
      </c>
      <c r="AF130" t="s">
        <v>162</v>
      </c>
      <c r="AG130" t="s">
        <v>162</v>
      </c>
    </row>
    <row r="131" spans="1:33" x14ac:dyDescent="0.25">
      <c r="A131">
        <v>255</v>
      </c>
      <c r="B131" t="s">
        <v>133</v>
      </c>
      <c r="D131" t="s">
        <v>86</v>
      </c>
      <c r="E131" t="s">
        <v>96</v>
      </c>
      <c r="F131" t="s">
        <v>90</v>
      </c>
      <c r="G131" t="s">
        <v>108</v>
      </c>
      <c r="H131" t="s">
        <v>84</v>
      </c>
      <c r="I131" s="3" t="s">
        <v>78</v>
      </c>
      <c r="J131">
        <v>255</v>
      </c>
      <c r="K131" t="s">
        <v>123</v>
      </c>
      <c r="L131" t="s">
        <v>82</v>
      </c>
      <c r="N131" t="s">
        <v>53</v>
      </c>
      <c r="O131" t="s">
        <v>53</v>
      </c>
      <c r="P131" t="s">
        <v>54</v>
      </c>
      <c r="Q131" t="s">
        <v>54</v>
      </c>
      <c r="R131" t="s">
        <v>54</v>
      </c>
      <c r="S131" t="s">
        <v>55</v>
      </c>
      <c r="T131" t="s">
        <v>53</v>
      </c>
      <c r="U131" t="s">
        <v>54</v>
      </c>
      <c r="V131" t="s">
        <v>53</v>
      </c>
      <c r="W131" t="s">
        <v>53</v>
      </c>
      <c r="X131" t="s">
        <v>53</v>
      </c>
      <c r="Y131" t="s">
        <v>53</v>
      </c>
      <c r="Z131" t="s">
        <v>53</v>
      </c>
      <c r="AA131" t="s">
        <v>53</v>
      </c>
      <c r="AB131" t="s">
        <v>53</v>
      </c>
      <c r="AC131">
        <v>1</v>
      </c>
      <c r="AD131" t="s">
        <v>161</v>
      </c>
      <c r="AE131" t="s">
        <v>162</v>
      </c>
      <c r="AF131" t="s">
        <v>162</v>
      </c>
      <c r="AG131" t="s">
        <v>162</v>
      </c>
    </row>
    <row r="132" spans="1:33" hidden="1" x14ac:dyDescent="0.25">
      <c r="A132">
        <v>109</v>
      </c>
      <c r="B132" t="s">
        <v>23</v>
      </c>
      <c r="D132" t="s">
        <v>91</v>
      </c>
      <c r="E132" t="s">
        <v>96</v>
      </c>
      <c r="F132" t="s">
        <v>107</v>
      </c>
      <c r="G132" t="s">
        <v>108</v>
      </c>
      <c r="H132" t="s">
        <v>84</v>
      </c>
      <c r="I132" s="3" t="s">
        <v>78</v>
      </c>
      <c r="J132">
        <v>109</v>
      </c>
      <c r="K132" t="s">
        <v>152</v>
      </c>
      <c r="L132" t="s">
        <v>82</v>
      </c>
      <c r="N132" t="s">
        <v>53</v>
      </c>
      <c r="O132" t="s">
        <v>53</v>
      </c>
      <c r="P132" t="s">
        <v>53</v>
      </c>
      <c r="Q132" t="s">
        <v>53</v>
      </c>
      <c r="R132" t="s">
        <v>53</v>
      </c>
      <c r="S132" t="s">
        <v>53</v>
      </c>
      <c r="T132" t="s">
        <v>53</v>
      </c>
      <c r="U132" t="s">
        <v>54</v>
      </c>
      <c r="V132" t="s">
        <v>53</v>
      </c>
      <c r="W132" t="s">
        <v>53</v>
      </c>
      <c r="X132" t="s">
        <v>53</v>
      </c>
      <c r="Y132" t="s">
        <v>53</v>
      </c>
      <c r="Z132" t="s">
        <v>53</v>
      </c>
      <c r="AA132" t="s">
        <v>53</v>
      </c>
      <c r="AB132" t="s">
        <v>53</v>
      </c>
      <c r="AD132" t="s">
        <v>162</v>
      </c>
      <c r="AE132" t="s">
        <v>162</v>
      </c>
      <c r="AF132" t="s">
        <v>162</v>
      </c>
      <c r="AG132" t="s">
        <v>162</v>
      </c>
    </row>
    <row r="133" spans="1:33" hidden="1" x14ac:dyDescent="0.25">
      <c r="A133">
        <v>73</v>
      </c>
      <c r="B133" t="s">
        <v>23</v>
      </c>
      <c r="D133" t="s">
        <v>91</v>
      </c>
      <c r="E133" t="s">
        <v>88</v>
      </c>
      <c r="F133" t="s">
        <v>90</v>
      </c>
      <c r="G133" t="s">
        <v>108</v>
      </c>
      <c r="H133" t="s">
        <v>84</v>
      </c>
      <c r="I133" s="3" t="s">
        <v>78</v>
      </c>
      <c r="J133">
        <v>73</v>
      </c>
      <c r="K133" t="s">
        <v>129</v>
      </c>
      <c r="L133" t="s">
        <v>82</v>
      </c>
      <c r="N133" t="s">
        <v>53</v>
      </c>
      <c r="O133" t="s">
        <v>53</v>
      </c>
      <c r="P133" t="s">
        <v>54</v>
      </c>
      <c r="Q133" t="s">
        <v>55</v>
      </c>
      <c r="R133" t="s">
        <v>53</v>
      </c>
      <c r="S133" t="s">
        <v>53</v>
      </c>
      <c r="T133" t="s">
        <v>53</v>
      </c>
      <c r="U133" t="s">
        <v>54</v>
      </c>
      <c r="V133" t="s">
        <v>53</v>
      </c>
      <c r="W133" t="s">
        <v>53</v>
      </c>
      <c r="X133" t="s">
        <v>53</v>
      </c>
      <c r="Y133" t="s">
        <v>53</v>
      </c>
      <c r="Z133" t="s">
        <v>53</v>
      </c>
      <c r="AA133" t="s">
        <v>53</v>
      </c>
      <c r="AB133" t="s">
        <v>53</v>
      </c>
      <c r="AC133">
        <v>1</v>
      </c>
      <c r="AD133" t="s">
        <v>162</v>
      </c>
      <c r="AE133" t="s">
        <v>162</v>
      </c>
      <c r="AF133" t="s">
        <v>162</v>
      </c>
      <c r="AG133" t="s">
        <v>162</v>
      </c>
    </row>
    <row r="134" spans="1:33" hidden="1" x14ac:dyDescent="0.25">
      <c r="A134">
        <v>208</v>
      </c>
      <c r="B134" t="s">
        <v>23</v>
      </c>
      <c r="D134" t="s">
        <v>91</v>
      </c>
      <c r="E134" t="s">
        <v>96</v>
      </c>
      <c r="F134" t="s">
        <v>90</v>
      </c>
      <c r="G134" t="s">
        <v>108</v>
      </c>
      <c r="H134" t="s">
        <v>84</v>
      </c>
      <c r="I134" s="3" t="s">
        <v>78</v>
      </c>
      <c r="J134" t="s">
        <v>73</v>
      </c>
      <c r="K134" t="s">
        <v>155</v>
      </c>
      <c r="L134" t="s">
        <v>82</v>
      </c>
      <c r="N134" t="s">
        <v>53</v>
      </c>
      <c r="O134" t="s">
        <v>53</v>
      </c>
      <c r="P134" t="s">
        <v>53</v>
      </c>
      <c r="Q134" t="s">
        <v>53</v>
      </c>
      <c r="R134" t="s">
        <v>53</v>
      </c>
      <c r="S134" t="s">
        <v>53</v>
      </c>
      <c r="T134" t="s">
        <v>53</v>
      </c>
      <c r="U134" t="s">
        <v>53</v>
      </c>
      <c r="V134" t="s">
        <v>53</v>
      </c>
      <c r="W134" t="s">
        <v>53</v>
      </c>
      <c r="X134" t="s">
        <v>53</v>
      </c>
      <c r="Y134" t="s">
        <v>53</v>
      </c>
      <c r="Z134" t="s">
        <v>53</v>
      </c>
      <c r="AA134" t="s">
        <v>53</v>
      </c>
      <c r="AB134" t="s">
        <v>53</v>
      </c>
      <c r="AD134" t="s">
        <v>162</v>
      </c>
      <c r="AE134" t="s">
        <v>162</v>
      </c>
      <c r="AF134" t="s">
        <v>162</v>
      </c>
      <c r="AG134" t="s">
        <v>162</v>
      </c>
    </row>
    <row r="135" spans="1:33" hidden="1" x14ac:dyDescent="0.25">
      <c r="A135">
        <v>216</v>
      </c>
      <c r="B135" t="s">
        <v>23</v>
      </c>
      <c r="D135" t="s">
        <v>91</v>
      </c>
      <c r="E135" t="s">
        <v>96</v>
      </c>
      <c r="F135" t="s">
        <v>90</v>
      </c>
      <c r="G135" t="s">
        <v>108</v>
      </c>
      <c r="H135" t="s">
        <v>84</v>
      </c>
      <c r="I135" s="3" t="s">
        <v>78</v>
      </c>
      <c r="J135">
        <v>216</v>
      </c>
      <c r="K135" t="s">
        <v>156</v>
      </c>
      <c r="L135" t="s">
        <v>82</v>
      </c>
      <c r="N135" t="s">
        <v>53</v>
      </c>
      <c r="O135" t="s">
        <v>53</v>
      </c>
      <c r="P135" t="s">
        <v>53</v>
      </c>
      <c r="Q135" t="s">
        <v>54</v>
      </c>
      <c r="R135" t="s">
        <v>53</v>
      </c>
      <c r="S135" t="s">
        <v>53</v>
      </c>
      <c r="T135" t="s">
        <v>53</v>
      </c>
      <c r="U135" t="s">
        <v>54</v>
      </c>
      <c r="V135" t="s">
        <v>53</v>
      </c>
      <c r="W135" t="s">
        <v>53</v>
      </c>
      <c r="X135" t="s">
        <v>53</v>
      </c>
      <c r="Y135" t="s">
        <v>53</v>
      </c>
      <c r="Z135" t="s">
        <v>53</v>
      </c>
      <c r="AA135" t="s">
        <v>53</v>
      </c>
      <c r="AB135" t="s">
        <v>53</v>
      </c>
      <c r="AD135" t="s">
        <v>162</v>
      </c>
      <c r="AE135" t="s">
        <v>162</v>
      </c>
      <c r="AF135" t="s">
        <v>162</v>
      </c>
      <c r="AG135" t="s">
        <v>162</v>
      </c>
    </row>
    <row r="136" spans="1:33" hidden="1" x14ac:dyDescent="0.25">
      <c r="A136">
        <v>198</v>
      </c>
      <c r="B136" t="s">
        <v>23</v>
      </c>
      <c r="D136" t="s">
        <v>91</v>
      </c>
      <c r="E136" t="s">
        <v>96</v>
      </c>
      <c r="F136" t="s">
        <v>90</v>
      </c>
      <c r="G136" t="s">
        <v>108</v>
      </c>
      <c r="H136" t="s">
        <v>84</v>
      </c>
      <c r="I136" s="3" t="s">
        <v>78</v>
      </c>
      <c r="J136" t="s">
        <v>74</v>
      </c>
      <c r="K136" t="s">
        <v>148</v>
      </c>
      <c r="L136" t="s">
        <v>82</v>
      </c>
      <c r="N136" t="s">
        <v>53</v>
      </c>
      <c r="O136" t="s">
        <v>53</v>
      </c>
      <c r="P136" t="s">
        <v>53</v>
      </c>
      <c r="Q136" t="s">
        <v>53</v>
      </c>
      <c r="R136" t="s">
        <v>53</v>
      </c>
      <c r="S136" t="s">
        <v>53</v>
      </c>
      <c r="T136" t="s">
        <v>53</v>
      </c>
      <c r="U136" t="s">
        <v>53</v>
      </c>
      <c r="V136" t="s">
        <v>53</v>
      </c>
      <c r="W136" t="s">
        <v>53</v>
      </c>
      <c r="X136" t="s">
        <v>55</v>
      </c>
      <c r="Y136" t="s">
        <v>53</v>
      </c>
      <c r="Z136" t="s">
        <v>53</v>
      </c>
      <c r="AA136" t="s">
        <v>53</v>
      </c>
      <c r="AB136" t="s">
        <v>53</v>
      </c>
      <c r="AD136" t="s">
        <v>162</v>
      </c>
      <c r="AE136" t="s">
        <v>162</v>
      </c>
      <c r="AF136" t="s">
        <v>162</v>
      </c>
      <c r="AG136" t="s">
        <v>162</v>
      </c>
    </row>
    <row r="137" spans="1:33" hidden="1" x14ac:dyDescent="0.25">
      <c r="A137">
        <v>102</v>
      </c>
      <c r="B137" t="s">
        <v>23</v>
      </c>
      <c r="D137" t="s">
        <v>91</v>
      </c>
      <c r="E137" t="s">
        <v>96</v>
      </c>
      <c r="F137" t="s">
        <v>90</v>
      </c>
      <c r="G137" t="s">
        <v>108</v>
      </c>
      <c r="H137" t="s">
        <v>84</v>
      </c>
      <c r="I137" s="3" t="s">
        <v>78</v>
      </c>
      <c r="J137" t="s">
        <v>65</v>
      </c>
      <c r="L137" t="s">
        <v>82</v>
      </c>
      <c r="N137" t="s">
        <v>53</v>
      </c>
      <c r="O137" t="s">
        <v>53</v>
      </c>
      <c r="P137" t="s">
        <v>54</v>
      </c>
      <c r="Q137" t="s">
        <v>54</v>
      </c>
      <c r="R137" t="s">
        <v>53</v>
      </c>
      <c r="S137" t="s">
        <v>53</v>
      </c>
      <c r="T137" t="s">
        <v>53</v>
      </c>
      <c r="U137" t="s">
        <v>54</v>
      </c>
      <c r="V137" t="s">
        <v>53</v>
      </c>
      <c r="W137" t="s">
        <v>53</v>
      </c>
      <c r="X137" t="s">
        <v>53</v>
      </c>
      <c r="Y137" t="s">
        <v>53</v>
      </c>
      <c r="Z137" t="s">
        <v>53</v>
      </c>
      <c r="AA137" t="s">
        <v>53</v>
      </c>
      <c r="AB137" t="s">
        <v>53</v>
      </c>
      <c r="AD137" t="s">
        <v>162</v>
      </c>
      <c r="AE137" t="s">
        <v>162</v>
      </c>
      <c r="AF137" t="s">
        <v>162</v>
      </c>
      <c r="AG137" t="s">
        <v>162</v>
      </c>
    </row>
    <row r="138" spans="1:33" hidden="1" x14ac:dyDescent="0.25">
      <c r="A138">
        <v>83</v>
      </c>
      <c r="B138" t="s">
        <v>23</v>
      </c>
      <c r="D138" t="s">
        <v>91</v>
      </c>
      <c r="E138" t="s">
        <v>96</v>
      </c>
      <c r="F138" t="s">
        <v>90</v>
      </c>
      <c r="G138" t="s">
        <v>108</v>
      </c>
      <c r="H138" t="s">
        <v>84</v>
      </c>
      <c r="I138" s="3" t="s">
        <v>163</v>
      </c>
    </row>
    <row r="139" spans="1:33" hidden="1" x14ac:dyDescent="0.25">
      <c r="A139">
        <v>82</v>
      </c>
      <c r="B139" t="s">
        <v>23</v>
      </c>
      <c r="D139" t="s">
        <v>91</v>
      </c>
      <c r="E139" t="s">
        <v>96</v>
      </c>
      <c r="F139" t="s">
        <v>90</v>
      </c>
      <c r="G139" t="s">
        <v>108</v>
      </c>
      <c r="H139" t="s">
        <v>84</v>
      </c>
      <c r="I139" s="3" t="s">
        <v>163</v>
      </c>
    </row>
    <row r="140" spans="1:33" hidden="1" x14ac:dyDescent="0.25">
      <c r="A140">
        <v>84</v>
      </c>
      <c r="B140" t="s">
        <v>23</v>
      </c>
      <c r="D140" t="s">
        <v>91</v>
      </c>
      <c r="E140" t="s">
        <v>96</v>
      </c>
      <c r="F140" t="s">
        <v>90</v>
      </c>
      <c r="G140" t="s">
        <v>108</v>
      </c>
      <c r="H140" t="s">
        <v>84</v>
      </c>
      <c r="I140" s="3" t="s">
        <v>163</v>
      </c>
    </row>
    <row r="141" spans="1:33" hidden="1" x14ac:dyDescent="0.25">
      <c r="A141">
        <v>85</v>
      </c>
      <c r="B141" t="s">
        <v>23</v>
      </c>
      <c r="D141" t="s">
        <v>91</v>
      </c>
      <c r="E141" t="s">
        <v>96</v>
      </c>
      <c r="F141" t="s">
        <v>90</v>
      </c>
      <c r="G141" t="s">
        <v>108</v>
      </c>
      <c r="H141" t="s">
        <v>84</v>
      </c>
      <c r="I141" s="3" t="s">
        <v>164</v>
      </c>
    </row>
    <row r="142" spans="1:33" hidden="1" x14ac:dyDescent="0.25">
      <c r="A142">
        <v>86</v>
      </c>
      <c r="B142" t="s">
        <v>23</v>
      </c>
      <c r="C142" t="s">
        <v>103</v>
      </c>
      <c r="D142" t="s">
        <v>91</v>
      </c>
      <c r="E142" t="s">
        <v>96</v>
      </c>
      <c r="F142" t="s">
        <v>90</v>
      </c>
      <c r="G142" t="s">
        <v>108</v>
      </c>
      <c r="H142" t="s">
        <v>84</v>
      </c>
      <c r="I142" s="3" t="s">
        <v>163</v>
      </c>
    </row>
    <row r="143" spans="1:33" hidden="1" x14ac:dyDescent="0.25">
      <c r="A143">
        <v>87</v>
      </c>
      <c r="B143" t="s">
        <v>23</v>
      </c>
      <c r="D143" t="s">
        <v>91</v>
      </c>
      <c r="E143" t="s">
        <v>96</v>
      </c>
      <c r="F143" t="s">
        <v>90</v>
      </c>
      <c r="G143" t="s">
        <v>108</v>
      </c>
      <c r="H143" t="s">
        <v>84</v>
      </c>
      <c r="I143" s="3" t="s">
        <v>163</v>
      </c>
    </row>
    <row r="144" spans="1:33" hidden="1" x14ac:dyDescent="0.25">
      <c r="A144">
        <v>88</v>
      </c>
      <c r="B144" t="s">
        <v>23</v>
      </c>
      <c r="D144" t="s">
        <v>91</v>
      </c>
      <c r="E144" t="s">
        <v>106</v>
      </c>
      <c r="F144" t="s">
        <v>90</v>
      </c>
      <c r="G144" t="s">
        <v>108</v>
      </c>
      <c r="H144" t="s">
        <v>84</v>
      </c>
      <c r="I144" s="3" t="s">
        <v>163</v>
      </c>
    </row>
    <row r="145" spans="1:9" hidden="1" x14ac:dyDescent="0.25">
      <c r="A145">
        <v>89</v>
      </c>
      <c r="B145" t="s">
        <v>23</v>
      </c>
      <c r="D145" t="s">
        <v>91</v>
      </c>
      <c r="E145" t="s">
        <v>96</v>
      </c>
      <c r="F145" t="s">
        <v>90</v>
      </c>
      <c r="G145" t="s">
        <v>108</v>
      </c>
      <c r="H145" t="s">
        <v>84</v>
      </c>
      <c r="I145" s="3" t="s">
        <v>163</v>
      </c>
    </row>
    <row r="146" spans="1:9" hidden="1" x14ac:dyDescent="0.25">
      <c r="A146">
        <v>90</v>
      </c>
      <c r="B146" t="s">
        <v>23</v>
      </c>
      <c r="D146" t="s">
        <v>91</v>
      </c>
      <c r="E146" t="s">
        <v>96</v>
      </c>
      <c r="F146" t="s">
        <v>90</v>
      </c>
      <c r="G146" t="s">
        <v>108</v>
      </c>
      <c r="H146" t="s">
        <v>84</v>
      </c>
      <c r="I146" s="3" t="s">
        <v>163</v>
      </c>
    </row>
    <row r="147" spans="1:9" hidden="1" x14ac:dyDescent="0.25">
      <c r="A147">
        <v>91</v>
      </c>
      <c r="B147" t="s">
        <v>23</v>
      </c>
      <c r="D147" t="s">
        <v>91</v>
      </c>
      <c r="E147" t="s">
        <v>96</v>
      </c>
      <c r="F147" t="s">
        <v>90</v>
      </c>
      <c r="G147" t="s">
        <v>108</v>
      </c>
      <c r="H147" t="s">
        <v>84</v>
      </c>
      <c r="I147" s="3" t="s">
        <v>163</v>
      </c>
    </row>
    <row r="148" spans="1:9" hidden="1" x14ac:dyDescent="0.25">
      <c r="A148">
        <v>92</v>
      </c>
      <c r="B148" t="s">
        <v>23</v>
      </c>
      <c r="D148" t="s">
        <v>91</v>
      </c>
      <c r="E148" t="s">
        <v>96</v>
      </c>
      <c r="F148" t="s">
        <v>107</v>
      </c>
      <c r="G148" t="s">
        <v>108</v>
      </c>
      <c r="H148" t="s">
        <v>84</v>
      </c>
      <c r="I148" s="3" t="s">
        <v>164</v>
      </c>
    </row>
    <row r="149" spans="1:9" hidden="1" x14ac:dyDescent="0.25">
      <c r="A149">
        <v>93</v>
      </c>
      <c r="B149" t="s">
        <v>23</v>
      </c>
      <c r="D149" t="s">
        <v>91</v>
      </c>
      <c r="E149" t="s">
        <v>96</v>
      </c>
      <c r="F149" t="s">
        <v>90</v>
      </c>
      <c r="G149" t="s">
        <v>108</v>
      </c>
      <c r="H149" t="s">
        <v>84</v>
      </c>
      <c r="I149" s="3" t="s">
        <v>163</v>
      </c>
    </row>
    <row r="150" spans="1:9" hidden="1" x14ac:dyDescent="0.25">
      <c r="A150">
        <v>94</v>
      </c>
      <c r="B150" t="s">
        <v>23</v>
      </c>
      <c r="D150" t="s">
        <v>91</v>
      </c>
      <c r="E150" t="s">
        <v>106</v>
      </c>
      <c r="F150" t="s">
        <v>107</v>
      </c>
      <c r="G150" t="s">
        <v>108</v>
      </c>
      <c r="H150" t="s">
        <v>84</v>
      </c>
      <c r="I150" s="3" t="s">
        <v>163</v>
      </c>
    </row>
    <row r="151" spans="1:9" hidden="1" x14ac:dyDescent="0.25">
      <c r="A151">
        <v>95</v>
      </c>
      <c r="B151" t="s">
        <v>23</v>
      </c>
      <c r="D151" t="s">
        <v>91</v>
      </c>
      <c r="E151" t="s">
        <v>106</v>
      </c>
      <c r="F151" t="s">
        <v>90</v>
      </c>
      <c r="G151" t="s">
        <v>108</v>
      </c>
      <c r="H151" t="s">
        <v>84</v>
      </c>
      <c r="I151" s="3" t="s">
        <v>163</v>
      </c>
    </row>
    <row r="152" spans="1:9" hidden="1" x14ac:dyDescent="0.25">
      <c r="A152">
        <v>96</v>
      </c>
      <c r="B152" t="s">
        <v>23</v>
      </c>
      <c r="D152" t="s">
        <v>91</v>
      </c>
      <c r="E152" t="s">
        <v>106</v>
      </c>
      <c r="F152" t="s">
        <v>90</v>
      </c>
      <c r="G152" t="s">
        <v>108</v>
      </c>
      <c r="H152" t="s">
        <v>84</v>
      </c>
      <c r="I152" s="3" t="s">
        <v>163</v>
      </c>
    </row>
    <row r="153" spans="1:9" hidden="1" x14ac:dyDescent="0.25">
      <c r="A153">
        <v>97</v>
      </c>
      <c r="B153" t="s">
        <v>23</v>
      </c>
      <c r="D153" t="s">
        <v>91</v>
      </c>
      <c r="E153" t="s">
        <v>106</v>
      </c>
      <c r="F153" t="s">
        <v>107</v>
      </c>
      <c r="G153" t="s">
        <v>108</v>
      </c>
      <c r="H153" t="s">
        <v>84</v>
      </c>
      <c r="I153" s="3" t="s">
        <v>163</v>
      </c>
    </row>
    <row r="154" spans="1:9" hidden="1" x14ac:dyDescent="0.25">
      <c r="A154">
        <v>98</v>
      </c>
      <c r="B154" t="s">
        <v>23</v>
      </c>
      <c r="D154" t="s">
        <v>91</v>
      </c>
      <c r="E154" t="s">
        <v>106</v>
      </c>
      <c r="F154" t="s">
        <v>90</v>
      </c>
      <c r="G154" t="s">
        <v>108</v>
      </c>
      <c r="H154" t="s">
        <v>84</v>
      </c>
      <c r="I154" s="3" t="s">
        <v>164</v>
      </c>
    </row>
    <row r="155" spans="1:9" hidden="1" x14ac:dyDescent="0.25">
      <c r="A155">
        <v>99</v>
      </c>
      <c r="B155" t="s">
        <v>23</v>
      </c>
      <c r="D155" t="s">
        <v>91</v>
      </c>
      <c r="E155" t="s">
        <v>96</v>
      </c>
      <c r="F155" t="s">
        <v>90</v>
      </c>
      <c r="G155" t="s">
        <v>108</v>
      </c>
      <c r="H155" t="s">
        <v>84</v>
      </c>
      <c r="I155" s="3" t="s">
        <v>163</v>
      </c>
    </row>
    <row r="156" spans="1:9" hidden="1" x14ac:dyDescent="0.25">
      <c r="A156">
        <v>101</v>
      </c>
      <c r="B156" t="s">
        <v>23</v>
      </c>
      <c r="D156" t="s">
        <v>91</v>
      </c>
      <c r="E156" t="s">
        <v>96</v>
      </c>
      <c r="F156" t="s">
        <v>90</v>
      </c>
      <c r="G156" t="s">
        <v>108</v>
      </c>
      <c r="H156" t="s">
        <v>84</v>
      </c>
      <c r="I156" s="3" t="s">
        <v>163</v>
      </c>
    </row>
    <row r="157" spans="1:9" hidden="1" x14ac:dyDescent="0.25">
      <c r="A157">
        <v>104</v>
      </c>
      <c r="B157" t="s">
        <v>23</v>
      </c>
      <c r="D157" t="s">
        <v>91</v>
      </c>
      <c r="E157" t="s">
        <v>106</v>
      </c>
      <c r="F157" t="s">
        <v>90</v>
      </c>
      <c r="G157" t="s">
        <v>108</v>
      </c>
      <c r="H157" t="s">
        <v>84</v>
      </c>
      <c r="I157" s="3" t="s">
        <v>163</v>
      </c>
    </row>
    <row r="158" spans="1:9" hidden="1" x14ac:dyDescent="0.25">
      <c r="A158">
        <v>106</v>
      </c>
      <c r="B158" t="s">
        <v>23</v>
      </c>
      <c r="C158" t="s">
        <v>124</v>
      </c>
      <c r="D158" t="s">
        <v>91</v>
      </c>
      <c r="E158" t="s">
        <v>106</v>
      </c>
      <c r="F158" t="s">
        <v>107</v>
      </c>
      <c r="G158" t="s">
        <v>108</v>
      </c>
      <c r="H158" t="s">
        <v>84</v>
      </c>
      <c r="I158" s="3" t="s">
        <v>163</v>
      </c>
    </row>
    <row r="159" spans="1:9" hidden="1" x14ac:dyDescent="0.25">
      <c r="A159">
        <v>107</v>
      </c>
      <c r="B159" t="s">
        <v>23</v>
      </c>
      <c r="C159" t="s">
        <v>124</v>
      </c>
      <c r="D159" t="s">
        <v>91</v>
      </c>
      <c r="E159" t="s">
        <v>106</v>
      </c>
      <c r="F159" t="s">
        <v>107</v>
      </c>
      <c r="G159" t="s">
        <v>108</v>
      </c>
      <c r="H159" t="s">
        <v>84</v>
      </c>
      <c r="I159" s="3" t="s">
        <v>163</v>
      </c>
    </row>
    <row r="160" spans="1:9" hidden="1" x14ac:dyDescent="0.25">
      <c r="A160">
        <v>3</v>
      </c>
      <c r="B160" t="s">
        <v>76</v>
      </c>
      <c r="D160" t="s">
        <v>86</v>
      </c>
      <c r="E160" t="s">
        <v>96</v>
      </c>
      <c r="F160" t="s">
        <v>90</v>
      </c>
      <c r="G160" t="s">
        <v>108</v>
      </c>
      <c r="H160" t="s">
        <v>84</v>
      </c>
      <c r="I160" s="3" t="s">
        <v>163</v>
      </c>
    </row>
    <row r="161" spans="1:9" hidden="1" x14ac:dyDescent="0.25">
      <c r="A161">
        <v>133</v>
      </c>
      <c r="B161" t="s">
        <v>23</v>
      </c>
      <c r="D161" t="s">
        <v>91</v>
      </c>
      <c r="E161" t="s">
        <v>96</v>
      </c>
      <c r="F161" t="s">
        <v>90</v>
      </c>
      <c r="G161" t="s">
        <v>108</v>
      </c>
      <c r="H161" t="s">
        <v>84</v>
      </c>
      <c r="I161" s="3" t="s">
        <v>164</v>
      </c>
    </row>
    <row r="162" spans="1:9" hidden="1" x14ac:dyDescent="0.25">
      <c r="A162">
        <v>120</v>
      </c>
      <c r="B162" t="s">
        <v>23</v>
      </c>
      <c r="D162" t="s">
        <v>91</v>
      </c>
      <c r="E162" t="s">
        <v>96</v>
      </c>
      <c r="F162" t="s">
        <v>90</v>
      </c>
      <c r="G162" t="s">
        <v>108</v>
      </c>
      <c r="H162" t="s">
        <v>84</v>
      </c>
      <c r="I162" s="3" t="s">
        <v>164</v>
      </c>
    </row>
    <row r="163" spans="1:9" hidden="1" x14ac:dyDescent="0.25">
      <c r="A163">
        <v>5</v>
      </c>
      <c r="B163" t="s">
        <v>76</v>
      </c>
      <c r="D163" t="s">
        <v>86</v>
      </c>
      <c r="E163" t="s">
        <v>96</v>
      </c>
      <c r="F163" t="s">
        <v>90</v>
      </c>
      <c r="G163" t="s">
        <v>108</v>
      </c>
      <c r="H163" t="s">
        <v>84</v>
      </c>
      <c r="I163" s="3" t="s">
        <v>163</v>
      </c>
    </row>
    <row r="164" spans="1:9" hidden="1" x14ac:dyDescent="0.25">
      <c r="A164">
        <v>11</v>
      </c>
      <c r="B164" t="s">
        <v>76</v>
      </c>
      <c r="D164" t="s">
        <v>86</v>
      </c>
      <c r="E164" t="s">
        <v>96</v>
      </c>
      <c r="F164" t="s">
        <v>90</v>
      </c>
      <c r="G164" t="s">
        <v>108</v>
      </c>
      <c r="H164" t="s">
        <v>84</v>
      </c>
      <c r="I164" s="3" t="s">
        <v>163</v>
      </c>
    </row>
    <row r="165" spans="1:9" hidden="1" x14ac:dyDescent="0.25">
      <c r="A165">
        <v>12</v>
      </c>
      <c r="B165" t="s">
        <v>76</v>
      </c>
      <c r="D165" t="s">
        <v>86</v>
      </c>
      <c r="E165" t="s">
        <v>96</v>
      </c>
      <c r="F165" t="s">
        <v>90</v>
      </c>
      <c r="G165" t="s">
        <v>108</v>
      </c>
      <c r="H165" t="s">
        <v>84</v>
      </c>
      <c r="I165" s="3" t="s">
        <v>163</v>
      </c>
    </row>
    <row r="166" spans="1:9" hidden="1" x14ac:dyDescent="0.25">
      <c r="A166">
        <v>13</v>
      </c>
      <c r="B166" t="s">
        <v>76</v>
      </c>
      <c r="D166" t="s">
        <v>86</v>
      </c>
      <c r="E166" t="s">
        <v>96</v>
      </c>
      <c r="F166" t="s">
        <v>90</v>
      </c>
      <c r="G166" t="s">
        <v>108</v>
      </c>
      <c r="H166" t="s">
        <v>84</v>
      </c>
      <c r="I166" s="3" t="s">
        <v>163</v>
      </c>
    </row>
    <row r="167" spans="1:9" hidden="1" x14ac:dyDescent="0.25">
      <c r="A167">
        <v>14</v>
      </c>
      <c r="B167" t="s">
        <v>76</v>
      </c>
      <c r="D167" t="s">
        <v>86</v>
      </c>
      <c r="E167" t="s">
        <v>96</v>
      </c>
      <c r="F167" t="s">
        <v>90</v>
      </c>
      <c r="G167" t="s">
        <v>108</v>
      </c>
      <c r="H167" t="s">
        <v>84</v>
      </c>
      <c r="I167" s="3" t="s">
        <v>163</v>
      </c>
    </row>
    <row r="168" spans="1:9" hidden="1" x14ac:dyDescent="0.25">
      <c r="A168">
        <v>15</v>
      </c>
      <c r="B168" t="s">
        <v>76</v>
      </c>
      <c r="D168" t="s">
        <v>86</v>
      </c>
      <c r="E168" t="s">
        <v>96</v>
      </c>
      <c r="F168" t="s">
        <v>90</v>
      </c>
      <c r="G168" t="s">
        <v>108</v>
      </c>
      <c r="H168" t="s">
        <v>84</v>
      </c>
      <c r="I168" s="3" t="s">
        <v>163</v>
      </c>
    </row>
    <row r="169" spans="1:9" hidden="1" x14ac:dyDescent="0.25">
      <c r="A169">
        <v>16</v>
      </c>
      <c r="B169" t="s">
        <v>76</v>
      </c>
      <c r="D169" t="s">
        <v>86</v>
      </c>
      <c r="E169" t="s">
        <v>96</v>
      </c>
      <c r="F169" t="s">
        <v>90</v>
      </c>
      <c r="G169" t="s">
        <v>108</v>
      </c>
      <c r="H169" t="s">
        <v>84</v>
      </c>
      <c r="I169" s="3" t="s">
        <v>163</v>
      </c>
    </row>
    <row r="170" spans="1:9" hidden="1" x14ac:dyDescent="0.25">
      <c r="A170">
        <v>18</v>
      </c>
      <c r="B170" t="s">
        <v>76</v>
      </c>
      <c r="D170" t="s">
        <v>86</v>
      </c>
      <c r="E170" t="s">
        <v>88</v>
      </c>
      <c r="F170" t="s">
        <v>90</v>
      </c>
      <c r="G170" t="s">
        <v>108</v>
      </c>
      <c r="H170" t="s">
        <v>84</v>
      </c>
      <c r="I170" s="3" t="s">
        <v>163</v>
      </c>
    </row>
    <row r="171" spans="1:9" hidden="1" x14ac:dyDescent="0.25">
      <c r="A171">
        <v>20</v>
      </c>
      <c r="B171" t="s">
        <v>76</v>
      </c>
      <c r="D171" t="s">
        <v>86</v>
      </c>
      <c r="E171" t="s">
        <v>88</v>
      </c>
      <c r="F171" t="s">
        <v>107</v>
      </c>
      <c r="G171" t="s">
        <v>108</v>
      </c>
      <c r="H171" t="s">
        <v>84</v>
      </c>
      <c r="I171" s="3" t="s">
        <v>163</v>
      </c>
    </row>
    <row r="172" spans="1:9" hidden="1" x14ac:dyDescent="0.25">
      <c r="A172">
        <v>21</v>
      </c>
      <c r="B172" t="s">
        <v>76</v>
      </c>
      <c r="D172" t="s">
        <v>86</v>
      </c>
      <c r="E172" t="s">
        <v>88</v>
      </c>
      <c r="F172" t="s">
        <v>107</v>
      </c>
      <c r="G172" t="s">
        <v>108</v>
      </c>
      <c r="H172" t="s">
        <v>84</v>
      </c>
      <c r="I172" s="3" t="s">
        <v>163</v>
      </c>
    </row>
    <row r="173" spans="1:9" hidden="1" x14ac:dyDescent="0.25">
      <c r="A173">
        <v>22</v>
      </c>
      <c r="B173" t="s">
        <v>76</v>
      </c>
      <c r="D173" t="s">
        <v>86</v>
      </c>
      <c r="E173" t="s">
        <v>88</v>
      </c>
      <c r="F173" t="s">
        <v>107</v>
      </c>
      <c r="G173" t="s">
        <v>108</v>
      </c>
      <c r="H173" t="s">
        <v>84</v>
      </c>
      <c r="I173" s="3" t="s">
        <v>163</v>
      </c>
    </row>
    <row r="174" spans="1:9" hidden="1" x14ac:dyDescent="0.25">
      <c r="A174">
        <v>23</v>
      </c>
      <c r="B174" t="s">
        <v>76</v>
      </c>
      <c r="D174" t="s">
        <v>86</v>
      </c>
      <c r="E174" t="s">
        <v>88</v>
      </c>
      <c r="F174" t="s">
        <v>107</v>
      </c>
      <c r="G174" t="s">
        <v>108</v>
      </c>
      <c r="H174" t="s">
        <v>84</v>
      </c>
      <c r="I174" s="3" t="s">
        <v>163</v>
      </c>
    </row>
    <row r="175" spans="1:9" hidden="1" x14ac:dyDescent="0.25">
      <c r="A175">
        <v>24</v>
      </c>
      <c r="B175" t="s">
        <v>76</v>
      </c>
      <c r="D175" t="s">
        <v>86</v>
      </c>
      <c r="E175" t="s">
        <v>88</v>
      </c>
      <c r="F175" t="s">
        <v>107</v>
      </c>
      <c r="G175" t="s">
        <v>108</v>
      </c>
      <c r="H175" t="s">
        <v>84</v>
      </c>
      <c r="I175" s="3" t="s">
        <v>163</v>
      </c>
    </row>
    <row r="176" spans="1:9" hidden="1" x14ac:dyDescent="0.25">
      <c r="A176">
        <v>25</v>
      </c>
      <c r="B176" t="s">
        <v>76</v>
      </c>
      <c r="D176" t="s">
        <v>86</v>
      </c>
      <c r="E176" t="s">
        <v>88</v>
      </c>
      <c r="F176" t="s">
        <v>90</v>
      </c>
      <c r="G176" t="s">
        <v>108</v>
      </c>
      <c r="H176" t="s">
        <v>84</v>
      </c>
      <c r="I176" s="3" t="s">
        <v>163</v>
      </c>
    </row>
    <row r="177" spans="1:9" hidden="1" x14ac:dyDescent="0.25">
      <c r="A177">
        <v>26</v>
      </c>
      <c r="B177" t="s">
        <v>76</v>
      </c>
      <c r="D177" t="s">
        <v>86</v>
      </c>
      <c r="E177" t="s">
        <v>88</v>
      </c>
      <c r="F177" t="s">
        <v>90</v>
      </c>
      <c r="G177" t="s">
        <v>108</v>
      </c>
      <c r="H177" t="s">
        <v>84</v>
      </c>
      <c r="I177" s="3" t="s">
        <v>163</v>
      </c>
    </row>
    <row r="178" spans="1:9" hidden="1" x14ac:dyDescent="0.25">
      <c r="A178">
        <v>27</v>
      </c>
      <c r="B178" t="s">
        <v>76</v>
      </c>
      <c r="D178" t="s">
        <v>86</v>
      </c>
      <c r="E178" t="s">
        <v>88</v>
      </c>
      <c r="F178" t="s">
        <v>90</v>
      </c>
      <c r="G178" t="s">
        <v>108</v>
      </c>
      <c r="H178" t="s">
        <v>84</v>
      </c>
      <c r="I178" s="3" t="s">
        <v>163</v>
      </c>
    </row>
    <row r="179" spans="1:9" hidden="1" x14ac:dyDescent="0.25">
      <c r="A179">
        <v>28</v>
      </c>
      <c r="B179" t="s">
        <v>76</v>
      </c>
      <c r="D179" t="s">
        <v>86</v>
      </c>
      <c r="E179" t="s">
        <v>88</v>
      </c>
      <c r="F179" t="s">
        <v>90</v>
      </c>
      <c r="G179" t="s">
        <v>108</v>
      </c>
      <c r="H179" t="s">
        <v>84</v>
      </c>
      <c r="I179" s="3" t="s">
        <v>163</v>
      </c>
    </row>
    <row r="180" spans="1:9" hidden="1" x14ac:dyDescent="0.25">
      <c r="A180">
        <v>33</v>
      </c>
      <c r="B180" t="s">
        <v>76</v>
      </c>
      <c r="D180" t="s">
        <v>86</v>
      </c>
      <c r="E180" t="s">
        <v>88</v>
      </c>
      <c r="F180" t="s">
        <v>90</v>
      </c>
      <c r="G180" t="s">
        <v>108</v>
      </c>
      <c r="H180" t="s">
        <v>84</v>
      </c>
      <c r="I180" s="3" t="s">
        <v>163</v>
      </c>
    </row>
    <row r="181" spans="1:9" hidden="1" x14ac:dyDescent="0.25">
      <c r="A181">
        <v>34</v>
      </c>
      <c r="B181" t="s">
        <v>76</v>
      </c>
      <c r="D181" t="s">
        <v>86</v>
      </c>
      <c r="E181" t="s">
        <v>88</v>
      </c>
      <c r="F181" t="s">
        <v>90</v>
      </c>
      <c r="G181" t="s">
        <v>108</v>
      </c>
      <c r="H181" t="s">
        <v>84</v>
      </c>
      <c r="I181" s="3" t="s">
        <v>163</v>
      </c>
    </row>
    <row r="182" spans="1:9" hidden="1" x14ac:dyDescent="0.25">
      <c r="A182">
        <v>35</v>
      </c>
      <c r="B182" t="s">
        <v>76</v>
      </c>
      <c r="D182" t="s">
        <v>86</v>
      </c>
      <c r="E182" t="s">
        <v>88</v>
      </c>
      <c r="F182" t="s">
        <v>107</v>
      </c>
      <c r="G182" t="s">
        <v>108</v>
      </c>
      <c r="H182" t="s">
        <v>84</v>
      </c>
      <c r="I182" s="3" t="s">
        <v>163</v>
      </c>
    </row>
    <row r="183" spans="1:9" hidden="1" x14ac:dyDescent="0.25">
      <c r="A183">
        <v>36</v>
      </c>
      <c r="B183" t="s">
        <v>76</v>
      </c>
      <c r="D183" t="s">
        <v>86</v>
      </c>
      <c r="E183" t="s">
        <v>88</v>
      </c>
      <c r="F183" t="s">
        <v>107</v>
      </c>
      <c r="G183" t="s">
        <v>108</v>
      </c>
      <c r="H183" t="s">
        <v>84</v>
      </c>
      <c r="I183" s="3" t="s">
        <v>163</v>
      </c>
    </row>
    <row r="184" spans="1:9" hidden="1" x14ac:dyDescent="0.25">
      <c r="A184">
        <v>37</v>
      </c>
      <c r="B184" t="s">
        <v>76</v>
      </c>
      <c r="D184" t="s">
        <v>86</v>
      </c>
      <c r="E184" t="s">
        <v>88</v>
      </c>
      <c r="F184" t="s">
        <v>107</v>
      </c>
      <c r="G184" t="s">
        <v>108</v>
      </c>
      <c r="H184" t="s">
        <v>84</v>
      </c>
      <c r="I184" s="3" t="s">
        <v>163</v>
      </c>
    </row>
    <row r="185" spans="1:9" hidden="1" x14ac:dyDescent="0.25">
      <c r="A185">
        <v>38</v>
      </c>
      <c r="B185" t="s">
        <v>76</v>
      </c>
      <c r="D185" t="s">
        <v>86</v>
      </c>
      <c r="E185" t="s">
        <v>88</v>
      </c>
      <c r="F185" t="s">
        <v>107</v>
      </c>
      <c r="G185" t="s">
        <v>108</v>
      </c>
      <c r="H185" t="s">
        <v>84</v>
      </c>
      <c r="I185" s="3" t="s">
        <v>163</v>
      </c>
    </row>
    <row r="186" spans="1:9" hidden="1" x14ac:dyDescent="0.25">
      <c r="A186">
        <v>41</v>
      </c>
      <c r="B186" t="s">
        <v>76</v>
      </c>
      <c r="D186" t="s">
        <v>86</v>
      </c>
      <c r="E186" t="s">
        <v>96</v>
      </c>
      <c r="F186" t="s">
        <v>90</v>
      </c>
      <c r="G186" t="s">
        <v>108</v>
      </c>
      <c r="H186" t="s">
        <v>84</v>
      </c>
      <c r="I186" s="3" t="s">
        <v>163</v>
      </c>
    </row>
    <row r="187" spans="1:9" hidden="1" x14ac:dyDescent="0.25">
      <c r="A187">
        <v>42</v>
      </c>
      <c r="B187" t="s">
        <v>76</v>
      </c>
      <c r="D187" t="s">
        <v>86</v>
      </c>
      <c r="E187" t="s">
        <v>96</v>
      </c>
      <c r="F187" t="s">
        <v>90</v>
      </c>
      <c r="G187" t="s">
        <v>108</v>
      </c>
      <c r="H187" t="s">
        <v>84</v>
      </c>
      <c r="I187" s="3" t="s">
        <v>163</v>
      </c>
    </row>
    <row r="188" spans="1:9" hidden="1" x14ac:dyDescent="0.25">
      <c r="A188">
        <v>43</v>
      </c>
      <c r="B188" t="s">
        <v>76</v>
      </c>
      <c r="D188" t="s">
        <v>86</v>
      </c>
      <c r="E188" t="s">
        <v>96</v>
      </c>
      <c r="F188" t="s">
        <v>90</v>
      </c>
      <c r="G188" t="s">
        <v>108</v>
      </c>
      <c r="H188" t="s">
        <v>84</v>
      </c>
      <c r="I188" s="3" t="s">
        <v>163</v>
      </c>
    </row>
    <row r="189" spans="1:9" hidden="1" x14ac:dyDescent="0.25">
      <c r="A189">
        <v>44</v>
      </c>
      <c r="B189" t="s">
        <v>76</v>
      </c>
      <c r="D189" t="s">
        <v>86</v>
      </c>
      <c r="E189" t="s">
        <v>96</v>
      </c>
      <c r="F189" t="s">
        <v>90</v>
      </c>
      <c r="G189" t="s">
        <v>108</v>
      </c>
      <c r="H189" t="s">
        <v>84</v>
      </c>
      <c r="I189" s="3" t="s">
        <v>163</v>
      </c>
    </row>
    <row r="190" spans="1:9" hidden="1" x14ac:dyDescent="0.25">
      <c r="A190">
        <v>45</v>
      </c>
      <c r="B190" t="s">
        <v>76</v>
      </c>
      <c r="D190" t="s">
        <v>86</v>
      </c>
      <c r="E190" t="s">
        <v>96</v>
      </c>
      <c r="F190" t="s">
        <v>90</v>
      </c>
      <c r="G190" t="s">
        <v>108</v>
      </c>
      <c r="H190" t="s">
        <v>84</v>
      </c>
      <c r="I190" s="3" t="s">
        <v>163</v>
      </c>
    </row>
    <row r="191" spans="1:9" hidden="1" x14ac:dyDescent="0.25">
      <c r="A191">
        <v>46</v>
      </c>
      <c r="B191" t="s">
        <v>76</v>
      </c>
      <c r="D191" t="s">
        <v>86</v>
      </c>
      <c r="E191" t="s">
        <v>106</v>
      </c>
      <c r="F191" t="s">
        <v>107</v>
      </c>
      <c r="G191" t="s">
        <v>108</v>
      </c>
      <c r="H191" t="s">
        <v>84</v>
      </c>
      <c r="I191" s="3" t="s">
        <v>163</v>
      </c>
    </row>
    <row r="192" spans="1:9" hidden="1" x14ac:dyDescent="0.25">
      <c r="A192">
        <v>47</v>
      </c>
      <c r="B192" t="s">
        <v>76</v>
      </c>
      <c r="D192" t="s">
        <v>86</v>
      </c>
      <c r="E192" t="s">
        <v>106</v>
      </c>
      <c r="F192" t="s">
        <v>107</v>
      </c>
      <c r="G192" t="s">
        <v>108</v>
      </c>
      <c r="H192" t="s">
        <v>84</v>
      </c>
      <c r="I192" s="3" t="s">
        <v>163</v>
      </c>
    </row>
    <row r="193" spans="1:9" hidden="1" x14ac:dyDescent="0.25">
      <c r="A193">
        <v>48</v>
      </c>
      <c r="B193" t="s">
        <v>76</v>
      </c>
      <c r="D193" t="s">
        <v>86</v>
      </c>
      <c r="E193" t="s">
        <v>106</v>
      </c>
      <c r="F193" t="s">
        <v>107</v>
      </c>
      <c r="G193" t="s">
        <v>108</v>
      </c>
      <c r="H193" t="s">
        <v>84</v>
      </c>
      <c r="I193" s="3" t="s">
        <v>163</v>
      </c>
    </row>
    <row r="194" spans="1:9" hidden="1" x14ac:dyDescent="0.25">
      <c r="A194">
        <v>49</v>
      </c>
      <c r="B194" t="s">
        <v>76</v>
      </c>
      <c r="D194" t="s">
        <v>86</v>
      </c>
      <c r="E194" t="s">
        <v>106</v>
      </c>
      <c r="F194" t="s">
        <v>107</v>
      </c>
      <c r="G194" t="s">
        <v>108</v>
      </c>
      <c r="H194" t="s">
        <v>84</v>
      </c>
      <c r="I194" s="3" t="s">
        <v>163</v>
      </c>
    </row>
    <row r="195" spans="1:9" hidden="1" x14ac:dyDescent="0.25">
      <c r="A195">
        <v>50</v>
      </c>
      <c r="B195" t="s">
        <v>76</v>
      </c>
      <c r="D195" t="s">
        <v>86</v>
      </c>
      <c r="E195" t="s">
        <v>106</v>
      </c>
      <c r="F195" t="s">
        <v>107</v>
      </c>
      <c r="G195" t="s">
        <v>108</v>
      </c>
      <c r="H195" t="s">
        <v>84</v>
      </c>
      <c r="I195" s="3" t="s">
        <v>163</v>
      </c>
    </row>
    <row r="196" spans="1:9" hidden="1" x14ac:dyDescent="0.25">
      <c r="A196">
        <v>51</v>
      </c>
      <c r="B196" t="s">
        <v>76</v>
      </c>
      <c r="D196" t="s">
        <v>86</v>
      </c>
      <c r="E196" t="s">
        <v>106</v>
      </c>
      <c r="F196" t="s">
        <v>107</v>
      </c>
      <c r="G196" t="s">
        <v>108</v>
      </c>
      <c r="H196" t="s">
        <v>84</v>
      </c>
      <c r="I196" s="3" t="s">
        <v>163</v>
      </c>
    </row>
    <row r="197" spans="1:9" hidden="1" x14ac:dyDescent="0.25">
      <c r="A197">
        <v>52</v>
      </c>
      <c r="B197" t="s">
        <v>76</v>
      </c>
      <c r="D197" t="s">
        <v>86</v>
      </c>
      <c r="E197" t="s">
        <v>106</v>
      </c>
      <c r="F197" t="s">
        <v>107</v>
      </c>
      <c r="G197" t="s">
        <v>108</v>
      </c>
      <c r="H197" t="s">
        <v>84</v>
      </c>
      <c r="I197" s="3" t="s">
        <v>163</v>
      </c>
    </row>
    <row r="198" spans="1:9" hidden="1" x14ac:dyDescent="0.25">
      <c r="A198">
        <v>56</v>
      </c>
      <c r="B198" t="s">
        <v>23</v>
      </c>
      <c r="D198" t="s">
        <v>91</v>
      </c>
      <c r="E198" t="s">
        <v>88</v>
      </c>
      <c r="F198" t="s">
        <v>107</v>
      </c>
      <c r="G198" t="s">
        <v>108</v>
      </c>
      <c r="H198" t="s">
        <v>84</v>
      </c>
      <c r="I198" s="3" t="s">
        <v>163</v>
      </c>
    </row>
    <row r="199" spans="1:9" hidden="1" x14ac:dyDescent="0.25">
      <c r="A199">
        <v>58</v>
      </c>
      <c r="B199" t="s">
        <v>23</v>
      </c>
      <c r="D199" t="s">
        <v>91</v>
      </c>
      <c r="E199" t="s">
        <v>96</v>
      </c>
      <c r="F199" t="s">
        <v>90</v>
      </c>
      <c r="G199" t="s">
        <v>108</v>
      </c>
      <c r="H199" t="s">
        <v>84</v>
      </c>
      <c r="I199" s="3" t="s">
        <v>163</v>
      </c>
    </row>
    <row r="200" spans="1:9" hidden="1" x14ac:dyDescent="0.25">
      <c r="A200">
        <v>59</v>
      </c>
      <c r="B200" t="s">
        <v>23</v>
      </c>
      <c r="D200" t="s">
        <v>91</v>
      </c>
      <c r="E200" t="s">
        <v>96</v>
      </c>
      <c r="F200" t="s">
        <v>90</v>
      </c>
      <c r="G200" t="s">
        <v>108</v>
      </c>
      <c r="H200" t="s">
        <v>84</v>
      </c>
      <c r="I200" s="3" t="s">
        <v>163</v>
      </c>
    </row>
    <row r="201" spans="1:9" hidden="1" x14ac:dyDescent="0.25">
      <c r="A201">
        <v>60</v>
      </c>
      <c r="B201" t="s">
        <v>23</v>
      </c>
      <c r="D201" t="s">
        <v>91</v>
      </c>
      <c r="E201" t="s">
        <v>96</v>
      </c>
      <c r="F201" t="s">
        <v>90</v>
      </c>
      <c r="G201" t="s">
        <v>108</v>
      </c>
      <c r="H201" t="s">
        <v>84</v>
      </c>
      <c r="I201" s="3" t="s">
        <v>163</v>
      </c>
    </row>
    <row r="202" spans="1:9" hidden="1" x14ac:dyDescent="0.25">
      <c r="A202">
        <v>61</v>
      </c>
      <c r="B202" t="s">
        <v>23</v>
      </c>
      <c r="D202" t="s">
        <v>91</v>
      </c>
      <c r="E202" t="s">
        <v>96</v>
      </c>
      <c r="F202" t="s">
        <v>90</v>
      </c>
      <c r="G202" t="s">
        <v>108</v>
      </c>
      <c r="H202" t="s">
        <v>84</v>
      </c>
      <c r="I202" s="3" t="s">
        <v>163</v>
      </c>
    </row>
    <row r="203" spans="1:9" hidden="1" x14ac:dyDescent="0.25">
      <c r="A203">
        <v>62</v>
      </c>
      <c r="B203" t="s">
        <v>23</v>
      </c>
      <c r="D203" t="s">
        <v>91</v>
      </c>
      <c r="E203" t="s">
        <v>96</v>
      </c>
      <c r="F203" t="s">
        <v>107</v>
      </c>
      <c r="G203" t="s">
        <v>108</v>
      </c>
      <c r="H203" t="s">
        <v>84</v>
      </c>
      <c r="I203" s="3" t="s">
        <v>163</v>
      </c>
    </row>
    <row r="204" spans="1:9" hidden="1" x14ac:dyDescent="0.25">
      <c r="A204">
        <v>63</v>
      </c>
      <c r="B204" t="s">
        <v>23</v>
      </c>
      <c r="D204" t="s">
        <v>91</v>
      </c>
      <c r="E204" t="s">
        <v>96</v>
      </c>
      <c r="F204" t="s">
        <v>90</v>
      </c>
      <c r="G204" t="s">
        <v>108</v>
      </c>
      <c r="H204" t="s">
        <v>84</v>
      </c>
      <c r="I204" s="3" t="s">
        <v>163</v>
      </c>
    </row>
    <row r="205" spans="1:9" hidden="1" x14ac:dyDescent="0.25">
      <c r="A205">
        <v>64</v>
      </c>
      <c r="B205" t="s">
        <v>23</v>
      </c>
      <c r="D205" t="s">
        <v>91</v>
      </c>
      <c r="E205" t="s">
        <v>96</v>
      </c>
      <c r="F205" t="s">
        <v>90</v>
      </c>
      <c r="G205" t="s">
        <v>108</v>
      </c>
      <c r="H205" t="s">
        <v>84</v>
      </c>
      <c r="I205" s="3" t="s">
        <v>163</v>
      </c>
    </row>
    <row r="206" spans="1:9" hidden="1" x14ac:dyDescent="0.25">
      <c r="A206">
        <v>67</v>
      </c>
      <c r="B206" t="s">
        <v>23</v>
      </c>
      <c r="D206" t="s">
        <v>91</v>
      </c>
      <c r="E206" t="s">
        <v>96</v>
      </c>
      <c r="F206" t="s">
        <v>90</v>
      </c>
      <c r="G206" t="s">
        <v>108</v>
      </c>
      <c r="H206" t="s">
        <v>84</v>
      </c>
      <c r="I206" s="3" t="s">
        <v>163</v>
      </c>
    </row>
    <row r="207" spans="1:9" hidden="1" x14ac:dyDescent="0.25">
      <c r="A207">
        <v>75</v>
      </c>
      <c r="B207" t="s">
        <v>23</v>
      </c>
      <c r="D207" t="s">
        <v>91</v>
      </c>
      <c r="E207" t="s">
        <v>96</v>
      </c>
      <c r="F207" t="s">
        <v>90</v>
      </c>
      <c r="G207" t="s">
        <v>108</v>
      </c>
      <c r="H207" t="s">
        <v>84</v>
      </c>
      <c r="I207" s="3" t="s">
        <v>163</v>
      </c>
    </row>
    <row r="208" spans="1:9" hidden="1" x14ac:dyDescent="0.25">
      <c r="A208">
        <v>76</v>
      </c>
      <c r="B208" t="s">
        <v>23</v>
      </c>
      <c r="D208" t="s">
        <v>91</v>
      </c>
      <c r="E208" t="s">
        <v>96</v>
      </c>
      <c r="F208" t="s">
        <v>90</v>
      </c>
      <c r="G208" t="s">
        <v>108</v>
      </c>
      <c r="H208" t="s">
        <v>84</v>
      </c>
      <c r="I208" s="3" t="s">
        <v>163</v>
      </c>
    </row>
    <row r="209" spans="1:9" hidden="1" x14ac:dyDescent="0.25">
      <c r="A209">
        <v>77</v>
      </c>
      <c r="B209" t="s">
        <v>23</v>
      </c>
      <c r="D209" t="s">
        <v>91</v>
      </c>
      <c r="E209" t="s">
        <v>96</v>
      </c>
      <c r="F209" t="s">
        <v>90</v>
      </c>
      <c r="G209" t="s">
        <v>108</v>
      </c>
      <c r="H209" t="s">
        <v>84</v>
      </c>
      <c r="I209" s="3" t="s">
        <v>163</v>
      </c>
    </row>
    <row r="210" spans="1:9" hidden="1" x14ac:dyDescent="0.25">
      <c r="A210">
        <v>78</v>
      </c>
      <c r="B210" t="s">
        <v>23</v>
      </c>
      <c r="D210" t="s">
        <v>91</v>
      </c>
      <c r="E210" t="s">
        <v>96</v>
      </c>
      <c r="F210" t="s">
        <v>90</v>
      </c>
      <c r="G210" t="s">
        <v>108</v>
      </c>
      <c r="H210" t="s">
        <v>84</v>
      </c>
      <c r="I210" s="3" t="s">
        <v>163</v>
      </c>
    </row>
    <row r="211" spans="1:9" hidden="1" x14ac:dyDescent="0.25">
      <c r="A211">
        <v>158</v>
      </c>
      <c r="B211" t="s">
        <v>76</v>
      </c>
      <c r="D211" t="s">
        <v>86</v>
      </c>
      <c r="E211" t="s">
        <v>96</v>
      </c>
      <c r="F211" t="s">
        <v>90</v>
      </c>
      <c r="G211" t="s">
        <v>108</v>
      </c>
      <c r="H211" t="s">
        <v>84</v>
      </c>
      <c r="I211" s="3" t="s">
        <v>163</v>
      </c>
    </row>
    <row r="212" spans="1:9" hidden="1" x14ac:dyDescent="0.25">
      <c r="A212">
        <v>166</v>
      </c>
      <c r="B212" t="s">
        <v>76</v>
      </c>
      <c r="D212" t="s">
        <v>86</v>
      </c>
      <c r="E212" t="s">
        <v>96</v>
      </c>
      <c r="F212" t="s">
        <v>90</v>
      </c>
      <c r="G212" t="s">
        <v>108</v>
      </c>
      <c r="H212" t="s">
        <v>84</v>
      </c>
      <c r="I212" s="3" t="s">
        <v>163</v>
      </c>
    </row>
    <row r="213" spans="1:9" hidden="1" x14ac:dyDescent="0.25">
      <c r="A213">
        <v>169</v>
      </c>
      <c r="B213" t="s">
        <v>76</v>
      </c>
      <c r="D213" t="s">
        <v>86</v>
      </c>
      <c r="E213" t="s">
        <v>96</v>
      </c>
      <c r="F213" t="s">
        <v>90</v>
      </c>
      <c r="G213" t="s">
        <v>108</v>
      </c>
      <c r="H213" t="s">
        <v>84</v>
      </c>
      <c r="I213" s="3" t="s">
        <v>163</v>
      </c>
    </row>
    <row r="214" spans="1:9" hidden="1" x14ac:dyDescent="0.25">
      <c r="A214">
        <v>193</v>
      </c>
      <c r="B214" t="s">
        <v>23</v>
      </c>
      <c r="D214" t="s">
        <v>91</v>
      </c>
      <c r="E214" t="s">
        <v>96</v>
      </c>
      <c r="F214" t="s">
        <v>90</v>
      </c>
      <c r="G214" t="s">
        <v>108</v>
      </c>
      <c r="H214" t="s">
        <v>84</v>
      </c>
      <c r="I214" s="3" t="s">
        <v>163</v>
      </c>
    </row>
    <row r="215" spans="1:9" hidden="1" x14ac:dyDescent="0.25">
      <c r="A215">
        <v>199</v>
      </c>
      <c r="B215" t="s">
        <v>23</v>
      </c>
      <c r="D215" t="s">
        <v>91</v>
      </c>
      <c r="E215" t="s">
        <v>96</v>
      </c>
      <c r="F215" t="s">
        <v>90</v>
      </c>
      <c r="G215" t="s">
        <v>108</v>
      </c>
      <c r="H215" t="s">
        <v>84</v>
      </c>
      <c r="I215" s="3" t="s">
        <v>163</v>
      </c>
    </row>
    <row r="216" spans="1:9" hidden="1" x14ac:dyDescent="0.25">
      <c r="A216">
        <v>204</v>
      </c>
      <c r="B216" t="s">
        <v>23</v>
      </c>
      <c r="D216" t="s">
        <v>91</v>
      </c>
      <c r="E216" t="s">
        <v>96</v>
      </c>
      <c r="F216" t="s">
        <v>90</v>
      </c>
      <c r="G216" t="s">
        <v>108</v>
      </c>
      <c r="H216" t="s">
        <v>84</v>
      </c>
      <c r="I216" s="3" t="s">
        <v>163</v>
      </c>
    </row>
    <row r="217" spans="1:9" hidden="1" x14ac:dyDescent="0.25">
      <c r="A217">
        <v>205</v>
      </c>
      <c r="B217" t="s">
        <v>23</v>
      </c>
      <c r="D217" t="s">
        <v>91</v>
      </c>
      <c r="E217" t="s">
        <v>96</v>
      </c>
      <c r="F217" t="s">
        <v>107</v>
      </c>
      <c r="G217" t="s">
        <v>108</v>
      </c>
      <c r="H217" t="s">
        <v>84</v>
      </c>
      <c r="I217" s="3" t="s">
        <v>163</v>
      </c>
    </row>
    <row r="218" spans="1:9" x14ac:dyDescent="0.25">
      <c r="A218">
        <v>219</v>
      </c>
      <c r="B218" t="s">
        <v>133</v>
      </c>
      <c r="D218" t="s">
        <v>86</v>
      </c>
      <c r="E218" t="s">
        <v>96</v>
      </c>
      <c r="F218" t="s">
        <v>107</v>
      </c>
      <c r="G218" t="s">
        <v>108</v>
      </c>
      <c r="H218" t="s">
        <v>84</v>
      </c>
      <c r="I218" s="3" t="s">
        <v>163</v>
      </c>
    </row>
    <row r="219" spans="1:9" x14ac:dyDescent="0.25">
      <c r="A219">
        <v>220</v>
      </c>
      <c r="B219" t="s">
        <v>133</v>
      </c>
      <c r="D219" t="s">
        <v>86</v>
      </c>
      <c r="E219" t="s">
        <v>96</v>
      </c>
      <c r="F219" t="s">
        <v>107</v>
      </c>
      <c r="G219" t="s">
        <v>108</v>
      </c>
      <c r="H219" t="s">
        <v>84</v>
      </c>
      <c r="I219" s="3" t="s">
        <v>163</v>
      </c>
    </row>
    <row r="220" spans="1:9" x14ac:dyDescent="0.25">
      <c r="A220">
        <v>222</v>
      </c>
      <c r="B220" t="s">
        <v>133</v>
      </c>
      <c r="D220" t="s">
        <v>86</v>
      </c>
      <c r="E220" t="s">
        <v>96</v>
      </c>
      <c r="F220" t="s">
        <v>107</v>
      </c>
      <c r="G220" t="s">
        <v>108</v>
      </c>
      <c r="H220" t="s">
        <v>84</v>
      </c>
      <c r="I220" s="3" t="s">
        <v>163</v>
      </c>
    </row>
    <row r="221" spans="1:9" x14ac:dyDescent="0.25">
      <c r="A221">
        <v>223</v>
      </c>
      <c r="B221" t="s">
        <v>133</v>
      </c>
      <c r="D221" t="s">
        <v>86</v>
      </c>
      <c r="E221" t="s">
        <v>96</v>
      </c>
      <c r="F221" t="s">
        <v>107</v>
      </c>
      <c r="G221" t="s">
        <v>108</v>
      </c>
      <c r="H221" t="s">
        <v>84</v>
      </c>
      <c r="I221" s="3" t="s">
        <v>163</v>
      </c>
    </row>
    <row r="222" spans="1:9" x14ac:dyDescent="0.25">
      <c r="A222">
        <v>224</v>
      </c>
      <c r="B222" t="s">
        <v>133</v>
      </c>
      <c r="D222" t="s">
        <v>86</v>
      </c>
      <c r="E222" t="s">
        <v>96</v>
      </c>
      <c r="F222" t="s">
        <v>107</v>
      </c>
      <c r="G222" t="s">
        <v>108</v>
      </c>
      <c r="H222" t="s">
        <v>84</v>
      </c>
      <c r="I222" s="3" t="s">
        <v>163</v>
      </c>
    </row>
    <row r="223" spans="1:9" x14ac:dyDescent="0.25">
      <c r="A223">
        <v>225</v>
      </c>
      <c r="B223" t="s">
        <v>133</v>
      </c>
      <c r="D223" t="s">
        <v>86</v>
      </c>
      <c r="E223" t="s">
        <v>96</v>
      </c>
      <c r="F223" t="s">
        <v>107</v>
      </c>
      <c r="G223" t="s">
        <v>108</v>
      </c>
      <c r="H223" t="s">
        <v>84</v>
      </c>
      <c r="I223" s="3" t="s">
        <v>163</v>
      </c>
    </row>
    <row r="224" spans="1:9" x14ac:dyDescent="0.25">
      <c r="A224">
        <v>226</v>
      </c>
      <c r="B224" t="s">
        <v>133</v>
      </c>
      <c r="D224" t="s">
        <v>86</v>
      </c>
      <c r="E224" t="s">
        <v>96</v>
      </c>
      <c r="F224" t="s">
        <v>107</v>
      </c>
      <c r="G224" t="s">
        <v>108</v>
      </c>
      <c r="H224" t="s">
        <v>84</v>
      </c>
      <c r="I224" s="3" t="s">
        <v>163</v>
      </c>
    </row>
    <row r="225" spans="1:9" x14ac:dyDescent="0.25">
      <c r="A225">
        <v>227</v>
      </c>
      <c r="B225" t="s">
        <v>133</v>
      </c>
      <c r="D225" t="s">
        <v>86</v>
      </c>
      <c r="E225" t="s">
        <v>96</v>
      </c>
      <c r="F225" t="s">
        <v>107</v>
      </c>
      <c r="G225" t="s">
        <v>108</v>
      </c>
      <c r="H225" t="s">
        <v>84</v>
      </c>
      <c r="I225" s="3" t="s">
        <v>163</v>
      </c>
    </row>
    <row r="226" spans="1:9" x14ac:dyDescent="0.25">
      <c r="A226">
        <v>228</v>
      </c>
      <c r="B226" t="s">
        <v>133</v>
      </c>
      <c r="D226" t="s">
        <v>86</v>
      </c>
      <c r="E226" t="s">
        <v>96</v>
      </c>
      <c r="F226" t="s">
        <v>107</v>
      </c>
      <c r="G226" t="s">
        <v>108</v>
      </c>
      <c r="H226" t="s">
        <v>84</v>
      </c>
      <c r="I226" s="3" t="s">
        <v>163</v>
      </c>
    </row>
    <row r="227" spans="1:9" x14ac:dyDescent="0.25">
      <c r="A227">
        <v>229</v>
      </c>
      <c r="B227" t="s">
        <v>133</v>
      </c>
      <c r="D227" t="s">
        <v>86</v>
      </c>
      <c r="E227" t="s">
        <v>96</v>
      </c>
      <c r="F227" t="s">
        <v>107</v>
      </c>
      <c r="G227" t="s">
        <v>108</v>
      </c>
      <c r="H227" t="s">
        <v>84</v>
      </c>
      <c r="I227" s="3" t="s">
        <v>163</v>
      </c>
    </row>
    <row r="228" spans="1:9" x14ac:dyDescent="0.25">
      <c r="A228">
        <v>231</v>
      </c>
      <c r="B228" t="s">
        <v>133</v>
      </c>
      <c r="D228" t="s">
        <v>86</v>
      </c>
      <c r="E228" t="s">
        <v>96</v>
      </c>
      <c r="F228" t="s">
        <v>107</v>
      </c>
      <c r="G228" t="s">
        <v>108</v>
      </c>
      <c r="H228" t="s">
        <v>84</v>
      </c>
      <c r="I228" s="3" t="s">
        <v>163</v>
      </c>
    </row>
    <row r="229" spans="1:9" x14ac:dyDescent="0.25">
      <c r="A229">
        <v>232</v>
      </c>
      <c r="B229" t="s">
        <v>133</v>
      </c>
      <c r="D229" t="s">
        <v>86</v>
      </c>
      <c r="E229" t="s">
        <v>96</v>
      </c>
      <c r="F229" t="s">
        <v>107</v>
      </c>
      <c r="G229" t="s">
        <v>108</v>
      </c>
      <c r="H229" t="s">
        <v>84</v>
      </c>
      <c r="I229" s="3" t="s">
        <v>163</v>
      </c>
    </row>
    <row r="230" spans="1:9" x14ac:dyDescent="0.25">
      <c r="A230">
        <v>233</v>
      </c>
      <c r="B230" t="s">
        <v>133</v>
      </c>
      <c r="D230" t="s">
        <v>86</v>
      </c>
      <c r="E230" t="s">
        <v>96</v>
      </c>
      <c r="F230" t="s">
        <v>107</v>
      </c>
      <c r="G230" t="s">
        <v>108</v>
      </c>
      <c r="H230" t="s">
        <v>84</v>
      </c>
      <c r="I230" s="3" t="s">
        <v>163</v>
      </c>
    </row>
    <row r="231" spans="1:9" x14ac:dyDescent="0.25">
      <c r="A231">
        <v>234</v>
      </c>
      <c r="B231" t="s">
        <v>133</v>
      </c>
      <c r="D231" t="s">
        <v>86</v>
      </c>
      <c r="E231" t="s">
        <v>96</v>
      </c>
      <c r="F231" t="s">
        <v>107</v>
      </c>
      <c r="G231" t="s">
        <v>108</v>
      </c>
      <c r="H231" t="s">
        <v>84</v>
      </c>
      <c r="I231" s="3" t="s">
        <v>163</v>
      </c>
    </row>
    <row r="232" spans="1:9" x14ac:dyDescent="0.25">
      <c r="A232">
        <v>235</v>
      </c>
      <c r="B232" t="s">
        <v>133</v>
      </c>
      <c r="D232" t="s">
        <v>86</v>
      </c>
      <c r="E232" t="s">
        <v>96</v>
      </c>
      <c r="F232" t="s">
        <v>107</v>
      </c>
      <c r="G232" t="s">
        <v>108</v>
      </c>
      <c r="H232" t="s">
        <v>84</v>
      </c>
      <c r="I232" s="3" t="s">
        <v>163</v>
      </c>
    </row>
    <row r="233" spans="1:9" x14ac:dyDescent="0.25">
      <c r="A233">
        <v>236</v>
      </c>
      <c r="B233" t="s">
        <v>133</v>
      </c>
      <c r="D233" t="s">
        <v>86</v>
      </c>
      <c r="E233" t="s">
        <v>96</v>
      </c>
      <c r="F233" t="s">
        <v>107</v>
      </c>
      <c r="G233" t="s">
        <v>108</v>
      </c>
      <c r="H233" t="s">
        <v>84</v>
      </c>
      <c r="I233" s="3" t="s">
        <v>163</v>
      </c>
    </row>
    <row r="234" spans="1:9" x14ac:dyDescent="0.25">
      <c r="A234">
        <v>237</v>
      </c>
      <c r="B234" t="s">
        <v>133</v>
      </c>
      <c r="D234" t="s">
        <v>86</v>
      </c>
      <c r="E234" t="s">
        <v>96</v>
      </c>
      <c r="F234" t="s">
        <v>107</v>
      </c>
      <c r="G234" t="s">
        <v>108</v>
      </c>
      <c r="H234" t="s">
        <v>84</v>
      </c>
      <c r="I234" s="3" t="s">
        <v>163</v>
      </c>
    </row>
    <row r="235" spans="1:9" x14ac:dyDescent="0.25">
      <c r="A235">
        <v>238</v>
      </c>
      <c r="B235" t="s">
        <v>133</v>
      </c>
      <c r="D235" t="s">
        <v>86</v>
      </c>
      <c r="E235" t="s">
        <v>96</v>
      </c>
      <c r="F235" t="s">
        <v>107</v>
      </c>
      <c r="G235" t="s">
        <v>108</v>
      </c>
      <c r="H235" t="s">
        <v>84</v>
      </c>
      <c r="I235" s="3" t="s">
        <v>163</v>
      </c>
    </row>
    <row r="236" spans="1:9" x14ac:dyDescent="0.25">
      <c r="A236">
        <v>240</v>
      </c>
      <c r="B236" t="s">
        <v>133</v>
      </c>
      <c r="D236" t="s">
        <v>86</v>
      </c>
      <c r="E236" t="s">
        <v>96</v>
      </c>
      <c r="F236" t="s">
        <v>90</v>
      </c>
      <c r="G236" t="s">
        <v>108</v>
      </c>
      <c r="H236" t="s">
        <v>84</v>
      </c>
      <c r="I236" s="3" t="s">
        <v>163</v>
      </c>
    </row>
    <row r="237" spans="1:9" x14ac:dyDescent="0.25">
      <c r="A237">
        <v>242</v>
      </c>
      <c r="B237" t="s">
        <v>133</v>
      </c>
      <c r="D237" t="s">
        <v>86</v>
      </c>
      <c r="E237" t="s">
        <v>96</v>
      </c>
      <c r="F237" t="s">
        <v>90</v>
      </c>
      <c r="G237" t="s">
        <v>108</v>
      </c>
      <c r="H237" t="s">
        <v>84</v>
      </c>
      <c r="I237" s="3" t="s">
        <v>163</v>
      </c>
    </row>
    <row r="238" spans="1:9" x14ac:dyDescent="0.25">
      <c r="A238">
        <v>244</v>
      </c>
      <c r="B238" t="s">
        <v>133</v>
      </c>
      <c r="D238" t="s">
        <v>86</v>
      </c>
      <c r="E238" t="s">
        <v>96</v>
      </c>
      <c r="F238" t="s">
        <v>90</v>
      </c>
      <c r="G238" t="s">
        <v>108</v>
      </c>
      <c r="H238" t="s">
        <v>84</v>
      </c>
      <c r="I238" s="3" t="s">
        <v>163</v>
      </c>
    </row>
    <row r="239" spans="1:9" x14ac:dyDescent="0.25">
      <c r="A239">
        <v>245</v>
      </c>
      <c r="B239" t="s">
        <v>133</v>
      </c>
      <c r="D239" t="s">
        <v>86</v>
      </c>
      <c r="E239" t="s">
        <v>96</v>
      </c>
      <c r="F239" t="s">
        <v>90</v>
      </c>
      <c r="G239" t="s">
        <v>108</v>
      </c>
      <c r="H239" t="s">
        <v>84</v>
      </c>
      <c r="I239" s="3" t="s">
        <v>163</v>
      </c>
    </row>
    <row r="240" spans="1:9" x14ac:dyDescent="0.25">
      <c r="A240">
        <v>251</v>
      </c>
      <c r="B240" t="s">
        <v>133</v>
      </c>
      <c r="D240" t="s">
        <v>86</v>
      </c>
      <c r="E240" t="s">
        <v>96</v>
      </c>
      <c r="F240" t="s">
        <v>90</v>
      </c>
      <c r="G240" t="s">
        <v>108</v>
      </c>
      <c r="H240" t="s">
        <v>84</v>
      </c>
      <c r="I240" s="3" t="s">
        <v>163</v>
      </c>
    </row>
    <row r="241" spans="1:9" x14ac:dyDescent="0.25">
      <c r="A241">
        <v>256</v>
      </c>
      <c r="B241" t="s">
        <v>133</v>
      </c>
      <c r="D241" t="s">
        <v>86</v>
      </c>
      <c r="E241" t="s">
        <v>96</v>
      </c>
      <c r="F241" t="s">
        <v>90</v>
      </c>
      <c r="G241" t="s">
        <v>108</v>
      </c>
      <c r="H241" t="s">
        <v>84</v>
      </c>
      <c r="I241" s="3" t="s">
        <v>163</v>
      </c>
    </row>
    <row r="242" spans="1:9" x14ac:dyDescent="0.25">
      <c r="A242">
        <v>258</v>
      </c>
      <c r="B242" t="s">
        <v>133</v>
      </c>
      <c r="D242" t="s">
        <v>86</v>
      </c>
      <c r="E242" t="s">
        <v>96</v>
      </c>
      <c r="F242" t="s">
        <v>90</v>
      </c>
      <c r="G242" t="s">
        <v>108</v>
      </c>
      <c r="H242" t="s">
        <v>84</v>
      </c>
      <c r="I242" s="3" t="s">
        <v>163</v>
      </c>
    </row>
    <row r="243" spans="1:9" x14ac:dyDescent="0.25">
      <c r="A243">
        <v>260</v>
      </c>
      <c r="B243" t="s">
        <v>133</v>
      </c>
      <c r="D243" t="s">
        <v>86</v>
      </c>
      <c r="E243" t="s">
        <v>96</v>
      </c>
      <c r="F243" t="s">
        <v>90</v>
      </c>
      <c r="G243" t="s">
        <v>108</v>
      </c>
      <c r="H243" t="s">
        <v>84</v>
      </c>
      <c r="I243" s="3" t="s">
        <v>163</v>
      </c>
    </row>
    <row r="244" spans="1:9" x14ac:dyDescent="0.25">
      <c r="A244">
        <v>265</v>
      </c>
      <c r="B244" t="s">
        <v>133</v>
      </c>
      <c r="D244" t="s">
        <v>86</v>
      </c>
      <c r="E244" t="s">
        <v>96</v>
      </c>
      <c r="F244" t="s">
        <v>90</v>
      </c>
      <c r="G244" t="s">
        <v>108</v>
      </c>
      <c r="H244" t="s">
        <v>84</v>
      </c>
      <c r="I244" s="3" t="s">
        <v>163</v>
      </c>
    </row>
    <row r="245" spans="1:9" x14ac:dyDescent="0.25">
      <c r="A245">
        <v>266</v>
      </c>
      <c r="B245" t="s">
        <v>133</v>
      </c>
      <c r="D245" t="s">
        <v>86</v>
      </c>
      <c r="E245" t="s">
        <v>96</v>
      </c>
      <c r="F245" t="s">
        <v>90</v>
      </c>
      <c r="G245" t="s">
        <v>108</v>
      </c>
      <c r="H245" t="s">
        <v>84</v>
      </c>
      <c r="I245" s="3" t="s">
        <v>163</v>
      </c>
    </row>
    <row r="246" spans="1:9" x14ac:dyDescent="0.25">
      <c r="A246">
        <v>267</v>
      </c>
      <c r="B246" t="s">
        <v>133</v>
      </c>
      <c r="D246" t="s">
        <v>86</v>
      </c>
      <c r="E246" t="s">
        <v>96</v>
      </c>
      <c r="F246" t="s">
        <v>90</v>
      </c>
      <c r="G246" t="s">
        <v>108</v>
      </c>
      <c r="H246" t="s">
        <v>84</v>
      </c>
      <c r="I246" s="3" t="s">
        <v>163</v>
      </c>
    </row>
    <row r="247" spans="1:9" x14ac:dyDescent="0.25">
      <c r="A247">
        <v>268</v>
      </c>
      <c r="B247" t="s">
        <v>133</v>
      </c>
      <c r="D247" t="s">
        <v>86</v>
      </c>
      <c r="E247" t="s">
        <v>96</v>
      </c>
      <c r="F247" t="s">
        <v>90</v>
      </c>
      <c r="G247" t="s">
        <v>108</v>
      </c>
      <c r="H247" t="s">
        <v>84</v>
      </c>
      <c r="I247" s="3" t="s">
        <v>163</v>
      </c>
    </row>
    <row r="248" spans="1:9" x14ac:dyDescent="0.25">
      <c r="A248">
        <v>272</v>
      </c>
      <c r="B248" t="s">
        <v>133</v>
      </c>
      <c r="D248" t="s">
        <v>86</v>
      </c>
      <c r="E248" t="s">
        <v>96</v>
      </c>
      <c r="F248" t="s">
        <v>90</v>
      </c>
      <c r="G248" t="s">
        <v>108</v>
      </c>
      <c r="H248" t="s">
        <v>84</v>
      </c>
      <c r="I248" s="3" t="s">
        <v>163</v>
      </c>
    </row>
    <row r="249" spans="1:9" hidden="1" x14ac:dyDescent="0.25">
      <c r="A249">
        <v>273</v>
      </c>
      <c r="B249" t="s">
        <v>127</v>
      </c>
      <c r="D249" t="s">
        <v>86</v>
      </c>
      <c r="E249" t="s">
        <v>96</v>
      </c>
      <c r="F249" t="s">
        <v>107</v>
      </c>
      <c r="G249" t="s">
        <v>108</v>
      </c>
      <c r="H249" t="s">
        <v>84</v>
      </c>
      <c r="I249" s="3" t="s">
        <v>163</v>
      </c>
    </row>
    <row r="250" spans="1:9" hidden="1" x14ac:dyDescent="0.25">
      <c r="A250">
        <v>274</v>
      </c>
      <c r="B250" t="s">
        <v>127</v>
      </c>
      <c r="D250" t="s">
        <v>86</v>
      </c>
      <c r="E250" t="s">
        <v>96</v>
      </c>
      <c r="F250" t="s">
        <v>107</v>
      </c>
      <c r="G250" t="s">
        <v>108</v>
      </c>
      <c r="H250" t="s">
        <v>84</v>
      </c>
      <c r="I250" s="3" t="s">
        <v>163</v>
      </c>
    </row>
    <row r="251" spans="1:9" hidden="1" x14ac:dyDescent="0.25">
      <c r="A251">
        <v>275</v>
      </c>
      <c r="B251" t="s">
        <v>127</v>
      </c>
      <c r="D251" t="s">
        <v>86</v>
      </c>
      <c r="E251" t="s">
        <v>96</v>
      </c>
      <c r="F251" t="s">
        <v>107</v>
      </c>
      <c r="G251" t="s">
        <v>108</v>
      </c>
      <c r="H251" t="s">
        <v>84</v>
      </c>
      <c r="I251" s="3" t="s">
        <v>163</v>
      </c>
    </row>
    <row r="252" spans="1:9" hidden="1" x14ac:dyDescent="0.25">
      <c r="A252">
        <v>276</v>
      </c>
      <c r="B252" t="s">
        <v>127</v>
      </c>
      <c r="D252" t="s">
        <v>86</v>
      </c>
      <c r="E252" t="s">
        <v>96</v>
      </c>
      <c r="F252" t="s">
        <v>107</v>
      </c>
      <c r="G252" t="s">
        <v>108</v>
      </c>
      <c r="H252" t="s">
        <v>84</v>
      </c>
      <c r="I252" s="3" t="s">
        <v>163</v>
      </c>
    </row>
    <row r="253" spans="1:9" hidden="1" x14ac:dyDescent="0.25">
      <c r="A253">
        <v>278</v>
      </c>
      <c r="B253" t="s">
        <v>127</v>
      </c>
      <c r="D253" t="s">
        <v>86</v>
      </c>
      <c r="E253" t="s">
        <v>96</v>
      </c>
      <c r="F253" t="s">
        <v>107</v>
      </c>
      <c r="G253" t="s">
        <v>108</v>
      </c>
      <c r="H253" t="s">
        <v>84</v>
      </c>
      <c r="I253" s="3" t="s">
        <v>163</v>
      </c>
    </row>
    <row r="254" spans="1:9" hidden="1" x14ac:dyDescent="0.25">
      <c r="A254">
        <v>279</v>
      </c>
      <c r="B254" t="s">
        <v>127</v>
      </c>
      <c r="D254" t="s">
        <v>86</v>
      </c>
      <c r="E254" t="s">
        <v>96</v>
      </c>
      <c r="F254" t="s">
        <v>107</v>
      </c>
      <c r="G254" t="s">
        <v>108</v>
      </c>
      <c r="H254" t="s">
        <v>84</v>
      </c>
      <c r="I254" s="3" t="s">
        <v>163</v>
      </c>
    </row>
    <row r="255" spans="1:9" hidden="1" x14ac:dyDescent="0.25">
      <c r="A255">
        <v>280</v>
      </c>
      <c r="B255" t="s">
        <v>127</v>
      </c>
      <c r="D255" t="s">
        <v>86</v>
      </c>
      <c r="E255" t="s">
        <v>96</v>
      </c>
      <c r="F255" t="s">
        <v>107</v>
      </c>
      <c r="G255" t="s">
        <v>108</v>
      </c>
      <c r="H255" t="s">
        <v>84</v>
      </c>
      <c r="I255" s="3" t="s">
        <v>163</v>
      </c>
    </row>
    <row r="256" spans="1:9" hidden="1" x14ac:dyDescent="0.25">
      <c r="A256">
        <v>281</v>
      </c>
      <c r="B256" t="s">
        <v>127</v>
      </c>
      <c r="D256" t="s">
        <v>86</v>
      </c>
      <c r="E256" t="s">
        <v>96</v>
      </c>
      <c r="F256" t="s">
        <v>107</v>
      </c>
      <c r="G256" t="s">
        <v>108</v>
      </c>
      <c r="H256" t="s">
        <v>84</v>
      </c>
      <c r="I256" s="3" t="s">
        <v>163</v>
      </c>
    </row>
    <row r="257" spans="1:9" hidden="1" x14ac:dyDescent="0.25">
      <c r="A257">
        <v>283</v>
      </c>
      <c r="B257" t="s">
        <v>127</v>
      </c>
      <c r="D257" t="s">
        <v>86</v>
      </c>
      <c r="E257" t="s">
        <v>96</v>
      </c>
      <c r="F257" t="s">
        <v>107</v>
      </c>
      <c r="G257" t="s">
        <v>108</v>
      </c>
      <c r="H257" t="s">
        <v>84</v>
      </c>
      <c r="I257" s="3" t="s">
        <v>163</v>
      </c>
    </row>
    <row r="258" spans="1:9" hidden="1" x14ac:dyDescent="0.25">
      <c r="A258">
        <v>284</v>
      </c>
      <c r="B258" t="s">
        <v>127</v>
      </c>
      <c r="D258" t="s">
        <v>86</v>
      </c>
      <c r="E258" t="s">
        <v>96</v>
      </c>
      <c r="F258" t="s">
        <v>107</v>
      </c>
      <c r="G258" t="s">
        <v>108</v>
      </c>
      <c r="H258" t="s">
        <v>84</v>
      </c>
      <c r="I258" s="3" t="s">
        <v>163</v>
      </c>
    </row>
    <row r="259" spans="1:9" hidden="1" x14ac:dyDescent="0.25">
      <c r="A259">
        <v>290</v>
      </c>
      <c r="B259" t="s">
        <v>127</v>
      </c>
      <c r="D259" t="s">
        <v>86</v>
      </c>
      <c r="E259" t="s">
        <v>96</v>
      </c>
      <c r="F259" t="s">
        <v>90</v>
      </c>
      <c r="G259" t="s">
        <v>108</v>
      </c>
      <c r="H259" t="s">
        <v>84</v>
      </c>
      <c r="I259" s="3" t="s">
        <v>163</v>
      </c>
    </row>
    <row r="260" spans="1:9" hidden="1" x14ac:dyDescent="0.25">
      <c r="A260">
        <v>293</v>
      </c>
      <c r="B260" t="s">
        <v>127</v>
      </c>
      <c r="D260" t="s">
        <v>86</v>
      </c>
      <c r="E260" t="s">
        <v>96</v>
      </c>
      <c r="G260" t="s">
        <v>108</v>
      </c>
      <c r="H260" t="s">
        <v>84</v>
      </c>
      <c r="I260" s="3" t="s">
        <v>163</v>
      </c>
    </row>
    <row r="261" spans="1:9" hidden="1" x14ac:dyDescent="0.25">
      <c r="A261">
        <v>295</v>
      </c>
      <c r="B261" t="s">
        <v>127</v>
      </c>
      <c r="D261" t="s">
        <v>86</v>
      </c>
      <c r="E261" t="s">
        <v>96</v>
      </c>
      <c r="G261" t="s">
        <v>108</v>
      </c>
      <c r="H261" t="s">
        <v>84</v>
      </c>
      <c r="I261" s="3" t="s">
        <v>163</v>
      </c>
    </row>
    <row r="262" spans="1:9" hidden="1" x14ac:dyDescent="0.25">
      <c r="A262">
        <v>298</v>
      </c>
      <c r="B262" t="s">
        <v>127</v>
      </c>
      <c r="D262" t="s">
        <v>86</v>
      </c>
      <c r="E262" t="s">
        <v>96</v>
      </c>
      <c r="G262" t="s">
        <v>108</v>
      </c>
      <c r="H262" t="s">
        <v>84</v>
      </c>
      <c r="I262" s="3" t="s">
        <v>163</v>
      </c>
    </row>
    <row r="263" spans="1:9" hidden="1" x14ac:dyDescent="0.25">
      <c r="A263">
        <v>299</v>
      </c>
      <c r="B263" t="s">
        <v>127</v>
      </c>
      <c r="D263" t="s">
        <v>86</v>
      </c>
      <c r="E263" t="s">
        <v>96</v>
      </c>
      <c r="G263" t="s">
        <v>108</v>
      </c>
      <c r="H263" t="s">
        <v>84</v>
      </c>
      <c r="I263" s="3" t="s">
        <v>163</v>
      </c>
    </row>
    <row r="264" spans="1:9" hidden="1" x14ac:dyDescent="0.25">
      <c r="A264">
        <v>117</v>
      </c>
      <c r="B264" t="s">
        <v>23</v>
      </c>
      <c r="D264" t="s">
        <v>91</v>
      </c>
      <c r="E264" t="s">
        <v>96</v>
      </c>
      <c r="F264" t="s">
        <v>107</v>
      </c>
      <c r="G264" t="s">
        <v>108</v>
      </c>
      <c r="H264" t="s">
        <v>84</v>
      </c>
      <c r="I264" s="3" t="s">
        <v>164</v>
      </c>
    </row>
    <row r="265" spans="1:9" hidden="1" x14ac:dyDescent="0.25">
      <c r="A265">
        <v>119</v>
      </c>
      <c r="B265" t="s">
        <v>23</v>
      </c>
      <c r="D265" t="s">
        <v>91</v>
      </c>
      <c r="E265" t="s">
        <v>96</v>
      </c>
      <c r="F265" t="s">
        <v>90</v>
      </c>
      <c r="G265" t="s">
        <v>108</v>
      </c>
      <c r="H265" t="s">
        <v>84</v>
      </c>
      <c r="I265" s="3" t="s">
        <v>164</v>
      </c>
    </row>
    <row r="266" spans="1:9" hidden="1" x14ac:dyDescent="0.25">
      <c r="A266">
        <v>138</v>
      </c>
      <c r="B266" t="s">
        <v>23</v>
      </c>
      <c r="D266" t="s">
        <v>91</v>
      </c>
      <c r="E266" t="s">
        <v>106</v>
      </c>
      <c r="F266" t="s">
        <v>107</v>
      </c>
      <c r="G266" t="s">
        <v>108</v>
      </c>
      <c r="H266" t="s">
        <v>84</v>
      </c>
      <c r="I266" s="3" t="s">
        <v>164</v>
      </c>
    </row>
    <row r="267" spans="1:9" hidden="1" x14ac:dyDescent="0.25">
      <c r="A267">
        <v>124</v>
      </c>
      <c r="B267" t="s">
        <v>23</v>
      </c>
      <c r="D267" t="s">
        <v>91</v>
      </c>
      <c r="E267" t="s">
        <v>96</v>
      </c>
      <c r="F267" t="s">
        <v>90</v>
      </c>
      <c r="G267" t="s">
        <v>108</v>
      </c>
      <c r="H267" t="s">
        <v>84</v>
      </c>
      <c r="I267" s="3" t="s">
        <v>164</v>
      </c>
    </row>
    <row r="268" spans="1:9" hidden="1" x14ac:dyDescent="0.25">
      <c r="A268">
        <v>132</v>
      </c>
      <c r="B268" t="s">
        <v>23</v>
      </c>
      <c r="D268" t="s">
        <v>91</v>
      </c>
      <c r="E268" t="s">
        <v>96</v>
      </c>
      <c r="F268" t="s">
        <v>90</v>
      </c>
      <c r="G268" t="s">
        <v>108</v>
      </c>
      <c r="H268" t="s">
        <v>84</v>
      </c>
      <c r="I268" s="3" t="s">
        <v>164</v>
      </c>
    </row>
    <row r="269" spans="1:9" hidden="1" x14ac:dyDescent="0.25">
      <c r="A269">
        <v>147</v>
      </c>
      <c r="B269" t="s">
        <v>23</v>
      </c>
      <c r="D269" t="s">
        <v>91</v>
      </c>
      <c r="E269" t="s">
        <v>106</v>
      </c>
      <c r="F269" t="s">
        <v>90</v>
      </c>
      <c r="G269" t="s">
        <v>108</v>
      </c>
      <c r="H269" t="s">
        <v>84</v>
      </c>
      <c r="I269" s="3" t="s">
        <v>164</v>
      </c>
    </row>
    <row r="270" spans="1:9" hidden="1" x14ac:dyDescent="0.25">
      <c r="A270">
        <v>57</v>
      </c>
      <c r="B270" t="s">
        <v>23</v>
      </c>
      <c r="D270" t="s">
        <v>91</v>
      </c>
      <c r="E270" t="s">
        <v>96</v>
      </c>
      <c r="F270" t="s">
        <v>90</v>
      </c>
      <c r="G270" t="s">
        <v>108</v>
      </c>
      <c r="H270" t="s">
        <v>84</v>
      </c>
      <c r="I270" s="3" t="s">
        <v>164</v>
      </c>
    </row>
    <row r="271" spans="1:9" hidden="1" x14ac:dyDescent="0.25">
      <c r="A271">
        <v>66</v>
      </c>
      <c r="B271" t="s">
        <v>23</v>
      </c>
      <c r="D271" t="s">
        <v>91</v>
      </c>
      <c r="E271" t="s">
        <v>96</v>
      </c>
      <c r="F271" t="s">
        <v>90</v>
      </c>
      <c r="G271" t="s">
        <v>108</v>
      </c>
      <c r="H271" t="s">
        <v>84</v>
      </c>
      <c r="I271" s="3" t="s">
        <v>164</v>
      </c>
    </row>
    <row r="272" spans="1:9" hidden="1" x14ac:dyDescent="0.25">
      <c r="A272">
        <v>71</v>
      </c>
      <c r="B272" t="s">
        <v>23</v>
      </c>
      <c r="D272" t="s">
        <v>91</v>
      </c>
      <c r="E272" t="s">
        <v>88</v>
      </c>
      <c r="F272" t="s">
        <v>90</v>
      </c>
      <c r="G272" t="s">
        <v>108</v>
      </c>
      <c r="H272" t="s">
        <v>84</v>
      </c>
      <c r="I272" s="3" t="s">
        <v>164</v>
      </c>
    </row>
    <row r="273" spans="1:9" hidden="1" x14ac:dyDescent="0.25">
      <c r="A273">
        <v>72</v>
      </c>
      <c r="B273" t="s">
        <v>23</v>
      </c>
      <c r="D273" t="s">
        <v>91</v>
      </c>
      <c r="E273" t="s">
        <v>88</v>
      </c>
      <c r="F273" t="s">
        <v>90</v>
      </c>
      <c r="G273" t="s">
        <v>108</v>
      </c>
      <c r="H273" t="s">
        <v>84</v>
      </c>
      <c r="I273" s="3" t="s">
        <v>164</v>
      </c>
    </row>
    <row r="274" spans="1:9" hidden="1" x14ac:dyDescent="0.25">
      <c r="A274">
        <v>40</v>
      </c>
      <c r="B274" t="s">
        <v>76</v>
      </c>
      <c r="D274" t="s">
        <v>86</v>
      </c>
      <c r="E274" t="s">
        <v>96</v>
      </c>
      <c r="F274" t="s">
        <v>90</v>
      </c>
      <c r="G274" t="s">
        <v>108</v>
      </c>
      <c r="H274" t="s">
        <v>84</v>
      </c>
      <c r="I274" s="3" t="s">
        <v>164</v>
      </c>
    </row>
    <row r="275" spans="1:9" hidden="1" x14ac:dyDescent="0.25">
      <c r="A275">
        <v>19</v>
      </c>
      <c r="B275" t="s">
        <v>76</v>
      </c>
      <c r="D275" t="s">
        <v>86</v>
      </c>
      <c r="E275" t="s">
        <v>88</v>
      </c>
      <c r="F275" t="s">
        <v>107</v>
      </c>
      <c r="G275" t="s">
        <v>108</v>
      </c>
      <c r="H275" t="s">
        <v>84</v>
      </c>
      <c r="I275" s="3" t="s">
        <v>164</v>
      </c>
    </row>
    <row r="276" spans="1:9" hidden="1" x14ac:dyDescent="0.25">
      <c r="A276">
        <v>160</v>
      </c>
      <c r="B276" t="s">
        <v>76</v>
      </c>
      <c r="D276" t="s">
        <v>86</v>
      </c>
      <c r="E276" t="s">
        <v>96</v>
      </c>
      <c r="F276" t="s">
        <v>90</v>
      </c>
      <c r="G276" t="s">
        <v>108</v>
      </c>
      <c r="H276" t="s">
        <v>84</v>
      </c>
      <c r="I276" s="3" t="s">
        <v>164</v>
      </c>
    </row>
    <row r="277" spans="1:9" hidden="1" x14ac:dyDescent="0.25">
      <c r="A277">
        <v>173</v>
      </c>
      <c r="B277" t="s">
        <v>76</v>
      </c>
      <c r="D277" t="s">
        <v>86</v>
      </c>
      <c r="E277" t="s">
        <v>96</v>
      </c>
      <c r="F277" t="s">
        <v>90</v>
      </c>
      <c r="G277" t="s">
        <v>108</v>
      </c>
      <c r="H277" t="s">
        <v>84</v>
      </c>
      <c r="I277" s="3" t="s">
        <v>164</v>
      </c>
    </row>
    <row r="278" spans="1:9" hidden="1" x14ac:dyDescent="0.25">
      <c r="A278">
        <v>185</v>
      </c>
      <c r="B278" t="s">
        <v>23</v>
      </c>
      <c r="D278" t="s">
        <v>91</v>
      </c>
      <c r="E278" t="s">
        <v>96</v>
      </c>
      <c r="F278" t="s">
        <v>90</v>
      </c>
      <c r="G278" t="s">
        <v>108</v>
      </c>
      <c r="H278" t="s">
        <v>84</v>
      </c>
      <c r="I278" s="3" t="s">
        <v>164</v>
      </c>
    </row>
    <row r="279" spans="1:9" hidden="1" x14ac:dyDescent="0.25">
      <c r="A279">
        <v>188</v>
      </c>
      <c r="B279" t="s">
        <v>23</v>
      </c>
      <c r="D279" t="s">
        <v>91</v>
      </c>
      <c r="E279" t="s">
        <v>96</v>
      </c>
      <c r="F279" t="s">
        <v>90</v>
      </c>
      <c r="G279" t="s">
        <v>108</v>
      </c>
      <c r="H279" t="s">
        <v>84</v>
      </c>
      <c r="I279" s="3" t="s">
        <v>164</v>
      </c>
    </row>
    <row r="280" spans="1:9" hidden="1" x14ac:dyDescent="0.25">
      <c r="A280">
        <v>195</v>
      </c>
      <c r="B280" t="s">
        <v>23</v>
      </c>
      <c r="D280" t="s">
        <v>91</v>
      </c>
      <c r="E280" t="s">
        <v>96</v>
      </c>
      <c r="F280" t="s">
        <v>90</v>
      </c>
      <c r="G280" t="s">
        <v>108</v>
      </c>
      <c r="H280" t="s">
        <v>84</v>
      </c>
      <c r="I280" s="3" t="s">
        <v>164</v>
      </c>
    </row>
    <row r="281" spans="1:9" hidden="1" x14ac:dyDescent="0.25">
      <c r="A281">
        <v>215</v>
      </c>
      <c r="B281" t="s">
        <v>23</v>
      </c>
      <c r="D281" t="s">
        <v>91</v>
      </c>
      <c r="E281" t="s">
        <v>96</v>
      </c>
      <c r="F281" t="s">
        <v>90</v>
      </c>
      <c r="G281" t="s">
        <v>108</v>
      </c>
      <c r="H281" t="s">
        <v>84</v>
      </c>
      <c r="I281" s="3" t="s">
        <v>165</v>
      </c>
    </row>
    <row r="282" spans="1:9" x14ac:dyDescent="0.25">
      <c r="A282">
        <v>253</v>
      </c>
      <c r="B282" t="s">
        <v>133</v>
      </c>
      <c r="D282" t="s">
        <v>86</v>
      </c>
      <c r="E282" t="s">
        <v>96</v>
      </c>
      <c r="G282" t="s">
        <v>108</v>
      </c>
      <c r="H282" t="s">
        <v>84</v>
      </c>
      <c r="I282" s="3" t="s">
        <v>165</v>
      </c>
    </row>
    <row r="283" spans="1:9" hidden="1" x14ac:dyDescent="0.25">
      <c r="A283">
        <v>288</v>
      </c>
      <c r="B283" t="s">
        <v>127</v>
      </c>
      <c r="D283" t="s">
        <v>86</v>
      </c>
      <c r="E283" t="s">
        <v>96</v>
      </c>
      <c r="G283" t="s">
        <v>108</v>
      </c>
      <c r="H283" t="s">
        <v>84</v>
      </c>
      <c r="I283" s="3" t="s">
        <v>165</v>
      </c>
    </row>
    <row r="284" spans="1:9" hidden="1" x14ac:dyDescent="0.25">
      <c r="A284">
        <v>150</v>
      </c>
      <c r="B284" t="s">
        <v>23</v>
      </c>
      <c r="D284" t="s">
        <v>91</v>
      </c>
      <c r="E284" t="s">
        <v>106</v>
      </c>
      <c r="F284" t="s">
        <v>90</v>
      </c>
      <c r="G284" t="s">
        <v>108</v>
      </c>
      <c r="H284" t="s">
        <v>84</v>
      </c>
      <c r="I284" s="3" t="s">
        <v>163</v>
      </c>
    </row>
    <row r="285" spans="1:9" hidden="1" x14ac:dyDescent="0.25">
      <c r="A285">
        <v>151</v>
      </c>
      <c r="B285" t="s">
        <v>23</v>
      </c>
      <c r="D285" t="s">
        <v>91</v>
      </c>
      <c r="E285" t="s">
        <v>106</v>
      </c>
      <c r="F285" t="s">
        <v>90</v>
      </c>
      <c r="G285" t="s">
        <v>108</v>
      </c>
      <c r="H285" t="s">
        <v>84</v>
      </c>
      <c r="I285" s="3" t="s">
        <v>163</v>
      </c>
    </row>
    <row r="286" spans="1:9" hidden="1" x14ac:dyDescent="0.25">
      <c r="A286">
        <v>152</v>
      </c>
      <c r="B286" t="s">
        <v>23</v>
      </c>
      <c r="D286" t="s">
        <v>91</v>
      </c>
      <c r="E286" t="s">
        <v>106</v>
      </c>
      <c r="F286" t="s">
        <v>90</v>
      </c>
      <c r="G286" t="s">
        <v>108</v>
      </c>
      <c r="H286" t="s">
        <v>84</v>
      </c>
      <c r="I286" s="3" t="s">
        <v>163</v>
      </c>
    </row>
    <row r="287" spans="1:9" hidden="1" x14ac:dyDescent="0.25">
      <c r="A287">
        <v>153</v>
      </c>
      <c r="B287" t="s">
        <v>23</v>
      </c>
      <c r="D287" t="s">
        <v>91</v>
      </c>
      <c r="E287" t="s">
        <v>106</v>
      </c>
      <c r="F287" t="s">
        <v>90</v>
      </c>
      <c r="G287" t="s">
        <v>108</v>
      </c>
      <c r="H287" t="s">
        <v>84</v>
      </c>
      <c r="I287" s="3" t="s">
        <v>163</v>
      </c>
    </row>
    <row r="288" spans="1:9" hidden="1" x14ac:dyDescent="0.25">
      <c r="A288">
        <v>154</v>
      </c>
      <c r="B288" t="s">
        <v>23</v>
      </c>
      <c r="D288" t="s">
        <v>91</v>
      </c>
      <c r="E288" t="s">
        <v>106</v>
      </c>
      <c r="F288" t="s">
        <v>90</v>
      </c>
      <c r="G288" t="s">
        <v>108</v>
      </c>
      <c r="H288" t="s">
        <v>84</v>
      </c>
      <c r="I288" s="3" t="s">
        <v>163</v>
      </c>
    </row>
    <row r="289" spans="1:9" hidden="1" x14ac:dyDescent="0.25">
      <c r="A289">
        <v>155</v>
      </c>
      <c r="B289" t="s">
        <v>23</v>
      </c>
      <c r="D289" t="s">
        <v>91</v>
      </c>
      <c r="E289" t="s">
        <v>106</v>
      </c>
      <c r="F289" t="s">
        <v>90</v>
      </c>
      <c r="G289" t="s">
        <v>108</v>
      </c>
      <c r="H289" t="s">
        <v>84</v>
      </c>
      <c r="I289" s="3" t="s">
        <v>163</v>
      </c>
    </row>
    <row r="290" spans="1:9" hidden="1" x14ac:dyDescent="0.25">
      <c r="A290">
        <v>145</v>
      </c>
      <c r="B290" t="s">
        <v>23</v>
      </c>
      <c r="D290" t="s">
        <v>91</v>
      </c>
      <c r="E290" t="s">
        <v>96</v>
      </c>
      <c r="F290" t="s">
        <v>90</v>
      </c>
      <c r="G290" t="s">
        <v>108</v>
      </c>
      <c r="H290" t="s">
        <v>84</v>
      </c>
      <c r="I290" s="3" t="s">
        <v>163</v>
      </c>
    </row>
    <row r="291" spans="1:9" hidden="1" x14ac:dyDescent="0.25">
      <c r="A291">
        <v>146</v>
      </c>
      <c r="B291" t="s">
        <v>23</v>
      </c>
      <c r="D291" t="s">
        <v>91</v>
      </c>
      <c r="E291" t="s">
        <v>106</v>
      </c>
      <c r="F291" t="s">
        <v>90</v>
      </c>
      <c r="G291" t="s">
        <v>108</v>
      </c>
      <c r="H291" t="s">
        <v>84</v>
      </c>
      <c r="I291" s="3" t="s">
        <v>163</v>
      </c>
    </row>
    <row r="292" spans="1:9" hidden="1" x14ac:dyDescent="0.25">
      <c r="A292">
        <v>147</v>
      </c>
      <c r="B292" t="s">
        <v>23</v>
      </c>
      <c r="D292" t="s">
        <v>91</v>
      </c>
      <c r="E292" t="s">
        <v>106</v>
      </c>
      <c r="F292" t="s">
        <v>90</v>
      </c>
      <c r="G292" t="s">
        <v>108</v>
      </c>
      <c r="H292" t="s">
        <v>84</v>
      </c>
      <c r="I292" s="3" t="s">
        <v>163</v>
      </c>
    </row>
    <row r="293" spans="1:9" hidden="1" x14ac:dyDescent="0.25">
      <c r="A293">
        <v>148</v>
      </c>
      <c r="B293" t="s">
        <v>23</v>
      </c>
      <c r="D293" t="s">
        <v>91</v>
      </c>
      <c r="E293" t="s">
        <v>106</v>
      </c>
      <c r="F293" t="s">
        <v>90</v>
      </c>
      <c r="G293" t="s">
        <v>108</v>
      </c>
      <c r="H293" t="s">
        <v>84</v>
      </c>
      <c r="I293" s="3" t="s">
        <v>163</v>
      </c>
    </row>
    <row r="294" spans="1:9" hidden="1" x14ac:dyDescent="0.25">
      <c r="A294">
        <v>149</v>
      </c>
      <c r="B294" t="s">
        <v>23</v>
      </c>
      <c r="D294" t="s">
        <v>91</v>
      </c>
      <c r="E294" t="s">
        <v>106</v>
      </c>
      <c r="F294" t="s">
        <v>90</v>
      </c>
      <c r="G294" t="s">
        <v>108</v>
      </c>
      <c r="H294" t="s">
        <v>84</v>
      </c>
      <c r="I294" s="3" t="s">
        <v>163</v>
      </c>
    </row>
    <row r="295" spans="1:9" hidden="1" x14ac:dyDescent="0.25">
      <c r="A295">
        <v>130</v>
      </c>
      <c r="B295" t="s">
        <v>23</v>
      </c>
      <c r="D295" t="s">
        <v>91</v>
      </c>
      <c r="E295" t="s">
        <v>88</v>
      </c>
      <c r="F295" t="s">
        <v>90</v>
      </c>
      <c r="G295" t="s">
        <v>108</v>
      </c>
      <c r="H295" t="s">
        <v>84</v>
      </c>
      <c r="I295" s="3" t="s">
        <v>163</v>
      </c>
    </row>
    <row r="296" spans="1:9" hidden="1" x14ac:dyDescent="0.25">
      <c r="A296">
        <v>134</v>
      </c>
      <c r="B296" t="s">
        <v>23</v>
      </c>
      <c r="D296" t="s">
        <v>91</v>
      </c>
      <c r="E296" t="s">
        <v>96</v>
      </c>
      <c r="F296" t="s">
        <v>90</v>
      </c>
      <c r="G296" t="s">
        <v>108</v>
      </c>
      <c r="H296" t="s">
        <v>84</v>
      </c>
      <c r="I296" s="3" t="s">
        <v>163</v>
      </c>
    </row>
    <row r="297" spans="1:9" hidden="1" x14ac:dyDescent="0.25">
      <c r="A297">
        <v>135</v>
      </c>
      <c r="B297" t="s">
        <v>23</v>
      </c>
      <c r="D297" t="s">
        <v>91</v>
      </c>
      <c r="E297" t="s">
        <v>96</v>
      </c>
      <c r="F297" t="s">
        <v>90</v>
      </c>
      <c r="G297" t="s">
        <v>108</v>
      </c>
      <c r="H297" t="s">
        <v>84</v>
      </c>
      <c r="I297" s="3" t="s">
        <v>163</v>
      </c>
    </row>
    <row r="298" spans="1:9" hidden="1" x14ac:dyDescent="0.25">
      <c r="A298">
        <v>136</v>
      </c>
      <c r="B298" t="s">
        <v>23</v>
      </c>
      <c r="D298" t="s">
        <v>91</v>
      </c>
      <c r="E298" t="s">
        <v>106</v>
      </c>
      <c r="F298" t="s">
        <v>107</v>
      </c>
      <c r="G298" t="s">
        <v>108</v>
      </c>
      <c r="H298" t="s">
        <v>84</v>
      </c>
      <c r="I298" s="3" t="s">
        <v>163</v>
      </c>
    </row>
    <row r="299" spans="1:9" hidden="1" x14ac:dyDescent="0.25">
      <c r="A299">
        <v>137</v>
      </c>
      <c r="B299" t="s">
        <v>23</v>
      </c>
      <c r="D299" t="s">
        <v>91</v>
      </c>
      <c r="E299" t="s">
        <v>96</v>
      </c>
      <c r="F299" t="s">
        <v>90</v>
      </c>
      <c r="G299" t="s">
        <v>108</v>
      </c>
      <c r="H299" t="s">
        <v>84</v>
      </c>
      <c r="I299" s="3" t="s">
        <v>163</v>
      </c>
    </row>
    <row r="300" spans="1:9" hidden="1" x14ac:dyDescent="0.25">
      <c r="A300">
        <v>139</v>
      </c>
      <c r="B300" t="s">
        <v>23</v>
      </c>
      <c r="D300" t="s">
        <v>91</v>
      </c>
      <c r="E300" t="s">
        <v>96</v>
      </c>
      <c r="F300" t="s">
        <v>90</v>
      </c>
      <c r="G300" t="s">
        <v>108</v>
      </c>
      <c r="H300" t="s">
        <v>84</v>
      </c>
      <c r="I300" s="3" t="s">
        <v>163</v>
      </c>
    </row>
    <row r="301" spans="1:9" hidden="1" x14ac:dyDescent="0.25">
      <c r="A301">
        <v>140</v>
      </c>
      <c r="B301" t="s">
        <v>23</v>
      </c>
      <c r="D301" t="s">
        <v>91</v>
      </c>
      <c r="E301" t="s">
        <v>96</v>
      </c>
      <c r="F301" t="s">
        <v>90</v>
      </c>
      <c r="G301" t="s">
        <v>108</v>
      </c>
      <c r="H301" t="s">
        <v>84</v>
      </c>
      <c r="I301" s="3" t="s">
        <v>163</v>
      </c>
    </row>
    <row r="302" spans="1:9" hidden="1" x14ac:dyDescent="0.25">
      <c r="A302">
        <v>141</v>
      </c>
      <c r="B302" t="s">
        <v>23</v>
      </c>
      <c r="D302" t="s">
        <v>91</v>
      </c>
      <c r="E302" t="s">
        <v>96</v>
      </c>
      <c r="F302" t="s">
        <v>90</v>
      </c>
      <c r="G302" t="s">
        <v>108</v>
      </c>
      <c r="H302" t="s">
        <v>84</v>
      </c>
      <c r="I302" s="3" t="s">
        <v>163</v>
      </c>
    </row>
    <row r="303" spans="1:9" hidden="1" x14ac:dyDescent="0.25">
      <c r="A303">
        <v>143</v>
      </c>
      <c r="B303" t="s">
        <v>23</v>
      </c>
      <c r="D303" t="s">
        <v>91</v>
      </c>
      <c r="E303" t="s">
        <v>96</v>
      </c>
      <c r="F303" t="s">
        <v>90</v>
      </c>
      <c r="G303" t="s">
        <v>108</v>
      </c>
      <c r="H303" t="s">
        <v>84</v>
      </c>
      <c r="I303" s="3" t="s">
        <v>163</v>
      </c>
    </row>
    <row r="304" spans="1:9" hidden="1" x14ac:dyDescent="0.25"/>
    <row r="305" hidden="1" x14ac:dyDescent="0.25"/>
    <row r="306" hidden="1" x14ac:dyDescent="0.25"/>
    <row r="307" hidden="1" x14ac:dyDescent="0.25"/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6" sqref="A5:A8"/>
      <pivotSelection pane="bottomRight" showHeader="1" axis="axisRow" activeRow="5" previousRow="5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defaultRowHeight="15" x14ac:dyDescent="0.25"/>
  <cols>
    <col min="1" max="1" width="13.5703125" customWidth="1"/>
    <col min="2" max="2" width="16.28515625" customWidth="1"/>
    <col min="3" max="3" width="9.28515625" customWidth="1"/>
    <col min="4" max="4" width="11.28515625" customWidth="1"/>
    <col min="5" max="45" width="3" customWidth="1"/>
    <col min="46" max="120" width="4" customWidth="1"/>
    <col min="121" max="121" width="14.5703125" bestFit="1" customWidth="1"/>
    <col min="122" max="122" width="11.140625" bestFit="1" customWidth="1"/>
    <col min="123" max="129" width="2" customWidth="1"/>
    <col min="130" max="173" width="3" customWidth="1"/>
    <col min="174" max="284" width="4" customWidth="1"/>
    <col min="285" max="285" width="14.28515625" bestFit="1" customWidth="1"/>
    <col min="286" max="286" width="11.28515625" bestFit="1" customWidth="1"/>
  </cols>
  <sheetData>
    <row r="1" spans="1:4" x14ac:dyDescent="0.25">
      <c r="A1" s="4" t="s">
        <v>0</v>
      </c>
      <c r="B1" t="s">
        <v>194</v>
      </c>
    </row>
    <row r="3" spans="1:4" x14ac:dyDescent="0.25">
      <c r="B3" s="4" t="s">
        <v>184</v>
      </c>
    </row>
    <row r="4" spans="1:4" x14ac:dyDescent="0.25">
      <c r="A4" s="4" t="s">
        <v>182</v>
      </c>
      <c r="B4" t="s">
        <v>91</v>
      </c>
      <c r="C4" t="s">
        <v>86</v>
      </c>
      <c r="D4" t="s">
        <v>183</v>
      </c>
    </row>
    <row r="5" spans="1:4" x14ac:dyDescent="0.25">
      <c r="A5" s="5" t="s">
        <v>23</v>
      </c>
    </row>
    <row r="6" spans="1:4" x14ac:dyDescent="0.25">
      <c r="A6" s="5" t="s">
        <v>133</v>
      </c>
    </row>
    <row r="7" spans="1:4" x14ac:dyDescent="0.25">
      <c r="A7" s="5" t="s">
        <v>76</v>
      </c>
    </row>
    <row r="8" spans="1:4" x14ac:dyDescent="0.25">
      <c r="A8" s="5" t="s">
        <v>127</v>
      </c>
    </row>
    <row r="9" spans="1:4" x14ac:dyDescent="0.25">
      <c r="A9" s="5" t="s">
        <v>183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A3" sqref="A3"/>
    </sheetView>
  </sheetViews>
  <sheetFormatPr defaultRowHeight="15" x14ac:dyDescent="0.25"/>
  <cols>
    <col min="1" max="1" width="13.140625" customWidth="1"/>
    <col min="2" max="2" width="45.85546875" bestFit="1" customWidth="1"/>
  </cols>
  <sheetData>
    <row r="3" spans="1:2" x14ac:dyDescent="0.25">
      <c r="A3" s="4" t="s">
        <v>182</v>
      </c>
      <c r="B3" t="s">
        <v>243</v>
      </c>
    </row>
    <row r="4" spans="1:2" x14ac:dyDescent="0.25">
      <c r="A4" s="5">
        <v>0</v>
      </c>
      <c r="B4" s="14">
        <v>76</v>
      </c>
    </row>
    <row r="5" spans="1:2" x14ac:dyDescent="0.25">
      <c r="A5" s="5">
        <v>1</v>
      </c>
      <c r="B5" s="14">
        <v>38</v>
      </c>
    </row>
    <row r="6" spans="1:2" x14ac:dyDescent="0.25">
      <c r="A6" s="5">
        <v>2</v>
      </c>
      <c r="B6" s="14">
        <v>13</v>
      </c>
    </row>
    <row r="7" spans="1:2" x14ac:dyDescent="0.25">
      <c r="A7" s="5">
        <v>3</v>
      </c>
      <c r="B7" s="14">
        <v>3</v>
      </c>
    </row>
    <row r="8" spans="1:2" x14ac:dyDescent="0.25">
      <c r="A8" s="5">
        <v>4</v>
      </c>
      <c r="B8" s="14">
        <v>1</v>
      </c>
    </row>
    <row r="9" spans="1:2" x14ac:dyDescent="0.25">
      <c r="A9" s="5">
        <v>5</v>
      </c>
      <c r="B9" s="14">
        <v>2</v>
      </c>
    </row>
    <row r="10" spans="1:2" x14ac:dyDescent="0.25">
      <c r="A10" s="5">
        <v>7</v>
      </c>
      <c r="B10" s="14">
        <v>1</v>
      </c>
    </row>
    <row r="11" spans="1:2" x14ac:dyDescent="0.25">
      <c r="A11" s="5">
        <v>8</v>
      </c>
      <c r="B11" s="14">
        <v>1</v>
      </c>
    </row>
    <row r="12" spans="1:2" x14ac:dyDescent="0.25">
      <c r="A12" s="5">
        <v>9</v>
      </c>
      <c r="B12" s="14">
        <v>1</v>
      </c>
    </row>
    <row r="13" spans="1:2" x14ac:dyDescent="0.25">
      <c r="A13" s="5" t="s">
        <v>183</v>
      </c>
      <c r="B13" s="14">
        <v>136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2"/>
  <sheetViews>
    <sheetView workbookViewId="0">
      <pane ySplit="1" topLeftCell="A110" activePane="bottomLeft" state="frozen"/>
      <selection pane="bottomLeft" sqref="A1:A1048576"/>
    </sheetView>
  </sheetViews>
  <sheetFormatPr defaultRowHeight="15" x14ac:dyDescent="0.25"/>
  <cols>
    <col min="1" max="1" width="13.7109375" style="23" bestFit="1" customWidth="1"/>
    <col min="3" max="3" width="13.42578125" bestFit="1" customWidth="1"/>
    <col min="6" max="6" width="9.5703125" bestFit="1" customWidth="1"/>
    <col min="7" max="7" width="7.7109375" bestFit="1" customWidth="1"/>
    <col min="8" max="8" width="12.28515625" bestFit="1" customWidth="1"/>
    <col min="9" max="9" width="15.5703125" bestFit="1" customWidth="1"/>
    <col min="10" max="10" width="12.85546875" bestFit="1" customWidth="1"/>
    <col min="12" max="12" width="35.28515625" customWidth="1"/>
    <col min="13" max="13" width="15.85546875" customWidth="1"/>
    <col min="14" max="14" width="27.7109375" customWidth="1"/>
    <col min="30" max="30" width="37.28515625" customWidth="1"/>
  </cols>
  <sheetData>
    <row r="1" spans="1:35" x14ac:dyDescent="0.25">
      <c r="A1" s="20" t="s">
        <v>0</v>
      </c>
      <c r="B1" s="6"/>
      <c r="C1" s="6" t="s">
        <v>75</v>
      </c>
      <c r="D1" s="6" t="s">
        <v>97</v>
      </c>
      <c r="E1" s="6" t="s">
        <v>85</v>
      </c>
      <c r="F1" s="6" t="s">
        <v>87</v>
      </c>
      <c r="G1" s="6" t="s">
        <v>89</v>
      </c>
      <c r="H1" s="6" t="s">
        <v>83</v>
      </c>
      <c r="I1" s="6" t="s">
        <v>95</v>
      </c>
      <c r="J1" s="6" t="s">
        <v>77</v>
      </c>
      <c r="K1" s="6" t="s">
        <v>1</v>
      </c>
      <c r="L1" s="6" t="s">
        <v>79</v>
      </c>
      <c r="M1" s="6" t="s">
        <v>81</v>
      </c>
      <c r="N1" s="6" t="s">
        <v>93</v>
      </c>
      <c r="O1" s="6" t="s">
        <v>167</v>
      </c>
      <c r="P1" s="6" t="s">
        <v>168</v>
      </c>
      <c r="Q1" s="6" t="s">
        <v>169</v>
      </c>
      <c r="R1" s="6" t="s">
        <v>170</v>
      </c>
      <c r="S1" s="6" t="s">
        <v>201</v>
      </c>
      <c r="T1" s="6" t="s">
        <v>172</v>
      </c>
      <c r="U1" s="6" t="s">
        <v>173</v>
      </c>
      <c r="V1" s="6" t="s">
        <v>174</v>
      </c>
      <c r="W1" s="6" t="s">
        <v>175</v>
      </c>
      <c r="X1" s="6" t="s">
        <v>176</v>
      </c>
      <c r="Y1" s="6" t="s">
        <v>177</v>
      </c>
      <c r="Z1" s="6" t="s">
        <v>178</v>
      </c>
      <c r="AA1" s="6" t="s">
        <v>179</v>
      </c>
      <c r="AB1" s="6" t="s">
        <v>180</v>
      </c>
      <c r="AC1" s="6" t="s">
        <v>181</v>
      </c>
      <c r="AD1" s="6" t="s">
        <v>197</v>
      </c>
      <c r="AE1" s="6" t="s">
        <v>157</v>
      </c>
      <c r="AF1" s="6" t="s">
        <v>158</v>
      </c>
      <c r="AG1" s="6" t="s">
        <v>159</v>
      </c>
      <c r="AH1" s="6" t="s">
        <v>160</v>
      </c>
      <c r="AI1" s="7" t="s">
        <v>186</v>
      </c>
    </row>
    <row r="2" spans="1:35" x14ac:dyDescent="0.25">
      <c r="A2" s="21">
        <v>1</v>
      </c>
      <c r="B2" s="10"/>
      <c r="C2" s="10" t="s">
        <v>76</v>
      </c>
      <c r="D2" s="10" t="s">
        <v>100</v>
      </c>
      <c r="E2" s="10" t="s">
        <v>86</v>
      </c>
      <c r="F2" s="10" t="s">
        <v>96</v>
      </c>
      <c r="G2" s="8">
        <v>1</v>
      </c>
      <c r="H2" s="10" t="s">
        <v>108</v>
      </c>
      <c r="I2" s="10" t="s">
        <v>84</v>
      </c>
      <c r="J2" s="13" t="s">
        <v>78</v>
      </c>
      <c r="K2" s="10">
        <v>1</v>
      </c>
      <c r="L2" s="10" t="s">
        <v>94</v>
      </c>
      <c r="M2" s="10" t="s">
        <v>82</v>
      </c>
      <c r="N2" s="10"/>
      <c r="O2" s="10" t="s">
        <v>53</v>
      </c>
      <c r="P2" s="10" t="s">
        <v>53</v>
      </c>
      <c r="Q2" s="10" t="s">
        <v>53</v>
      </c>
      <c r="R2" s="10" t="s">
        <v>53</v>
      </c>
      <c r="S2" s="10" t="s">
        <v>53</v>
      </c>
      <c r="T2" s="10" t="s">
        <v>53</v>
      </c>
      <c r="U2" s="10" t="s">
        <v>53</v>
      </c>
      <c r="V2" s="10" t="s">
        <v>54</v>
      </c>
      <c r="W2" s="10" t="s">
        <v>53</v>
      </c>
      <c r="X2" s="10" t="s">
        <v>53</v>
      </c>
      <c r="Y2" s="10" t="s">
        <v>53</v>
      </c>
      <c r="Z2" s="10" t="s">
        <v>53</v>
      </c>
      <c r="AA2" s="10" t="s">
        <v>53</v>
      </c>
      <c r="AB2" s="10" t="s">
        <v>53</v>
      </c>
      <c r="AC2" s="10" t="s">
        <v>53</v>
      </c>
      <c r="AD2" s="10">
        <v>1</v>
      </c>
      <c r="AE2" s="10" t="s">
        <v>162</v>
      </c>
      <c r="AF2" s="10" t="s">
        <v>162</v>
      </c>
      <c r="AG2" s="10" t="s">
        <v>162</v>
      </c>
      <c r="AH2" s="10" t="s">
        <v>162</v>
      </c>
      <c r="AI2" s="11"/>
    </row>
    <row r="3" spans="1:35" x14ac:dyDescent="0.25">
      <c r="A3" s="22">
        <v>2</v>
      </c>
      <c r="B3" s="8"/>
      <c r="C3" s="8" t="s">
        <v>76</v>
      </c>
      <c r="D3" s="8" t="s">
        <v>100</v>
      </c>
      <c r="E3" s="8" t="s">
        <v>86</v>
      </c>
      <c r="F3" s="8" t="s">
        <v>96</v>
      </c>
      <c r="G3" s="8">
        <v>1</v>
      </c>
      <c r="H3" s="8" t="s">
        <v>108</v>
      </c>
      <c r="I3" s="8" t="s">
        <v>84</v>
      </c>
      <c r="J3" s="12" t="s">
        <v>78</v>
      </c>
      <c r="K3" s="8">
        <v>2</v>
      </c>
      <c r="L3" s="8" t="s">
        <v>115</v>
      </c>
      <c r="M3" s="8" t="s">
        <v>82</v>
      </c>
      <c r="N3" s="8"/>
      <c r="O3" s="8" t="s">
        <v>53</v>
      </c>
      <c r="P3" s="8" t="s">
        <v>53</v>
      </c>
      <c r="Q3" s="8" t="s">
        <v>53</v>
      </c>
      <c r="R3" s="8" t="s">
        <v>53</v>
      </c>
      <c r="S3" s="8" t="s">
        <v>53</v>
      </c>
      <c r="T3" s="8" t="s">
        <v>53</v>
      </c>
      <c r="U3" s="8" t="s">
        <v>53</v>
      </c>
      <c r="V3" s="8" t="s">
        <v>55</v>
      </c>
      <c r="W3" s="8" t="s">
        <v>53</v>
      </c>
      <c r="X3" s="8" t="s">
        <v>53</v>
      </c>
      <c r="Y3" s="8" t="s">
        <v>53</v>
      </c>
      <c r="Z3" s="8" t="s">
        <v>53</v>
      </c>
      <c r="AA3" s="8" t="s">
        <v>54</v>
      </c>
      <c r="AB3" s="8" t="s">
        <v>53</v>
      </c>
      <c r="AC3" s="8" t="s">
        <v>53</v>
      </c>
      <c r="AD3" s="8">
        <v>1</v>
      </c>
      <c r="AE3" s="8" t="s">
        <v>162</v>
      </c>
      <c r="AF3" s="8" t="s">
        <v>162</v>
      </c>
      <c r="AG3" s="8" t="s">
        <v>162</v>
      </c>
      <c r="AH3" s="8" t="s">
        <v>162</v>
      </c>
      <c r="AI3" s="9"/>
    </row>
    <row r="4" spans="1:35" x14ac:dyDescent="0.25">
      <c r="A4" s="22">
        <v>4</v>
      </c>
      <c r="B4" s="8"/>
      <c r="C4" s="8" t="s">
        <v>76</v>
      </c>
      <c r="D4" s="8" t="s">
        <v>100</v>
      </c>
      <c r="E4" s="8" t="s">
        <v>86</v>
      </c>
      <c r="F4" s="8" t="s">
        <v>96</v>
      </c>
      <c r="G4" s="8">
        <v>1</v>
      </c>
      <c r="H4" s="8" t="s">
        <v>108</v>
      </c>
      <c r="I4" s="8" t="s">
        <v>84</v>
      </c>
      <c r="J4" s="12" t="s">
        <v>78</v>
      </c>
      <c r="K4" s="8">
        <v>4</v>
      </c>
      <c r="L4" s="8" t="s">
        <v>115</v>
      </c>
      <c r="M4" s="8" t="s">
        <v>82</v>
      </c>
      <c r="N4" s="8"/>
      <c r="O4" s="8" t="s">
        <v>53</v>
      </c>
      <c r="P4" s="8" t="s">
        <v>53</v>
      </c>
      <c r="Q4" s="8" t="s">
        <v>53</v>
      </c>
      <c r="R4" s="8" t="s">
        <v>53</v>
      </c>
      <c r="S4" s="8" t="s">
        <v>53</v>
      </c>
      <c r="T4" s="8" t="s">
        <v>53</v>
      </c>
      <c r="U4" s="8" t="s">
        <v>53</v>
      </c>
      <c r="V4" s="8" t="s">
        <v>55</v>
      </c>
      <c r="W4" s="8" t="s">
        <v>53</v>
      </c>
      <c r="X4" s="8" t="s">
        <v>53</v>
      </c>
      <c r="Y4" s="8" t="s">
        <v>53</v>
      </c>
      <c r="Z4" s="8" t="s">
        <v>53</v>
      </c>
      <c r="AA4" s="8" t="s">
        <v>54</v>
      </c>
      <c r="AB4" s="8" t="s">
        <v>53</v>
      </c>
      <c r="AC4" s="8" t="s">
        <v>53</v>
      </c>
      <c r="AD4" s="8">
        <v>1</v>
      </c>
      <c r="AE4" s="8" t="s">
        <v>256</v>
      </c>
      <c r="AF4" s="8" t="s">
        <v>162</v>
      </c>
      <c r="AG4" s="8" t="s">
        <v>162</v>
      </c>
      <c r="AH4" s="8" t="s">
        <v>162</v>
      </c>
      <c r="AI4" s="9"/>
    </row>
    <row r="5" spans="1:35" x14ac:dyDescent="0.25">
      <c r="A5" s="22">
        <v>6</v>
      </c>
      <c r="B5" s="8"/>
      <c r="C5" s="8" t="s">
        <v>76</v>
      </c>
      <c r="D5" s="8" t="s">
        <v>100</v>
      </c>
      <c r="E5" s="8" t="s">
        <v>86</v>
      </c>
      <c r="F5" s="8" t="s">
        <v>96</v>
      </c>
      <c r="G5" s="8">
        <v>1</v>
      </c>
      <c r="H5" s="8" t="s">
        <v>108</v>
      </c>
      <c r="I5" s="8" t="s">
        <v>84</v>
      </c>
      <c r="J5" s="12" t="s">
        <v>78</v>
      </c>
      <c r="K5" s="8">
        <v>6</v>
      </c>
      <c r="L5" s="8" t="s">
        <v>101</v>
      </c>
      <c r="M5" s="8" t="s">
        <v>82</v>
      </c>
      <c r="N5" s="8"/>
      <c r="O5" s="8" t="s">
        <v>54</v>
      </c>
      <c r="P5" s="8" t="s">
        <v>55</v>
      </c>
      <c r="Q5" s="8" t="s">
        <v>54</v>
      </c>
      <c r="R5" s="8" t="s">
        <v>53</v>
      </c>
      <c r="S5" s="8" t="s">
        <v>53</v>
      </c>
      <c r="T5" s="8" t="s">
        <v>53</v>
      </c>
      <c r="U5" s="8" t="s">
        <v>56</v>
      </c>
      <c r="V5" s="8" t="s">
        <v>55</v>
      </c>
      <c r="W5" s="8" t="s">
        <v>55</v>
      </c>
      <c r="X5" s="8" t="s">
        <v>53</v>
      </c>
      <c r="Y5" s="8" t="s">
        <v>55</v>
      </c>
      <c r="Z5" s="8" t="s">
        <v>53</v>
      </c>
      <c r="AA5" s="8" t="s">
        <v>54</v>
      </c>
      <c r="AB5" s="8" t="s">
        <v>55</v>
      </c>
      <c r="AC5" s="8" t="s">
        <v>53</v>
      </c>
      <c r="AD5" s="8">
        <v>5</v>
      </c>
      <c r="AE5" s="8" t="s">
        <v>246</v>
      </c>
      <c r="AF5" s="8" t="s">
        <v>162</v>
      </c>
      <c r="AG5" s="8" t="s">
        <v>162</v>
      </c>
      <c r="AH5" s="8" t="s">
        <v>162</v>
      </c>
      <c r="AI5" s="9"/>
    </row>
    <row r="6" spans="1:35" x14ac:dyDescent="0.25">
      <c r="A6" s="22">
        <v>7</v>
      </c>
      <c r="B6" s="8"/>
      <c r="C6" s="8" t="s">
        <v>76</v>
      </c>
      <c r="D6" s="8"/>
      <c r="E6" s="8" t="s">
        <v>86</v>
      </c>
      <c r="F6" s="8" t="s">
        <v>96</v>
      </c>
      <c r="G6" s="10">
        <v>1</v>
      </c>
      <c r="H6" s="8" t="s">
        <v>108</v>
      </c>
      <c r="I6" s="8" t="s">
        <v>84</v>
      </c>
      <c r="J6" s="12" t="s">
        <v>78</v>
      </c>
      <c r="K6" s="8">
        <v>7</v>
      </c>
      <c r="L6" s="8" t="s">
        <v>101</v>
      </c>
      <c r="M6" s="8" t="s">
        <v>82</v>
      </c>
      <c r="N6" s="8"/>
      <c r="O6" s="8" t="s">
        <v>53</v>
      </c>
      <c r="P6" s="8" t="s">
        <v>53</v>
      </c>
      <c r="Q6" s="8" t="s">
        <v>53</v>
      </c>
      <c r="R6" s="8" t="s">
        <v>53</v>
      </c>
      <c r="S6" s="8" t="s">
        <v>53</v>
      </c>
      <c r="T6" s="8" t="s">
        <v>53</v>
      </c>
      <c r="U6" s="8" t="s">
        <v>53</v>
      </c>
      <c r="V6" s="8" t="s">
        <v>54</v>
      </c>
      <c r="W6" s="8" t="s">
        <v>53</v>
      </c>
      <c r="X6" s="8" t="s">
        <v>53</v>
      </c>
      <c r="Y6" s="8" t="s">
        <v>53</v>
      </c>
      <c r="Z6" s="8" t="s">
        <v>53</v>
      </c>
      <c r="AA6" s="8" t="s">
        <v>54</v>
      </c>
      <c r="AB6" s="8" t="s">
        <v>53</v>
      </c>
      <c r="AC6" s="8" t="s">
        <v>53</v>
      </c>
      <c r="AD6" s="8">
        <v>0</v>
      </c>
      <c r="AE6" s="8" t="s">
        <v>162</v>
      </c>
      <c r="AF6" s="8" t="s">
        <v>162</v>
      </c>
      <c r="AG6" s="8" t="s">
        <v>162</v>
      </c>
      <c r="AH6" s="8" t="s">
        <v>162</v>
      </c>
      <c r="AI6" s="9"/>
    </row>
    <row r="7" spans="1:35" x14ac:dyDescent="0.25">
      <c r="A7" s="21">
        <v>9</v>
      </c>
      <c r="B7" s="10"/>
      <c r="C7" s="10" t="s">
        <v>76</v>
      </c>
      <c r="D7" s="10" t="s">
        <v>100</v>
      </c>
      <c r="E7" s="10" t="s">
        <v>86</v>
      </c>
      <c r="F7" s="10" t="s">
        <v>96</v>
      </c>
      <c r="G7" s="8">
        <v>1</v>
      </c>
      <c r="H7" s="10" t="s">
        <v>108</v>
      </c>
      <c r="I7" s="10" t="s">
        <v>84</v>
      </c>
      <c r="J7" s="13" t="s">
        <v>78</v>
      </c>
      <c r="K7" s="10">
        <v>9</v>
      </c>
      <c r="L7" s="10" t="s">
        <v>123</v>
      </c>
      <c r="M7" s="10" t="s">
        <v>82</v>
      </c>
      <c r="N7" s="10"/>
      <c r="O7" s="10" t="s">
        <v>53</v>
      </c>
      <c r="P7" s="10" t="s">
        <v>54</v>
      </c>
      <c r="Q7" s="10" t="s">
        <v>54</v>
      </c>
      <c r="R7" s="10" t="s">
        <v>54</v>
      </c>
      <c r="S7" s="10" t="s">
        <v>53</v>
      </c>
      <c r="T7" s="10" t="s">
        <v>54</v>
      </c>
      <c r="U7" s="10" t="s">
        <v>56</v>
      </c>
      <c r="V7" s="10" t="s">
        <v>55</v>
      </c>
      <c r="W7" s="10" t="s">
        <v>53</v>
      </c>
      <c r="X7" s="10" t="s">
        <v>54</v>
      </c>
      <c r="Y7" s="10" t="s">
        <v>53</v>
      </c>
      <c r="Z7" s="10" t="s">
        <v>53</v>
      </c>
      <c r="AA7" s="10" t="s">
        <v>54</v>
      </c>
      <c r="AB7" s="10" t="s">
        <v>53</v>
      </c>
      <c r="AC7" s="10" t="s">
        <v>53</v>
      </c>
      <c r="AD7" s="10">
        <v>1</v>
      </c>
      <c r="AE7" s="10" t="s">
        <v>162</v>
      </c>
      <c r="AF7" s="10" t="s">
        <v>162</v>
      </c>
      <c r="AG7" s="10" t="s">
        <v>162</v>
      </c>
      <c r="AH7" s="10" t="s">
        <v>162</v>
      </c>
      <c r="AI7" s="11"/>
    </row>
    <row r="8" spans="1:35" x14ac:dyDescent="0.25">
      <c r="A8" s="22">
        <v>10</v>
      </c>
      <c r="B8" s="8"/>
      <c r="C8" s="8" t="s">
        <v>76</v>
      </c>
      <c r="D8" s="8"/>
      <c r="E8" s="8" t="s">
        <v>86</v>
      </c>
      <c r="F8" s="8" t="s">
        <v>96</v>
      </c>
      <c r="G8" s="8">
        <v>1</v>
      </c>
      <c r="H8" s="8" t="s">
        <v>108</v>
      </c>
      <c r="I8" s="8" t="s">
        <v>84</v>
      </c>
      <c r="J8" s="12" t="s">
        <v>78</v>
      </c>
      <c r="K8" s="8">
        <v>10</v>
      </c>
      <c r="L8" s="8" t="s">
        <v>115</v>
      </c>
      <c r="M8" s="8" t="s">
        <v>82</v>
      </c>
      <c r="N8" s="8"/>
      <c r="O8" s="8" t="s">
        <v>53</v>
      </c>
      <c r="P8" s="8" t="s">
        <v>53</v>
      </c>
      <c r="Q8" s="8" t="s">
        <v>53</v>
      </c>
      <c r="R8" s="8" t="s">
        <v>53</v>
      </c>
      <c r="S8" s="8" t="s">
        <v>53</v>
      </c>
      <c r="T8" s="8" t="s">
        <v>53</v>
      </c>
      <c r="U8" s="8" t="s">
        <v>53</v>
      </c>
      <c r="V8" s="8" t="s">
        <v>54</v>
      </c>
      <c r="W8" s="8" t="s">
        <v>53</v>
      </c>
      <c r="X8" s="8" t="s">
        <v>53</v>
      </c>
      <c r="Y8" s="8" t="s">
        <v>53</v>
      </c>
      <c r="Z8" s="8" t="s">
        <v>53</v>
      </c>
      <c r="AA8" s="8" t="s">
        <v>54</v>
      </c>
      <c r="AB8" s="8" t="s">
        <v>53</v>
      </c>
      <c r="AC8" s="8" t="s">
        <v>53</v>
      </c>
      <c r="AD8" s="8">
        <v>0</v>
      </c>
      <c r="AE8" s="8" t="s">
        <v>162</v>
      </c>
      <c r="AF8" s="8" t="s">
        <v>162</v>
      </c>
      <c r="AG8" s="8" t="s">
        <v>162</v>
      </c>
      <c r="AH8" s="8" t="s">
        <v>162</v>
      </c>
      <c r="AI8" s="9"/>
    </row>
    <row r="9" spans="1:35" x14ac:dyDescent="0.25">
      <c r="A9" s="22">
        <v>17</v>
      </c>
      <c r="B9" s="8"/>
      <c r="C9" s="8" t="s">
        <v>76</v>
      </c>
      <c r="D9" s="8" t="s">
        <v>100</v>
      </c>
      <c r="E9" s="8" t="s">
        <v>86</v>
      </c>
      <c r="F9" s="8" t="s">
        <v>88</v>
      </c>
      <c r="G9" s="8">
        <v>0</v>
      </c>
      <c r="H9" s="8" t="s">
        <v>108</v>
      </c>
      <c r="I9" s="8" t="s">
        <v>84</v>
      </c>
      <c r="J9" s="12" t="s">
        <v>78</v>
      </c>
      <c r="K9" s="8">
        <v>17</v>
      </c>
      <c r="L9" s="8" t="s">
        <v>115</v>
      </c>
      <c r="M9" s="8" t="s">
        <v>82</v>
      </c>
      <c r="N9" s="8"/>
      <c r="O9" s="8" t="s">
        <v>53</v>
      </c>
      <c r="P9" s="8" t="s">
        <v>53</v>
      </c>
      <c r="Q9" s="8" t="s">
        <v>53</v>
      </c>
      <c r="R9" s="8" t="s">
        <v>53</v>
      </c>
      <c r="S9" s="8" t="s">
        <v>53</v>
      </c>
      <c r="T9" s="8" t="s">
        <v>53</v>
      </c>
      <c r="U9" s="8" t="s">
        <v>53</v>
      </c>
      <c r="V9" s="8" t="s">
        <v>54</v>
      </c>
      <c r="W9" s="8" t="s">
        <v>53</v>
      </c>
      <c r="X9" s="8" t="s">
        <v>53</v>
      </c>
      <c r="Y9" s="8" t="s">
        <v>53</v>
      </c>
      <c r="Z9" s="8" t="s">
        <v>53</v>
      </c>
      <c r="AA9" s="8" t="s">
        <v>55</v>
      </c>
      <c r="AB9" s="8" t="s">
        <v>53</v>
      </c>
      <c r="AC9" s="8" t="s">
        <v>53</v>
      </c>
      <c r="AD9" s="8">
        <v>0</v>
      </c>
      <c r="AE9" s="8" t="s">
        <v>162</v>
      </c>
      <c r="AF9" s="8" t="s">
        <v>162</v>
      </c>
      <c r="AG9" s="8" t="s">
        <v>162</v>
      </c>
      <c r="AH9" s="8" t="s">
        <v>162</v>
      </c>
      <c r="AI9" s="9"/>
    </row>
    <row r="10" spans="1:35" x14ac:dyDescent="0.25">
      <c r="A10" s="22">
        <v>29</v>
      </c>
      <c r="B10" s="8"/>
      <c r="C10" s="8" t="s">
        <v>23</v>
      </c>
      <c r="D10" s="8"/>
      <c r="E10" s="8" t="s">
        <v>91</v>
      </c>
      <c r="F10" s="8" t="s">
        <v>96</v>
      </c>
      <c r="G10" s="10">
        <v>1</v>
      </c>
      <c r="H10" s="8" t="s">
        <v>108</v>
      </c>
      <c r="I10" s="8" t="s">
        <v>84</v>
      </c>
      <c r="J10" s="12" t="s">
        <v>78</v>
      </c>
      <c r="K10" s="8">
        <v>184</v>
      </c>
      <c r="L10" s="8" t="s">
        <v>115</v>
      </c>
      <c r="M10" s="8" t="s">
        <v>82</v>
      </c>
      <c r="N10" s="8"/>
      <c r="O10" s="8" t="s">
        <v>53</v>
      </c>
      <c r="P10" s="8" t="s">
        <v>53</v>
      </c>
      <c r="Q10" s="8" t="s">
        <v>53</v>
      </c>
      <c r="R10" s="8" t="s">
        <v>53</v>
      </c>
      <c r="S10" s="8" t="s">
        <v>53</v>
      </c>
      <c r="T10" s="8" t="s">
        <v>53</v>
      </c>
      <c r="U10" s="8" t="s">
        <v>53</v>
      </c>
      <c r="V10" s="8" t="s">
        <v>54</v>
      </c>
      <c r="W10" s="8" t="s">
        <v>53</v>
      </c>
      <c r="X10" s="8" t="s">
        <v>53</v>
      </c>
      <c r="Y10" s="8" t="s">
        <v>53</v>
      </c>
      <c r="Z10" s="8" t="s">
        <v>53</v>
      </c>
      <c r="AA10" s="8" t="s">
        <v>53</v>
      </c>
      <c r="AB10" s="8" t="s">
        <v>53</v>
      </c>
      <c r="AC10" s="8" t="s">
        <v>53</v>
      </c>
      <c r="AD10" s="8">
        <v>0</v>
      </c>
      <c r="AE10" s="8" t="s">
        <v>162</v>
      </c>
      <c r="AF10" s="8" t="s">
        <v>162</v>
      </c>
      <c r="AG10" s="8" t="s">
        <v>162</v>
      </c>
      <c r="AH10" s="8" t="s">
        <v>162</v>
      </c>
      <c r="AI10" s="9"/>
    </row>
    <row r="11" spans="1:35" x14ac:dyDescent="0.25">
      <c r="A11" s="22">
        <v>31</v>
      </c>
      <c r="B11" s="8"/>
      <c r="C11" s="8" t="s">
        <v>76</v>
      </c>
      <c r="D11" s="8"/>
      <c r="E11" s="8" t="s">
        <v>86</v>
      </c>
      <c r="F11" s="8" t="s">
        <v>88</v>
      </c>
      <c r="G11" s="8">
        <v>1</v>
      </c>
      <c r="H11" s="8" t="s">
        <v>108</v>
      </c>
      <c r="I11" s="8" t="s">
        <v>84</v>
      </c>
      <c r="J11" s="12" t="s">
        <v>78</v>
      </c>
      <c r="K11" s="8">
        <v>31</v>
      </c>
      <c r="L11" s="8" t="s">
        <v>80</v>
      </c>
      <c r="M11" s="8" t="s">
        <v>82</v>
      </c>
      <c r="N11" s="8" t="s">
        <v>92</v>
      </c>
      <c r="O11" s="8" t="s">
        <v>53</v>
      </c>
      <c r="P11" s="8" t="s">
        <v>53</v>
      </c>
      <c r="Q11" s="8" t="s">
        <v>53</v>
      </c>
      <c r="R11" s="8" t="s">
        <v>53</v>
      </c>
      <c r="S11" s="8" t="s">
        <v>53</v>
      </c>
      <c r="T11" s="8" t="s">
        <v>53</v>
      </c>
      <c r="U11" s="8" t="s">
        <v>53</v>
      </c>
      <c r="V11" s="8" t="s">
        <v>55</v>
      </c>
      <c r="W11" s="8" t="s">
        <v>53</v>
      </c>
      <c r="X11" s="8" t="s">
        <v>53</v>
      </c>
      <c r="Y11" s="8" t="s">
        <v>53</v>
      </c>
      <c r="Z11" s="8" t="s">
        <v>53</v>
      </c>
      <c r="AA11" s="8" t="s">
        <v>54</v>
      </c>
      <c r="AB11" s="8" t="s">
        <v>53</v>
      </c>
      <c r="AC11" s="8" t="s">
        <v>53</v>
      </c>
      <c r="AD11" s="8">
        <v>1</v>
      </c>
      <c r="AE11" s="8" t="s">
        <v>162</v>
      </c>
      <c r="AF11" s="8" t="s">
        <v>162</v>
      </c>
      <c r="AG11" s="8" t="s">
        <v>162</v>
      </c>
      <c r="AH11" s="8" t="s">
        <v>162</v>
      </c>
      <c r="AI11" s="9"/>
    </row>
    <row r="12" spans="1:35" x14ac:dyDescent="0.25">
      <c r="A12" s="22">
        <v>32</v>
      </c>
      <c r="B12" s="8"/>
      <c r="C12" s="8" t="s">
        <v>76</v>
      </c>
      <c r="D12" s="8"/>
      <c r="E12" s="8" t="s">
        <v>86</v>
      </c>
      <c r="F12" s="8" t="s">
        <v>88</v>
      </c>
      <c r="G12" s="8">
        <v>1</v>
      </c>
      <c r="H12" s="8" t="s">
        <v>108</v>
      </c>
      <c r="I12" s="8" t="s">
        <v>84</v>
      </c>
      <c r="J12" s="12" t="s">
        <v>78</v>
      </c>
      <c r="K12" s="8">
        <v>32</v>
      </c>
      <c r="L12" s="8" t="s">
        <v>112</v>
      </c>
      <c r="M12" s="8" t="s">
        <v>82</v>
      </c>
      <c r="N12" s="8"/>
      <c r="O12" s="8" t="s">
        <v>53</v>
      </c>
      <c r="P12" s="8" t="s">
        <v>55</v>
      </c>
      <c r="Q12" s="8" t="s">
        <v>54</v>
      </c>
      <c r="R12" s="8" t="s">
        <v>55</v>
      </c>
      <c r="S12" s="8" t="s">
        <v>54</v>
      </c>
      <c r="T12" s="8" t="s">
        <v>54</v>
      </c>
      <c r="U12" s="8" t="s">
        <v>56</v>
      </c>
      <c r="V12" s="8" t="s">
        <v>55</v>
      </c>
      <c r="W12" s="8" t="s">
        <v>53</v>
      </c>
      <c r="X12" s="8" t="s">
        <v>54</v>
      </c>
      <c r="Y12" s="8" t="s">
        <v>53</v>
      </c>
      <c r="Z12" s="8" t="s">
        <v>53</v>
      </c>
      <c r="AA12" s="8" t="s">
        <v>55</v>
      </c>
      <c r="AB12" s="8" t="s">
        <v>53</v>
      </c>
      <c r="AC12" s="8" t="s">
        <v>53</v>
      </c>
      <c r="AD12" s="8">
        <v>4</v>
      </c>
      <c r="AE12" s="8" t="s">
        <v>161</v>
      </c>
      <c r="AF12" s="8" t="s">
        <v>162</v>
      </c>
      <c r="AG12" s="8" t="s">
        <v>161</v>
      </c>
      <c r="AH12" s="8" t="s">
        <v>162</v>
      </c>
      <c r="AI12" s="9"/>
    </row>
    <row r="13" spans="1:35" x14ac:dyDescent="0.25">
      <c r="A13" s="22">
        <v>34</v>
      </c>
      <c r="B13" s="8"/>
      <c r="C13" s="8" t="s">
        <v>76</v>
      </c>
      <c r="D13" s="8"/>
      <c r="E13" s="8" t="s">
        <v>86</v>
      </c>
      <c r="F13" s="8" t="s">
        <v>88</v>
      </c>
      <c r="G13" s="8">
        <v>1</v>
      </c>
      <c r="H13" s="8" t="s">
        <v>108</v>
      </c>
      <c r="I13" s="8" t="s">
        <v>84</v>
      </c>
      <c r="J13" s="12" t="s">
        <v>78</v>
      </c>
      <c r="K13" s="8">
        <v>34</v>
      </c>
      <c r="L13" s="8" t="s">
        <v>128</v>
      </c>
      <c r="M13" s="8" t="s">
        <v>82</v>
      </c>
      <c r="N13" s="8"/>
      <c r="O13" s="8" t="s">
        <v>53</v>
      </c>
      <c r="P13" s="8" t="s">
        <v>53</v>
      </c>
      <c r="Q13" s="8" t="s">
        <v>53</v>
      </c>
      <c r="R13" s="8" t="s">
        <v>53</v>
      </c>
      <c r="S13" s="8" t="s">
        <v>53</v>
      </c>
      <c r="T13" s="8" t="s">
        <v>53</v>
      </c>
      <c r="U13" s="8" t="s">
        <v>53</v>
      </c>
      <c r="V13" s="8" t="s">
        <v>55</v>
      </c>
      <c r="W13" s="8" t="s">
        <v>53</v>
      </c>
      <c r="X13" s="8" t="s">
        <v>53</v>
      </c>
      <c r="Y13" s="8" t="s">
        <v>53</v>
      </c>
      <c r="Z13" s="8" t="s">
        <v>53</v>
      </c>
      <c r="AA13" s="8" t="s">
        <v>54</v>
      </c>
      <c r="AB13" s="8" t="s">
        <v>53</v>
      </c>
      <c r="AC13" s="8" t="s">
        <v>53</v>
      </c>
      <c r="AD13" s="8">
        <v>0</v>
      </c>
      <c r="AE13" s="8" t="s">
        <v>162</v>
      </c>
      <c r="AF13" s="8" t="s">
        <v>162</v>
      </c>
      <c r="AG13" s="8" t="s">
        <v>162</v>
      </c>
      <c r="AH13" s="8" t="s">
        <v>162</v>
      </c>
      <c r="AI13" s="9"/>
    </row>
    <row r="14" spans="1:35" x14ac:dyDescent="0.25">
      <c r="A14" s="22">
        <v>39</v>
      </c>
      <c r="B14" s="8"/>
      <c r="C14" s="8" t="s">
        <v>76</v>
      </c>
      <c r="D14" s="8"/>
      <c r="E14" s="8" t="s">
        <v>86</v>
      </c>
      <c r="F14" s="8" t="s">
        <v>88</v>
      </c>
      <c r="G14" s="8">
        <v>0</v>
      </c>
      <c r="H14" s="8" t="s">
        <v>108</v>
      </c>
      <c r="I14" s="8" t="s">
        <v>84</v>
      </c>
      <c r="J14" s="12" t="s">
        <v>78</v>
      </c>
      <c r="K14" s="8">
        <v>39</v>
      </c>
      <c r="L14" s="8" t="s">
        <v>129</v>
      </c>
      <c r="M14" s="8" t="s">
        <v>82</v>
      </c>
      <c r="N14" s="8"/>
      <c r="O14" s="8" t="s">
        <v>53</v>
      </c>
      <c r="P14" s="8" t="s">
        <v>53</v>
      </c>
      <c r="Q14" s="8" t="s">
        <v>53</v>
      </c>
      <c r="R14" s="8" t="s">
        <v>53</v>
      </c>
      <c r="S14" s="8" t="s">
        <v>53</v>
      </c>
      <c r="T14" s="8" t="s">
        <v>53</v>
      </c>
      <c r="U14" s="8" t="s">
        <v>53</v>
      </c>
      <c r="V14" s="8" t="s">
        <v>55</v>
      </c>
      <c r="W14" s="8" t="s">
        <v>53</v>
      </c>
      <c r="X14" s="8" t="s">
        <v>54</v>
      </c>
      <c r="Y14" s="8" t="s">
        <v>53</v>
      </c>
      <c r="Z14" s="8" t="s">
        <v>53</v>
      </c>
      <c r="AA14" s="8" t="s">
        <v>54</v>
      </c>
      <c r="AB14" s="8" t="s">
        <v>53</v>
      </c>
      <c r="AC14" s="8" t="s">
        <v>53</v>
      </c>
      <c r="AD14" s="8">
        <v>1</v>
      </c>
      <c r="AE14" s="8" t="s">
        <v>162</v>
      </c>
      <c r="AF14" s="8" t="s">
        <v>162</v>
      </c>
      <c r="AG14" s="8" t="s">
        <v>162</v>
      </c>
      <c r="AH14" s="8" t="s">
        <v>162</v>
      </c>
      <c r="AI14" s="9"/>
    </row>
    <row r="15" spans="1:35" x14ac:dyDescent="0.25">
      <c r="A15" s="21">
        <v>53</v>
      </c>
      <c r="B15" s="10"/>
      <c r="C15" s="10" t="s">
        <v>76</v>
      </c>
      <c r="D15" s="10" t="s">
        <v>122</v>
      </c>
      <c r="E15" s="10" t="s">
        <v>86</v>
      </c>
      <c r="F15" s="10" t="s">
        <v>96</v>
      </c>
      <c r="G15" s="10">
        <v>0</v>
      </c>
      <c r="H15" s="10" t="s">
        <v>108</v>
      </c>
      <c r="I15" s="10" t="s">
        <v>84</v>
      </c>
      <c r="J15" s="13" t="s">
        <v>78</v>
      </c>
      <c r="K15" s="10">
        <v>53</v>
      </c>
      <c r="L15" s="10" t="s">
        <v>111</v>
      </c>
      <c r="M15" s="10" t="s">
        <v>82</v>
      </c>
      <c r="N15" s="10"/>
      <c r="O15" s="10" t="s">
        <v>53</v>
      </c>
      <c r="P15" s="10" t="s">
        <v>53</v>
      </c>
      <c r="Q15" s="10" t="s">
        <v>53</v>
      </c>
      <c r="R15" s="10" t="s">
        <v>53</v>
      </c>
      <c r="S15" s="10" t="s">
        <v>53</v>
      </c>
      <c r="T15" s="10" t="s">
        <v>53</v>
      </c>
      <c r="U15" s="10" t="s">
        <v>53</v>
      </c>
      <c r="V15" s="10" t="s">
        <v>55</v>
      </c>
      <c r="W15" s="10" t="s">
        <v>53</v>
      </c>
      <c r="X15" s="10" t="s">
        <v>53</v>
      </c>
      <c r="Y15" s="10" t="s">
        <v>53</v>
      </c>
      <c r="Z15" s="10" t="s">
        <v>53</v>
      </c>
      <c r="AA15" s="10" t="s">
        <v>54</v>
      </c>
      <c r="AB15" s="10" t="s">
        <v>53</v>
      </c>
      <c r="AC15" s="10" t="s">
        <v>53</v>
      </c>
      <c r="AD15" s="10">
        <v>1</v>
      </c>
      <c r="AE15" s="10" t="s">
        <v>162</v>
      </c>
      <c r="AF15" s="10" t="s">
        <v>162</v>
      </c>
      <c r="AG15" s="10" t="s">
        <v>162</v>
      </c>
      <c r="AH15" s="10" t="s">
        <v>162</v>
      </c>
      <c r="AI15" s="11"/>
    </row>
    <row r="16" spans="1:35" x14ac:dyDescent="0.25">
      <c r="A16" s="22">
        <v>54</v>
      </c>
      <c r="B16" s="8"/>
      <c r="C16" s="8" t="s">
        <v>76</v>
      </c>
      <c r="D16" s="8" t="s">
        <v>105</v>
      </c>
      <c r="E16" s="8" t="s">
        <v>86</v>
      </c>
      <c r="F16" s="8" t="s">
        <v>106</v>
      </c>
      <c r="G16" s="8">
        <v>0</v>
      </c>
      <c r="H16" s="8" t="s">
        <v>108</v>
      </c>
      <c r="I16" s="8" t="s">
        <v>84</v>
      </c>
      <c r="J16" s="12" t="s">
        <v>78</v>
      </c>
      <c r="K16" s="8">
        <v>54</v>
      </c>
      <c r="L16" s="8" t="s">
        <v>94</v>
      </c>
      <c r="M16" s="8" t="s">
        <v>82</v>
      </c>
      <c r="N16" s="8"/>
      <c r="O16" s="8" t="s">
        <v>53</v>
      </c>
      <c r="P16" s="8" t="s">
        <v>55</v>
      </c>
      <c r="Q16" s="8" t="s">
        <v>54</v>
      </c>
      <c r="R16" s="8" t="s">
        <v>53</v>
      </c>
      <c r="S16" s="8" t="s">
        <v>53</v>
      </c>
      <c r="T16" s="8" t="s">
        <v>54</v>
      </c>
      <c r="U16" s="8" t="s">
        <v>56</v>
      </c>
      <c r="V16" s="8" t="s">
        <v>54</v>
      </c>
      <c r="W16" s="8" t="s">
        <v>53</v>
      </c>
      <c r="X16" s="8" t="s">
        <v>53</v>
      </c>
      <c r="Y16" s="8" t="s">
        <v>53</v>
      </c>
      <c r="Z16" s="8" t="s">
        <v>53</v>
      </c>
      <c r="AA16" s="8" t="s">
        <v>53</v>
      </c>
      <c r="AB16" s="8" t="s">
        <v>53</v>
      </c>
      <c r="AC16" s="8" t="s">
        <v>53</v>
      </c>
      <c r="AD16" s="8">
        <v>1</v>
      </c>
      <c r="AE16" s="8" t="s">
        <v>162</v>
      </c>
      <c r="AF16" s="8" t="s">
        <v>162</v>
      </c>
      <c r="AG16" s="8" t="s">
        <v>162</v>
      </c>
      <c r="AH16" s="8" t="s">
        <v>162</v>
      </c>
      <c r="AI16" s="9"/>
    </row>
    <row r="17" spans="1:35" x14ac:dyDescent="0.25">
      <c r="A17" s="21">
        <v>55</v>
      </c>
      <c r="B17" s="10"/>
      <c r="C17" s="10" t="s">
        <v>23</v>
      </c>
      <c r="D17" s="10" t="s">
        <v>113</v>
      </c>
      <c r="E17" s="10" t="s">
        <v>91</v>
      </c>
      <c r="F17" s="10" t="s">
        <v>96</v>
      </c>
      <c r="G17" s="10">
        <v>1</v>
      </c>
      <c r="H17" s="10" t="s">
        <v>108</v>
      </c>
      <c r="I17" s="10" t="s">
        <v>84</v>
      </c>
      <c r="J17" s="13" t="s">
        <v>78</v>
      </c>
      <c r="K17" s="10">
        <v>55</v>
      </c>
      <c r="L17" s="10" t="s">
        <v>115</v>
      </c>
      <c r="M17" s="10" t="s">
        <v>82</v>
      </c>
      <c r="N17" s="10"/>
      <c r="O17" s="10" t="s">
        <v>53</v>
      </c>
      <c r="P17" s="10" t="s">
        <v>53</v>
      </c>
      <c r="Q17" s="10" t="s">
        <v>54</v>
      </c>
      <c r="R17" s="10" t="s">
        <v>54</v>
      </c>
      <c r="S17" s="10" t="s">
        <v>53</v>
      </c>
      <c r="T17" s="10" t="s">
        <v>53</v>
      </c>
      <c r="U17" s="10" t="s">
        <v>53</v>
      </c>
      <c r="V17" s="10" t="s">
        <v>54</v>
      </c>
      <c r="W17" s="10" t="s">
        <v>53</v>
      </c>
      <c r="X17" s="10" t="s">
        <v>53</v>
      </c>
      <c r="Y17" s="10" t="s">
        <v>53</v>
      </c>
      <c r="Z17" s="10" t="s">
        <v>53</v>
      </c>
      <c r="AA17" s="10" t="s">
        <v>53</v>
      </c>
      <c r="AB17" s="10" t="s">
        <v>53</v>
      </c>
      <c r="AC17" s="10" t="s">
        <v>53</v>
      </c>
      <c r="AD17" s="10">
        <v>0</v>
      </c>
      <c r="AE17" s="10" t="s">
        <v>162</v>
      </c>
      <c r="AF17" s="10" t="s">
        <v>162</v>
      </c>
      <c r="AG17" s="10" t="s">
        <v>162</v>
      </c>
      <c r="AH17" s="10" t="s">
        <v>162</v>
      </c>
      <c r="AI17" s="11"/>
    </row>
    <row r="18" spans="1:35" x14ac:dyDescent="0.25">
      <c r="A18" s="21">
        <v>65</v>
      </c>
      <c r="B18" s="10"/>
      <c r="C18" s="10" t="s">
        <v>23</v>
      </c>
      <c r="D18" s="10" t="s">
        <v>113</v>
      </c>
      <c r="E18" s="10" t="s">
        <v>91</v>
      </c>
      <c r="F18" s="10" t="s">
        <v>96</v>
      </c>
      <c r="G18" s="8">
        <v>1</v>
      </c>
      <c r="H18" s="10" t="s">
        <v>108</v>
      </c>
      <c r="I18" s="10" t="s">
        <v>84</v>
      </c>
      <c r="J18" s="13" t="s">
        <v>78</v>
      </c>
      <c r="K18" s="10">
        <v>65</v>
      </c>
      <c r="L18" s="10" t="s">
        <v>116</v>
      </c>
      <c r="M18" s="10" t="s">
        <v>82</v>
      </c>
      <c r="N18" s="10"/>
      <c r="O18" s="10" t="s">
        <v>53</v>
      </c>
      <c r="P18" s="10" t="s">
        <v>53</v>
      </c>
      <c r="Q18" s="10" t="s">
        <v>53</v>
      </c>
      <c r="R18" s="10" t="s">
        <v>53</v>
      </c>
      <c r="S18" s="10" t="s">
        <v>53</v>
      </c>
      <c r="T18" s="10" t="s">
        <v>53</v>
      </c>
      <c r="U18" s="10" t="s">
        <v>53</v>
      </c>
      <c r="V18" s="10" t="s">
        <v>54</v>
      </c>
      <c r="W18" s="10" t="s">
        <v>53</v>
      </c>
      <c r="X18" s="10" t="s">
        <v>53</v>
      </c>
      <c r="Y18" s="10" t="s">
        <v>53</v>
      </c>
      <c r="Z18" s="10" t="s">
        <v>53</v>
      </c>
      <c r="AA18" s="10" t="s">
        <v>53</v>
      </c>
      <c r="AB18" s="10" t="s">
        <v>53</v>
      </c>
      <c r="AC18" s="10" t="s">
        <v>53</v>
      </c>
      <c r="AD18" s="10">
        <v>0</v>
      </c>
      <c r="AE18" s="10" t="s">
        <v>162</v>
      </c>
      <c r="AF18" s="10" t="s">
        <v>162</v>
      </c>
      <c r="AG18" s="10" t="s">
        <v>162</v>
      </c>
      <c r="AH18" s="10" t="s">
        <v>162</v>
      </c>
      <c r="AI18" s="11"/>
    </row>
    <row r="19" spans="1:35" x14ac:dyDescent="0.25">
      <c r="A19" s="22">
        <v>66</v>
      </c>
      <c r="B19" s="8"/>
      <c r="C19" s="8" t="s">
        <v>23</v>
      </c>
      <c r="D19" s="8" t="s">
        <v>113</v>
      </c>
      <c r="E19" s="8" t="s">
        <v>91</v>
      </c>
      <c r="F19" s="8" t="s">
        <v>96</v>
      </c>
      <c r="G19" s="8">
        <v>1</v>
      </c>
      <c r="H19" s="8" t="s">
        <v>108</v>
      </c>
      <c r="I19" s="8" t="s">
        <v>84</v>
      </c>
      <c r="J19" s="12" t="s">
        <v>78</v>
      </c>
      <c r="K19" s="8">
        <v>66</v>
      </c>
      <c r="L19" s="8" t="s">
        <v>117</v>
      </c>
      <c r="M19" s="8" t="s">
        <v>82</v>
      </c>
      <c r="N19" s="8"/>
      <c r="O19" s="8" t="s">
        <v>53</v>
      </c>
      <c r="P19" s="8" t="s">
        <v>54</v>
      </c>
      <c r="Q19" s="8" t="s">
        <v>54</v>
      </c>
      <c r="R19" s="8" t="s">
        <v>55</v>
      </c>
      <c r="S19" s="8" t="s">
        <v>53</v>
      </c>
      <c r="T19" s="8" t="s">
        <v>53</v>
      </c>
      <c r="U19" s="8" t="s">
        <v>56</v>
      </c>
      <c r="V19" s="8" t="s">
        <v>55</v>
      </c>
      <c r="W19" s="8" t="s">
        <v>53</v>
      </c>
      <c r="X19" s="8" t="s">
        <v>54</v>
      </c>
      <c r="Y19" s="8" t="s">
        <v>53</v>
      </c>
      <c r="Z19" s="8" t="s">
        <v>53</v>
      </c>
      <c r="AA19" s="8" t="s">
        <v>54</v>
      </c>
      <c r="AB19" s="8" t="s">
        <v>53</v>
      </c>
      <c r="AC19" s="8" t="s">
        <v>53</v>
      </c>
      <c r="AD19" s="8">
        <v>2</v>
      </c>
      <c r="AE19" s="8" t="s">
        <v>162</v>
      </c>
      <c r="AF19" s="8" t="s">
        <v>162</v>
      </c>
      <c r="AG19" s="8" t="s">
        <v>162</v>
      </c>
      <c r="AH19" s="8" t="s">
        <v>162</v>
      </c>
      <c r="AI19" s="9"/>
    </row>
    <row r="20" spans="1:35" x14ac:dyDescent="0.25">
      <c r="A20" s="22">
        <v>68</v>
      </c>
      <c r="B20" s="8"/>
      <c r="C20" s="8" t="s">
        <v>23</v>
      </c>
      <c r="D20" s="8" t="s">
        <v>113</v>
      </c>
      <c r="E20" s="8" t="s">
        <v>91</v>
      </c>
      <c r="F20" s="8" t="s">
        <v>96</v>
      </c>
      <c r="G20" s="10">
        <v>1</v>
      </c>
      <c r="H20" s="8" t="s">
        <v>108</v>
      </c>
      <c r="I20" s="8" t="s">
        <v>84</v>
      </c>
      <c r="J20" s="12" t="s">
        <v>78</v>
      </c>
      <c r="K20" s="8">
        <v>68</v>
      </c>
      <c r="L20" s="8" t="s">
        <v>129</v>
      </c>
      <c r="M20" s="8" t="s">
        <v>82</v>
      </c>
      <c r="N20" s="8"/>
      <c r="O20" s="8" t="s">
        <v>53</v>
      </c>
      <c r="P20" s="8" t="s">
        <v>53</v>
      </c>
      <c r="Q20" s="8" t="s">
        <v>53</v>
      </c>
      <c r="R20" s="8" t="s">
        <v>53</v>
      </c>
      <c r="S20" s="8" t="s">
        <v>53</v>
      </c>
      <c r="T20" s="8" t="s">
        <v>53</v>
      </c>
      <c r="U20" s="8" t="s">
        <v>53</v>
      </c>
      <c r="V20" s="8" t="s">
        <v>55</v>
      </c>
      <c r="W20" s="8" t="s">
        <v>53</v>
      </c>
      <c r="X20" s="8" t="s">
        <v>53</v>
      </c>
      <c r="Y20" s="8" t="s">
        <v>53</v>
      </c>
      <c r="Z20" s="8" t="s">
        <v>53</v>
      </c>
      <c r="AA20" s="8" t="s">
        <v>53</v>
      </c>
      <c r="AB20" s="8" t="s">
        <v>53</v>
      </c>
      <c r="AC20" s="8" t="s">
        <v>53</v>
      </c>
      <c r="AD20" s="8">
        <v>1</v>
      </c>
      <c r="AE20" s="8" t="s">
        <v>162</v>
      </c>
      <c r="AF20" s="8" t="s">
        <v>162</v>
      </c>
      <c r="AG20" s="8" t="s">
        <v>162</v>
      </c>
      <c r="AH20" s="8" t="s">
        <v>162</v>
      </c>
      <c r="AI20" s="9"/>
    </row>
    <row r="21" spans="1:35" x14ac:dyDescent="0.25">
      <c r="A21" s="22">
        <v>69</v>
      </c>
      <c r="B21" s="8"/>
      <c r="C21" s="8" t="s">
        <v>23</v>
      </c>
      <c r="D21" s="8" t="s">
        <v>113</v>
      </c>
      <c r="E21" s="8" t="s">
        <v>91</v>
      </c>
      <c r="F21" s="8" t="s">
        <v>88</v>
      </c>
      <c r="G21" s="10">
        <v>0</v>
      </c>
      <c r="H21" s="8" t="s">
        <v>108</v>
      </c>
      <c r="I21" s="8" t="s">
        <v>84</v>
      </c>
      <c r="J21" s="12" t="s">
        <v>78</v>
      </c>
      <c r="K21" s="8">
        <v>69</v>
      </c>
      <c r="L21" s="8" t="s">
        <v>112</v>
      </c>
      <c r="M21" s="8" t="s">
        <v>82</v>
      </c>
      <c r="N21" s="8"/>
      <c r="O21" s="8" t="s">
        <v>53</v>
      </c>
      <c r="P21" s="8" t="s">
        <v>53</v>
      </c>
      <c r="Q21" s="8" t="s">
        <v>53</v>
      </c>
      <c r="R21" s="8" t="s">
        <v>53</v>
      </c>
      <c r="S21" s="8" t="s">
        <v>53</v>
      </c>
      <c r="T21" s="8" t="s">
        <v>53</v>
      </c>
      <c r="U21" s="8" t="s">
        <v>53</v>
      </c>
      <c r="V21" s="8" t="s">
        <v>55</v>
      </c>
      <c r="W21" s="8" t="s">
        <v>53</v>
      </c>
      <c r="X21" s="8" t="s">
        <v>53</v>
      </c>
      <c r="Y21" s="8" t="s">
        <v>53</v>
      </c>
      <c r="Z21" s="8" t="s">
        <v>53</v>
      </c>
      <c r="AA21" s="8" t="s">
        <v>53</v>
      </c>
      <c r="AB21" s="8" t="s">
        <v>53</v>
      </c>
      <c r="AC21" s="8" t="s">
        <v>53</v>
      </c>
      <c r="AD21" s="8">
        <v>1</v>
      </c>
      <c r="AE21" s="8" t="s">
        <v>162</v>
      </c>
      <c r="AF21" s="8" t="s">
        <v>162</v>
      </c>
      <c r="AG21" s="8" t="s">
        <v>162</v>
      </c>
      <c r="AH21" s="8" t="s">
        <v>162</v>
      </c>
      <c r="AI21" s="9"/>
    </row>
    <row r="22" spans="1:35" x14ac:dyDescent="0.25">
      <c r="A22" s="21">
        <v>70</v>
      </c>
      <c r="B22" s="10"/>
      <c r="C22" s="10" t="s">
        <v>23</v>
      </c>
      <c r="D22" s="10" t="s">
        <v>113</v>
      </c>
      <c r="E22" s="10" t="s">
        <v>91</v>
      </c>
      <c r="F22" s="10" t="s">
        <v>88</v>
      </c>
      <c r="G22" s="10">
        <v>0</v>
      </c>
      <c r="H22" s="10" t="s">
        <v>108</v>
      </c>
      <c r="I22" s="10" t="s">
        <v>84</v>
      </c>
      <c r="J22" s="13" t="s">
        <v>78</v>
      </c>
      <c r="K22" s="10">
        <v>70</v>
      </c>
      <c r="L22" s="10" t="s">
        <v>112</v>
      </c>
      <c r="M22" s="10" t="s">
        <v>82</v>
      </c>
      <c r="N22" s="10"/>
      <c r="O22" s="10" t="s">
        <v>53</v>
      </c>
      <c r="P22" s="10" t="s">
        <v>53</v>
      </c>
      <c r="Q22" s="10" t="s">
        <v>55</v>
      </c>
      <c r="R22" s="10" t="s">
        <v>54</v>
      </c>
      <c r="S22" s="10" t="s">
        <v>53</v>
      </c>
      <c r="T22" s="10" t="s">
        <v>53</v>
      </c>
      <c r="U22" s="10" t="s">
        <v>56</v>
      </c>
      <c r="V22" s="10" t="s">
        <v>55</v>
      </c>
      <c r="W22" s="10" t="s">
        <v>53</v>
      </c>
      <c r="X22" s="10" t="s">
        <v>53</v>
      </c>
      <c r="Y22" s="10" t="s">
        <v>53</v>
      </c>
      <c r="Z22" s="10" t="s">
        <v>53</v>
      </c>
      <c r="AA22" s="10" t="s">
        <v>53</v>
      </c>
      <c r="AB22" s="10" t="s">
        <v>53</v>
      </c>
      <c r="AC22" s="10" t="s">
        <v>53</v>
      </c>
      <c r="AD22" s="10">
        <v>2</v>
      </c>
      <c r="AE22" s="10" t="s">
        <v>258</v>
      </c>
      <c r="AF22" s="10" t="s">
        <v>162</v>
      </c>
      <c r="AG22" s="10" t="s">
        <v>162</v>
      </c>
      <c r="AH22" s="10" t="s">
        <v>162</v>
      </c>
      <c r="AI22" s="11"/>
    </row>
    <row r="23" spans="1:35" x14ac:dyDescent="0.25">
      <c r="A23" s="21">
        <v>72</v>
      </c>
      <c r="B23" s="10"/>
      <c r="C23" s="10" t="s">
        <v>23</v>
      </c>
      <c r="D23" s="10"/>
      <c r="E23" s="10" t="s">
        <v>91</v>
      </c>
      <c r="F23" s="10" t="s">
        <v>88</v>
      </c>
      <c r="G23" s="8">
        <v>1</v>
      </c>
      <c r="H23" s="10" t="s">
        <v>108</v>
      </c>
      <c r="I23" s="10" t="s">
        <v>84</v>
      </c>
      <c r="J23" s="13" t="s">
        <v>78</v>
      </c>
      <c r="K23" s="10">
        <v>72</v>
      </c>
      <c r="L23" s="10" t="s">
        <v>94</v>
      </c>
      <c r="M23" s="10" t="s">
        <v>82</v>
      </c>
      <c r="N23" s="10"/>
      <c r="O23" s="10" t="s">
        <v>53</v>
      </c>
      <c r="P23" s="10" t="s">
        <v>55</v>
      </c>
      <c r="Q23" s="10" t="s">
        <v>53</v>
      </c>
      <c r="R23" s="10" t="s">
        <v>53</v>
      </c>
      <c r="S23" s="10" t="s">
        <v>53</v>
      </c>
      <c r="T23" s="10" t="s">
        <v>54</v>
      </c>
      <c r="U23" s="10" t="s">
        <v>56</v>
      </c>
      <c r="V23" s="10" t="s">
        <v>55</v>
      </c>
      <c r="W23" s="10" t="s">
        <v>53</v>
      </c>
      <c r="X23" s="10" t="s">
        <v>53</v>
      </c>
      <c r="Y23" s="10" t="s">
        <v>53</v>
      </c>
      <c r="Z23" s="10" t="s">
        <v>53</v>
      </c>
      <c r="AA23" s="10" t="s">
        <v>53</v>
      </c>
      <c r="AB23" s="10" t="s">
        <v>53</v>
      </c>
      <c r="AC23" s="10" t="s">
        <v>53</v>
      </c>
      <c r="AD23" s="10">
        <v>2</v>
      </c>
      <c r="AE23" s="10" t="s">
        <v>162</v>
      </c>
      <c r="AF23" s="10" t="s">
        <v>162</v>
      </c>
      <c r="AG23" s="10" t="s">
        <v>162</v>
      </c>
      <c r="AH23" s="10" t="s">
        <v>162</v>
      </c>
      <c r="AI23" s="11"/>
    </row>
    <row r="24" spans="1:35" x14ac:dyDescent="0.25">
      <c r="A24" s="21">
        <v>73</v>
      </c>
      <c r="B24" s="10"/>
      <c r="C24" s="10" t="s">
        <v>23</v>
      </c>
      <c r="D24" s="10"/>
      <c r="E24" s="10" t="s">
        <v>91</v>
      </c>
      <c r="F24" s="10" t="s">
        <v>88</v>
      </c>
      <c r="G24" s="10">
        <v>1</v>
      </c>
      <c r="H24" s="10" t="s">
        <v>108</v>
      </c>
      <c r="I24" s="10" t="s">
        <v>84</v>
      </c>
      <c r="J24" s="13" t="s">
        <v>78</v>
      </c>
      <c r="K24" s="10">
        <v>73</v>
      </c>
      <c r="L24" s="10" t="s">
        <v>129</v>
      </c>
      <c r="M24" s="10" t="s">
        <v>82</v>
      </c>
      <c r="N24" s="10"/>
      <c r="O24" s="10" t="s">
        <v>53</v>
      </c>
      <c r="P24" s="10" t="s">
        <v>53</v>
      </c>
      <c r="Q24" s="10" t="s">
        <v>54</v>
      </c>
      <c r="R24" s="10" t="s">
        <v>55</v>
      </c>
      <c r="S24" s="10" t="s">
        <v>53</v>
      </c>
      <c r="T24" s="10" t="s">
        <v>53</v>
      </c>
      <c r="U24" s="10" t="s">
        <v>53</v>
      </c>
      <c r="V24" s="10" t="s">
        <v>54</v>
      </c>
      <c r="W24" s="10" t="s">
        <v>53</v>
      </c>
      <c r="X24" s="10" t="s">
        <v>53</v>
      </c>
      <c r="Y24" s="10" t="s">
        <v>53</v>
      </c>
      <c r="Z24" s="10" t="s">
        <v>53</v>
      </c>
      <c r="AA24" s="10" t="s">
        <v>53</v>
      </c>
      <c r="AB24" s="10" t="s">
        <v>53</v>
      </c>
      <c r="AC24" s="10" t="s">
        <v>53</v>
      </c>
      <c r="AD24" s="10">
        <v>1</v>
      </c>
      <c r="AE24" s="10" t="s">
        <v>248</v>
      </c>
      <c r="AF24" s="10" t="s">
        <v>162</v>
      </c>
      <c r="AG24" s="10" t="s">
        <v>162</v>
      </c>
      <c r="AH24" s="10" t="s">
        <v>162</v>
      </c>
      <c r="AI24" s="11"/>
    </row>
    <row r="25" spans="1:35" x14ac:dyDescent="0.25">
      <c r="A25" s="22">
        <v>74</v>
      </c>
      <c r="B25" s="8"/>
      <c r="C25" s="8" t="s">
        <v>23</v>
      </c>
      <c r="D25" s="8"/>
      <c r="E25" s="8" t="s">
        <v>91</v>
      </c>
      <c r="F25" s="8" t="s">
        <v>88</v>
      </c>
      <c r="G25" s="8">
        <v>1</v>
      </c>
      <c r="H25" s="8" t="s">
        <v>108</v>
      </c>
      <c r="I25" s="8" t="s">
        <v>84</v>
      </c>
      <c r="J25" s="12" t="s">
        <v>78</v>
      </c>
      <c r="K25" s="8">
        <v>74</v>
      </c>
      <c r="L25" s="8" t="s">
        <v>80</v>
      </c>
      <c r="M25" s="8" t="s">
        <v>82</v>
      </c>
      <c r="N25" s="8"/>
      <c r="O25" s="8" t="s">
        <v>53</v>
      </c>
      <c r="P25" s="8" t="s">
        <v>53</v>
      </c>
      <c r="Q25" s="8" t="s">
        <v>53</v>
      </c>
      <c r="R25" s="8" t="s">
        <v>53</v>
      </c>
      <c r="S25" s="8" t="s">
        <v>53</v>
      </c>
      <c r="T25" s="8" t="s">
        <v>53</v>
      </c>
      <c r="U25" s="8" t="s">
        <v>53</v>
      </c>
      <c r="V25" s="8" t="s">
        <v>54</v>
      </c>
      <c r="W25" s="8" t="s">
        <v>53</v>
      </c>
      <c r="X25" s="8" t="s">
        <v>53</v>
      </c>
      <c r="Y25" s="8" t="s">
        <v>53</v>
      </c>
      <c r="Z25" s="8" t="s">
        <v>53</v>
      </c>
      <c r="AA25" s="8" t="s">
        <v>53</v>
      </c>
      <c r="AB25" s="8" t="s">
        <v>53</v>
      </c>
      <c r="AC25" s="8" t="s">
        <v>53</v>
      </c>
      <c r="AD25" s="8">
        <v>0</v>
      </c>
      <c r="AE25" s="8" t="s">
        <v>162</v>
      </c>
      <c r="AF25" s="8" t="s">
        <v>162</v>
      </c>
      <c r="AG25" s="8" t="s">
        <v>162</v>
      </c>
      <c r="AH25" s="8" t="s">
        <v>162</v>
      </c>
      <c r="AI25" s="9"/>
    </row>
    <row r="26" spans="1:35" x14ac:dyDescent="0.25">
      <c r="A26" s="21">
        <v>79</v>
      </c>
      <c r="B26" s="10"/>
      <c r="C26" s="10" t="s">
        <v>23</v>
      </c>
      <c r="D26" s="10"/>
      <c r="E26" s="10" t="s">
        <v>91</v>
      </c>
      <c r="F26" s="10" t="s">
        <v>96</v>
      </c>
      <c r="G26" s="8">
        <v>1</v>
      </c>
      <c r="H26" s="10" t="s">
        <v>108</v>
      </c>
      <c r="I26" s="10" t="s">
        <v>84</v>
      </c>
      <c r="J26" s="13" t="s">
        <v>78</v>
      </c>
      <c r="K26" s="10">
        <v>79</v>
      </c>
      <c r="L26" s="10" t="s">
        <v>115</v>
      </c>
      <c r="M26" s="10" t="s">
        <v>82</v>
      </c>
      <c r="N26" s="10"/>
      <c r="O26" s="10" t="s">
        <v>53</v>
      </c>
      <c r="P26" s="10" t="s">
        <v>53</v>
      </c>
      <c r="Q26" s="10" t="s">
        <v>54</v>
      </c>
      <c r="R26" s="10" t="s">
        <v>53</v>
      </c>
      <c r="S26" s="10" t="s">
        <v>54</v>
      </c>
      <c r="T26" s="10" t="s">
        <v>53</v>
      </c>
      <c r="U26" s="10" t="s">
        <v>53</v>
      </c>
      <c r="V26" s="10" t="s">
        <v>54</v>
      </c>
      <c r="W26" s="10" t="s">
        <v>53</v>
      </c>
      <c r="X26" s="10" t="s">
        <v>53</v>
      </c>
      <c r="Y26" s="10" t="s">
        <v>53</v>
      </c>
      <c r="Z26" s="10" t="s">
        <v>53</v>
      </c>
      <c r="AA26" s="10" t="s">
        <v>53</v>
      </c>
      <c r="AB26" s="10" t="s">
        <v>53</v>
      </c>
      <c r="AC26" s="10" t="s">
        <v>53</v>
      </c>
      <c r="AD26" s="10">
        <v>0</v>
      </c>
      <c r="AE26" s="10" t="s">
        <v>162</v>
      </c>
      <c r="AF26" s="10" t="s">
        <v>162</v>
      </c>
      <c r="AG26" s="10" t="s">
        <v>162</v>
      </c>
      <c r="AH26" s="10" t="s">
        <v>162</v>
      </c>
      <c r="AI26" s="11"/>
    </row>
    <row r="27" spans="1:35" x14ac:dyDescent="0.25">
      <c r="A27" s="21">
        <v>80</v>
      </c>
      <c r="B27" s="10"/>
      <c r="C27" s="10" t="s">
        <v>23</v>
      </c>
      <c r="D27" s="10" t="s">
        <v>102</v>
      </c>
      <c r="E27" s="10" t="s">
        <v>91</v>
      </c>
      <c r="F27" s="10" t="s">
        <v>96</v>
      </c>
      <c r="G27" s="8">
        <v>1</v>
      </c>
      <c r="H27" s="10" t="s">
        <v>108</v>
      </c>
      <c r="I27" s="10" t="s">
        <v>84</v>
      </c>
      <c r="J27" s="13" t="s">
        <v>78</v>
      </c>
      <c r="K27" s="10">
        <v>80</v>
      </c>
      <c r="L27" s="10" t="s">
        <v>94</v>
      </c>
      <c r="M27" s="10" t="s">
        <v>82</v>
      </c>
      <c r="N27" s="10"/>
      <c r="O27" s="10" t="s">
        <v>53</v>
      </c>
      <c r="P27" s="10" t="s">
        <v>53</v>
      </c>
      <c r="Q27" s="10" t="s">
        <v>53</v>
      </c>
      <c r="R27" s="10" t="s">
        <v>53</v>
      </c>
      <c r="S27" s="10" t="s">
        <v>53</v>
      </c>
      <c r="T27" s="10" t="s">
        <v>53</v>
      </c>
      <c r="U27" s="10" t="s">
        <v>53</v>
      </c>
      <c r="V27" s="10" t="s">
        <v>55</v>
      </c>
      <c r="W27" s="10" t="s">
        <v>53</v>
      </c>
      <c r="X27" s="10" t="s">
        <v>54</v>
      </c>
      <c r="Y27" s="10" t="s">
        <v>53</v>
      </c>
      <c r="Z27" s="10" t="s">
        <v>53</v>
      </c>
      <c r="AA27" s="10" t="s">
        <v>54</v>
      </c>
      <c r="AB27" s="10" t="s">
        <v>53</v>
      </c>
      <c r="AC27" s="10" t="s">
        <v>53</v>
      </c>
      <c r="AD27" s="10">
        <v>1</v>
      </c>
      <c r="AE27" s="10" t="s">
        <v>162</v>
      </c>
      <c r="AF27" s="10" t="s">
        <v>162</v>
      </c>
      <c r="AG27" s="10" t="s">
        <v>162</v>
      </c>
      <c r="AH27" s="10" t="s">
        <v>162</v>
      </c>
      <c r="AI27" s="11"/>
    </row>
    <row r="28" spans="1:35" x14ac:dyDescent="0.25">
      <c r="A28" s="21">
        <v>100</v>
      </c>
      <c r="B28" s="10"/>
      <c r="C28" s="10" t="s">
        <v>23</v>
      </c>
      <c r="D28" s="10" t="s">
        <v>103</v>
      </c>
      <c r="E28" s="10" t="s">
        <v>91</v>
      </c>
      <c r="F28" s="10" t="s">
        <v>96</v>
      </c>
      <c r="G28" s="8">
        <v>1</v>
      </c>
      <c r="H28" s="10" t="s">
        <v>108</v>
      </c>
      <c r="I28" s="10" t="s">
        <v>84</v>
      </c>
      <c r="J28" s="13" t="s">
        <v>78</v>
      </c>
      <c r="K28" s="10">
        <v>100</v>
      </c>
      <c r="L28" s="10" t="s">
        <v>101</v>
      </c>
      <c r="M28" s="10" t="s">
        <v>82</v>
      </c>
      <c r="N28" s="10"/>
      <c r="O28" s="10" t="s">
        <v>53</v>
      </c>
      <c r="P28" s="10" t="s">
        <v>53</v>
      </c>
      <c r="Q28" s="10" t="s">
        <v>54</v>
      </c>
      <c r="R28" s="10" t="s">
        <v>53</v>
      </c>
      <c r="S28" s="10" t="s">
        <v>53</v>
      </c>
      <c r="T28" s="10" t="s">
        <v>53</v>
      </c>
      <c r="U28" s="10" t="s">
        <v>53</v>
      </c>
      <c r="V28" s="10" t="s">
        <v>55</v>
      </c>
      <c r="W28" s="10" t="s">
        <v>53</v>
      </c>
      <c r="X28" s="10" t="s">
        <v>53</v>
      </c>
      <c r="Y28" s="10" t="s">
        <v>53</v>
      </c>
      <c r="Z28" s="10" t="s">
        <v>53</v>
      </c>
      <c r="AA28" s="10" t="s">
        <v>53</v>
      </c>
      <c r="AB28" s="10" t="s">
        <v>53</v>
      </c>
      <c r="AC28" s="10" t="s">
        <v>53</v>
      </c>
      <c r="AD28" s="10">
        <v>1</v>
      </c>
      <c r="AE28" s="10" t="s">
        <v>162</v>
      </c>
      <c r="AF28" s="10" t="s">
        <v>162</v>
      </c>
      <c r="AG28" s="10" t="s">
        <v>162</v>
      </c>
      <c r="AH28" s="10" t="s">
        <v>162</v>
      </c>
      <c r="AI28" s="11"/>
    </row>
    <row r="29" spans="1:35" x14ac:dyDescent="0.25">
      <c r="A29" s="21">
        <v>102</v>
      </c>
      <c r="B29" s="10"/>
      <c r="C29" s="10" t="s">
        <v>23</v>
      </c>
      <c r="D29" s="10" t="s">
        <v>103</v>
      </c>
      <c r="E29" s="10" t="s">
        <v>91</v>
      </c>
      <c r="F29" s="10" t="s">
        <v>96</v>
      </c>
      <c r="G29" s="10">
        <v>0</v>
      </c>
      <c r="H29" s="10" t="s">
        <v>108</v>
      </c>
      <c r="I29" s="10" t="s">
        <v>84</v>
      </c>
      <c r="J29" s="13" t="s">
        <v>78</v>
      </c>
      <c r="K29" s="10">
        <v>102</v>
      </c>
      <c r="L29" s="10" t="s">
        <v>132</v>
      </c>
      <c r="M29" s="10" t="s">
        <v>82</v>
      </c>
      <c r="N29" s="10"/>
      <c r="O29" s="10" t="s">
        <v>53</v>
      </c>
      <c r="P29" s="10" t="s">
        <v>54</v>
      </c>
      <c r="Q29" s="10" t="s">
        <v>55</v>
      </c>
      <c r="R29" s="10" t="s">
        <v>53</v>
      </c>
      <c r="S29" s="10" t="s">
        <v>53</v>
      </c>
      <c r="T29" s="10" t="s">
        <v>53</v>
      </c>
      <c r="U29" s="10" t="s">
        <v>53</v>
      </c>
      <c r="V29" s="10" t="s">
        <v>54</v>
      </c>
      <c r="W29" s="10" t="s">
        <v>53</v>
      </c>
      <c r="X29" s="10" t="s">
        <v>54</v>
      </c>
      <c r="Y29" s="10" t="s">
        <v>53</v>
      </c>
      <c r="Z29" s="10" t="s">
        <v>53</v>
      </c>
      <c r="AA29" s="10" t="s">
        <v>54</v>
      </c>
      <c r="AB29" s="10" t="s">
        <v>53</v>
      </c>
      <c r="AC29" s="10" t="s">
        <v>53</v>
      </c>
      <c r="AD29" s="10">
        <v>1</v>
      </c>
      <c r="AE29" s="10" t="s">
        <v>250</v>
      </c>
      <c r="AF29" s="10" t="s">
        <v>162</v>
      </c>
      <c r="AG29" s="10" t="s">
        <v>162</v>
      </c>
      <c r="AH29" s="10" t="s">
        <v>162</v>
      </c>
      <c r="AI29" s="11"/>
    </row>
    <row r="30" spans="1:35" x14ac:dyDescent="0.25">
      <c r="A30" s="22">
        <v>105</v>
      </c>
      <c r="B30" s="8"/>
      <c r="C30" s="8" t="s">
        <v>23</v>
      </c>
      <c r="D30" s="8" t="s">
        <v>124</v>
      </c>
      <c r="E30" s="8" t="s">
        <v>91</v>
      </c>
      <c r="F30" s="8" t="s">
        <v>96</v>
      </c>
      <c r="G30" s="8">
        <v>1</v>
      </c>
      <c r="H30" s="8" t="s">
        <v>108</v>
      </c>
      <c r="I30" s="8" t="s">
        <v>84</v>
      </c>
      <c r="J30" s="12" t="s">
        <v>78</v>
      </c>
      <c r="K30" s="8">
        <v>105</v>
      </c>
      <c r="L30" s="8" t="s">
        <v>125</v>
      </c>
      <c r="M30" s="8" t="s">
        <v>82</v>
      </c>
      <c r="N30" s="8"/>
      <c r="O30" s="8" t="s">
        <v>53</v>
      </c>
      <c r="P30" s="8" t="s">
        <v>54</v>
      </c>
      <c r="Q30" s="8" t="s">
        <v>54</v>
      </c>
      <c r="R30" s="8" t="s">
        <v>53</v>
      </c>
      <c r="S30" s="8" t="s">
        <v>53</v>
      </c>
      <c r="T30" s="8" t="s">
        <v>53</v>
      </c>
      <c r="U30" s="8" t="s">
        <v>53</v>
      </c>
      <c r="V30" s="8" t="s">
        <v>55</v>
      </c>
      <c r="W30" s="8" t="s">
        <v>53</v>
      </c>
      <c r="X30" s="8" t="s">
        <v>54</v>
      </c>
      <c r="Y30" s="8" t="s">
        <v>53</v>
      </c>
      <c r="Z30" s="8" t="s">
        <v>53</v>
      </c>
      <c r="AA30" s="8" t="s">
        <v>54</v>
      </c>
      <c r="AB30" s="8" t="s">
        <v>53</v>
      </c>
      <c r="AC30" s="8" t="s">
        <v>53</v>
      </c>
      <c r="AD30" s="8">
        <v>1</v>
      </c>
      <c r="AE30" s="8" t="s">
        <v>162</v>
      </c>
      <c r="AF30" s="8" t="s">
        <v>162</v>
      </c>
      <c r="AG30" s="8" t="s">
        <v>162</v>
      </c>
      <c r="AH30" s="8" t="s">
        <v>162</v>
      </c>
      <c r="AI30" s="9"/>
    </row>
    <row r="31" spans="1:35" x14ac:dyDescent="0.25">
      <c r="A31" s="22">
        <v>108</v>
      </c>
      <c r="B31" s="8"/>
      <c r="C31" s="8" t="s">
        <v>23</v>
      </c>
      <c r="D31" s="8" t="s">
        <v>124</v>
      </c>
      <c r="E31" s="8" t="s">
        <v>91</v>
      </c>
      <c r="F31" s="8" t="s">
        <v>96</v>
      </c>
      <c r="G31" s="10">
        <v>0</v>
      </c>
      <c r="H31" s="8" t="s">
        <v>108</v>
      </c>
      <c r="I31" s="8" t="s">
        <v>84</v>
      </c>
      <c r="J31" s="12" t="s">
        <v>78</v>
      </c>
      <c r="K31" s="8" t="s">
        <v>57</v>
      </c>
      <c r="L31" s="8"/>
      <c r="M31" s="8" t="s">
        <v>82</v>
      </c>
      <c r="N31" s="8"/>
      <c r="O31" s="8" t="s">
        <v>53</v>
      </c>
      <c r="P31" s="8" t="s">
        <v>53</v>
      </c>
      <c r="Q31" s="8" t="s">
        <v>53</v>
      </c>
      <c r="R31" s="8" t="s">
        <v>54</v>
      </c>
      <c r="S31" s="8" t="s">
        <v>53</v>
      </c>
      <c r="T31" s="8" t="s">
        <v>53</v>
      </c>
      <c r="U31" s="8" t="s">
        <v>53</v>
      </c>
      <c r="V31" s="8" t="s">
        <v>54</v>
      </c>
      <c r="W31" s="8" t="s">
        <v>53</v>
      </c>
      <c r="X31" s="8" t="s">
        <v>53</v>
      </c>
      <c r="Y31" s="8" t="s">
        <v>53</v>
      </c>
      <c r="Z31" s="8" t="s">
        <v>53</v>
      </c>
      <c r="AA31" s="8" t="s">
        <v>53</v>
      </c>
      <c r="AB31" s="8" t="s">
        <v>53</v>
      </c>
      <c r="AC31" s="8" t="s">
        <v>53</v>
      </c>
      <c r="AD31" s="8">
        <v>0</v>
      </c>
      <c r="AE31" s="8" t="s">
        <v>162</v>
      </c>
      <c r="AF31" s="8" t="s">
        <v>162</v>
      </c>
      <c r="AG31" s="8" t="s">
        <v>162</v>
      </c>
      <c r="AH31" s="8" t="s">
        <v>162</v>
      </c>
      <c r="AI31" s="9"/>
    </row>
    <row r="32" spans="1:35" x14ac:dyDescent="0.25">
      <c r="A32" s="22">
        <v>109</v>
      </c>
      <c r="B32" s="8"/>
      <c r="C32" s="8" t="s">
        <v>23</v>
      </c>
      <c r="D32" s="8"/>
      <c r="E32" s="8" t="s">
        <v>91</v>
      </c>
      <c r="F32" s="8" t="s">
        <v>96</v>
      </c>
      <c r="G32" s="8">
        <v>0</v>
      </c>
      <c r="H32" s="8" t="s">
        <v>108</v>
      </c>
      <c r="I32" s="8" t="s">
        <v>84</v>
      </c>
      <c r="J32" s="12" t="s">
        <v>78</v>
      </c>
      <c r="K32" s="8">
        <v>109</v>
      </c>
      <c r="L32" s="8" t="s">
        <v>152</v>
      </c>
      <c r="M32" s="8" t="s">
        <v>82</v>
      </c>
      <c r="N32" s="8"/>
      <c r="O32" s="8" t="s">
        <v>53</v>
      </c>
      <c r="P32" s="8" t="s">
        <v>53</v>
      </c>
      <c r="Q32" s="8" t="s">
        <v>53</v>
      </c>
      <c r="R32" s="8" t="s">
        <v>53</v>
      </c>
      <c r="S32" s="8" t="s">
        <v>53</v>
      </c>
      <c r="T32" s="8" t="s">
        <v>53</v>
      </c>
      <c r="U32" s="8" t="s">
        <v>53</v>
      </c>
      <c r="V32" s="8" t="s">
        <v>54</v>
      </c>
      <c r="W32" s="8" t="s">
        <v>53</v>
      </c>
      <c r="X32" s="8" t="s">
        <v>53</v>
      </c>
      <c r="Y32" s="8" t="s">
        <v>53</v>
      </c>
      <c r="Z32" s="8" t="s">
        <v>53</v>
      </c>
      <c r="AA32" s="8" t="s">
        <v>53</v>
      </c>
      <c r="AB32" s="8" t="s">
        <v>53</v>
      </c>
      <c r="AC32" s="8" t="s">
        <v>53</v>
      </c>
      <c r="AD32" s="8">
        <v>0</v>
      </c>
      <c r="AE32" s="8" t="s">
        <v>162</v>
      </c>
      <c r="AF32" s="8" t="s">
        <v>162</v>
      </c>
      <c r="AG32" s="8" t="s">
        <v>162</v>
      </c>
      <c r="AH32" s="8" t="s">
        <v>162</v>
      </c>
      <c r="AI32" s="9"/>
    </row>
    <row r="33" spans="1:35" x14ac:dyDescent="0.25">
      <c r="A33" s="22">
        <v>112</v>
      </c>
      <c r="B33" s="8"/>
      <c r="C33" s="8" t="s">
        <v>23</v>
      </c>
      <c r="D33" s="8"/>
      <c r="E33" s="8" t="s">
        <v>91</v>
      </c>
      <c r="F33" s="8" t="s">
        <v>96</v>
      </c>
      <c r="G33" s="8">
        <v>0</v>
      </c>
      <c r="H33" s="8" t="s">
        <v>108</v>
      </c>
      <c r="I33" s="8" t="s">
        <v>84</v>
      </c>
      <c r="J33" s="12" t="s">
        <v>78</v>
      </c>
      <c r="K33" s="8">
        <v>112</v>
      </c>
      <c r="L33" s="8" t="s">
        <v>142</v>
      </c>
      <c r="M33" s="8" t="s">
        <v>82</v>
      </c>
      <c r="N33" s="8"/>
      <c r="O33" s="8" t="s">
        <v>53</v>
      </c>
      <c r="P33" s="8" t="s">
        <v>53</v>
      </c>
      <c r="Q33" s="8" t="s">
        <v>54</v>
      </c>
      <c r="R33" s="8" t="s">
        <v>53</v>
      </c>
      <c r="S33" s="8" t="s">
        <v>53</v>
      </c>
      <c r="T33" s="8" t="s">
        <v>53</v>
      </c>
      <c r="U33" s="8" t="s">
        <v>56</v>
      </c>
      <c r="V33" s="8" t="s">
        <v>55</v>
      </c>
      <c r="W33" s="8" t="s">
        <v>53</v>
      </c>
      <c r="X33" s="8" t="s">
        <v>53</v>
      </c>
      <c r="Y33" s="8" t="s">
        <v>53</v>
      </c>
      <c r="Z33" s="8" t="s">
        <v>53</v>
      </c>
      <c r="AA33" s="8" t="s">
        <v>54</v>
      </c>
      <c r="AB33" s="8" t="s">
        <v>53</v>
      </c>
      <c r="AC33" s="8" t="s">
        <v>53</v>
      </c>
      <c r="AD33" s="8">
        <v>1</v>
      </c>
      <c r="AE33" s="8" t="s">
        <v>162</v>
      </c>
      <c r="AF33" s="8" t="s">
        <v>162</v>
      </c>
      <c r="AG33" s="8" t="s">
        <v>162</v>
      </c>
      <c r="AH33" s="8" t="s">
        <v>162</v>
      </c>
      <c r="AI33" s="9"/>
    </row>
    <row r="34" spans="1:35" x14ac:dyDescent="0.25">
      <c r="A34" s="21">
        <v>123</v>
      </c>
      <c r="B34" s="10"/>
      <c r="C34" s="10" t="s">
        <v>23</v>
      </c>
      <c r="D34" s="10" t="s">
        <v>98</v>
      </c>
      <c r="E34" s="10" t="s">
        <v>91</v>
      </c>
      <c r="F34" s="10" t="s">
        <v>96</v>
      </c>
      <c r="G34" s="8">
        <v>1</v>
      </c>
      <c r="H34" s="10" t="s">
        <v>108</v>
      </c>
      <c r="I34" s="10" t="s">
        <v>84</v>
      </c>
      <c r="J34" s="13" t="s">
        <v>78</v>
      </c>
      <c r="K34" s="10">
        <v>123</v>
      </c>
      <c r="L34" s="10" t="s">
        <v>99</v>
      </c>
      <c r="M34" s="10" t="s">
        <v>82</v>
      </c>
      <c r="N34" s="10"/>
      <c r="O34" s="10" t="s">
        <v>53</v>
      </c>
      <c r="P34" s="10" t="s">
        <v>55</v>
      </c>
      <c r="Q34" s="10" t="s">
        <v>54</v>
      </c>
      <c r="R34" s="10" t="s">
        <v>54</v>
      </c>
      <c r="S34" s="10" t="s">
        <v>53</v>
      </c>
      <c r="T34" s="10" t="s">
        <v>54</v>
      </c>
      <c r="U34" s="10" t="s">
        <v>56</v>
      </c>
      <c r="V34" s="10" t="s">
        <v>55</v>
      </c>
      <c r="W34" s="10" t="s">
        <v>53</v>
      </c>
      <c r="X34" s="10" t="s">
        <v>53</v>
      </c>
      <c r="Y34" s="10" t="s">
        <v>53</v>
      </c>
      <c r="Z34" s="10" t="s">
        <v>53</v>
      </c>
      <c r="AA34" s="10" t="s">
        <v>54</v>
      </c>
      <c r="AB34" s="10" t="s">
        <v>53</v>
      </c>
      <c r="AC34" s="10" t="s">
        <v>53</v>
      </c>
      <c r="AD34" s="10">
        <v>2</v>
      </c>
      <c r="AE34" s="10" t="s">
        <v>162</v>
      </c>
      <c r="AF34" s="10" t="s">
        <v>162</v>
      </c>
      <c r="AG34" s="10" t="s">
        <v>162</v>
      </c>
      <c r="AH34" s="10" t="s">
        <v>162</v>
      </c>
      <c r="AI34" s="11"/>
    </row>
    <row r="35" spans="1:35" x14ac:dyDescent="0.25">
      <c r="A35" s="21">
        <v>131</v>
      </c>
      <c r="B35" s="10"/>
      <c r="C35" s="10" t="s">
        <v>23</v>
      </c>
      <c r="D35" s="10" t="s">
        <v>98</v>
      </c>
      <c r="E35" s="10" t="s">
        <v>91</v>
      </c>
      <c r="F35" s="10" t="s">
        <v>96</v>
      </c>
      <c r="G35" s="8">
        <v>1</v>
      </c>
      <c r="H35" s="10" t="s">
        <v>108</v>
      </c>
      <c r="I35" s="10" t="s">
        <v>84</v>
      </c>
      <c r="J35" s="13" t="s">
        <v>78</v>
      </c>
      <c r="K35" s="10">
        <v>131</v>
      </c>
      <c r="L35" s="10" t="s">
        <v>104</v>
      </c>
      <c r="M35" s="10" t="s">
        <v>82</v>
      </c>
      <c r="N35" s="10"/>
      <c r="O35" s="10" t="s">
        <v>53</v>
      </c>
      <c r="P35" s="10" t="s">
        <v>53</v>
      </c>
      <c r="Q35" s="10" t="s">
        <v>54</v>
      </c>
      <c r="R35" s="10" t="s">
        <v>53</v>
      </c>
      <c r="S35" s="10" t="s">
        <v>53</v>
      </c>
      <c r="T35" s="10" t="s">
        <v>53</v>
      </c>
      <c r="U35" s="10" t="s">
        <v>53</v>
      </c>
      <c r="V35" s="10" t="s">
        <v>53</v>
      </c>
      <c r="W35" s="10" t="s">
        <v>53</v>
      </c>
      <c r="X35" s="10" t="s">
        <v>53</v>
      </c>
      <c r="Y35" s="10" t="s">
        <v>53</v>
      </c>
      <c r="Z35" s="10" t="s">
        <v>53</v>
      </c>
      <c r="AA35" s="10" t="s">
        <v>53</v>
      </c>
      <c r="AB35" s="10" t="s">
        <v>53</v>
      </c>
      <c r="AC35" s="10" t="s">
        <v>53</v>
      </c>
      <c r="AD35" s="10">
        <v>0</v>
      </c>
      <c r="AE35" s="10" t="s">
        <v>162</v>
      </c>
      <c r="AF35" s="10" t="s">
        <v>162</v>
      </c>
      <c r="AG35" s="10" t="s">
        <v>162</v>
      </c>
      <c r="AH35" s="10" t="s">
        <v>162</v>
      </c>
      <c r="AI35" s="11"/>
    </row>
    <row r="36" spans="1:35" x14ac:dyDescent="0.25">
      <c r="A36" s="21">
        <v>142</v>
      </c>
      <c r="B36" s="10"/>
      <c r="C36" s="10" t="s">
        <v>23</v>
      </c>
      <c r="D36" s="10" t="s">
        <v>131</v>
      </c>
      <c r="E36" s="10" t="s">
        <v>91</v>
      </c>
      <c r="F36" s="10" t="s">
        <v>96</v>
      </c>
      <c r="G36" s="10">
        <v>0</v>
      </c>
      <c r="H36" s="10" t="s">
        <v>108</v>
      </c>
      <c r="I36" s="10" t="s">
        <v>84</v>
      </c>
      <c r="J36" s="13" t="s">
        <v>78</v>
      </c>
      <c r="K36" s="10" t="s">
        <v>119</v>
      </c>
      <c r="L36" s="10" t="s">
        <v>121</v>
      </c>
      <c r="M36" s="10" t="s">
        <v>82</v>
      </c>
      <c r="N36" s="10"/>
      <c r="O36" s="10" t="s">
        <v>53</v>
      </c>
      <c r="P36" s="10" t="s">
        <v>53</v>
      </c>
      <c r="Q36" s="10" t="s">
        <v>53</v>
      </c>
      <c r="R36" s="10" t="s">
        <v>55</v>
      </c>
      <c r="S36" s="10" t="s">
        <v>53</v>
      </c>
      <c r="T36" s="10" t="s">
        <v>54</v>
      </c>
      <c r="U36" s="10" t="s">
        <v>53</v>
      </c>
      <c r="V36" s="10" t="s">
        <v>55</v>
      </c>
      <c r="W36" s="10" t="s">
        <v>53</v>
      </c>
      <c r="X36" s="10" t="s">
        <v>53</v>
      </c>
      <c r="Y36" s="10" t="s">
        <v>53</v>
      </c>
      <c r="Z36" s="10" t="s">
        <v>53</v>
      </c>
      <c r="AA36" s="10" t="s">
        <v>54</v>
      </c>
      <c r="AB36" s="10" t="s">
        <v>53</v>
      </c>
      <c r="AC36" s="10" t="s">
        <v>53</v>
      </c>
      <c r="AD36" s="10">
        <v>2</v>
      </c>
      <c r="AE36" s="10" t="s">
        <v>248</v>
      </c>
      <c r="AF36" s="10" t="s">
        <v>162</v>
      </c>
      <c r="AG36" s="10" t="s">
        <v>162</v>
      </c>
      <c r="AH36" s="10" t="s">
        <v>162</v>
      </c>
      <c r="AI36" s="11"/>
    </row>
    <row r="37" spans="1:35" x14ac:dyDescent="0.25">
      <c r="A37" s="22">
        <v>144</v>
      </c>
      <c r="B37" s="8"/>
      <c r="C37" s="8" t="s">
        <v>23</v>
      </c>
      <c r="D37" s="8" t="s">
        <v>130</v>
      </c>
      <c r="E37" s="8" t="s">
        <v>91</v>
      </c>
      <c r="F37" s="8" t="s">
        <v>96</v>
      </c>
      <c r="G37" s="8">
        <v>1</v>
      </c>
      <c r="H37" s="8" t="s">
        <v>108</v>
      </c>
      <c r="I37" s="8" t="s">
        <v>84</v>
      </c>
      <c r="J37" s="12" t="s">
        <v>78</v>
      </c>
      <c r="K37" s="8">
        <v>144</v>
      </c>
      <c r="L37" s="8" t="s">
        <v>121</v>
      </c>
      <c r="M37" s="8" t="s">
        <v>82</v>
      </c>
      <c r="N37" s="8"/>
      <c r="O37" s="8" t="s">
        <v>53</v>
      </c>
      <c r="P37" s="8" t="s">
        <v>54</v>
      </c>
      <c r="Q37" s="8" t="s">
        <v>53</v>
      </c>
      <c r="R37" s="8" t="s">
        <v>53</v>
      </c>
      <c r="S37" s="8" t="s">
        <v>53</v>
      </c>
      <c r="T37" s="8" t="s">
        <v>53</v>
      </c>
      <c r="U37" s="8" t="s">
        <v>53</v>
      </c>
      <c r="V37" s="8" t="s">
        <v>54</v>
      </c>
      <c r="W37" s="8" t="s">
        <v>53</v>
      </c>
      <c r="X37" s="8" t="s">
        <v>53</v>
      </c>
      <c r="Y37" s="8" t="s">
        <v>53</v>
      </c>
      <c r="Z37" s="8" t="s">
        <v>53</v>
      </c>
      <c r="AA37" s="8" t="s">
        <v>53</v>
      </c>
      <c r="AB37" s="8" t="s">
        <v>53</v>
      </c>
      <c r="AC37" s="8" t="s">
        <v>53</v>
      </c>
      <c r="AD37" s="8">
        <v>0</v>
      </c>
      <c r="AE37" s="8" t="s">
        <v>162</v>
      </c>
      <c r="AF37" s="8" t="s">
        <v>162</v>
      </c>
      <c r="AG37" s="8" t="s">
        <v>162</v>
      </c>
      <c r="AH37" s="8" t="s">
        <v>162</v>
      </c>
      <c r="AI37" s="9"/>
    </row>
    <row r="38" spans="1:35" x14ac:dyDescent="0.25">
      <c r="A38" s="22">
        <v>156</v>
      </c>
      <c r="B38" s="8"/>
      <c r="C38" s="8" t="s">
        <v>76</v>
      </c>
      <c r="D38" s="8"/>
      <c r="E38" s="8" t="s">
        <v>86</v>
      </c>
      <c r="F38" s="8" t="s">
        <v>96</v>
      </c>
      <c r="G38" s="8">
        <v>1</v>
      </c>
      <c r="H38" s="8" t="s">
        <v>108</v>
      </c>
      <c r="I38" s="8" t="s">
        <v>84</v>
      </c>
      <c r="J38" s="12" t="s">
        <v>78</v>
      </c>
      <c r="K38" s="8">
        <v>156</v>
      </c>
      <c r="L38" s="8" t="s">
        <v>112</v>
      </c>
      <c r="M38" s="8" t="s">
        <v>82</v>
      </c>
      <c r="N38" s="8"/>
      <c r="O38" s="8" t="s">
        <v>53</v>
      </c>
      <c r="P38" s="8" t="s">
        <v>55</v>
      </c>
      <c r="Q38" s="8" t="s">
        <v>53</v>
      </c>
      <c r="R38" s="8" t="s">
        <v>54</v>
      </c>
      <c r="S38" s="8" t="s">
        <v>53</v>
      </c>
      <c r="T38" s="8" t="s">
        <v>53</v>
      </c>
      <c r="U38" s="8" t="s">
        <v>56</v>
      </c>
      <c r="V38" s="8" t="s">
        <v>54</v>
      </c>
      <c r="W38" s="8" t="s">
        <v>55</v>
      </c>
      <c r="X38" s="8" t="s">
        <v>53</v>
      </c>
      <c r="Y38" s="8" t="s">
        <v>54</v>
      </c>
      <c r="Z38" s="8" t="s">
        <v>53</v>
      </c>
      <c r="AA38" s="8" t="s">
        <v>54</v>
      </c>
      <c r="AB38" s="8" t="s">
        <v>53</v>
      </c>
      <c r="AC38" s="8" t="s">
        <v>53</v>
      </c>
      <c r="AD38" s="8">
        <v>3</v>
      </c>
      <c r="AE38" s="8" t="s">
        <v>251</v>
      </c>
      <c r="AF38" s="8" t="s">
        <v>162</v>
      </c>
      <c r="AG38" s="8" t="s">
        <v>162</v>
      </c>
      <c r="AH38" s="8" t="s">
        <v>162</v>
      </c>
      <c r="AI38" s="9"/>
    </row>
    <row r="39" spans="1:35" x14ac:dyDescent="0.25">
      <c r="A39" s="21">
        <v>157</v>
      </c>
      <c r="B39" s="10"/>
      <c r="C39" s="10" t="s">
        <v>76</v>
      </c>
      <c r="D39" s="10"/>
      <c r="E39" s="10" t="s">
        <v>86</v>
      </c>
      <c r="F39" s="10" t="s">
        <v>96</v>
      </c>
      <c r="G39" s="10">
        <v>1</v>
      </c>
      <c r="H39" s="10" t="s">
        <v>108</v>
      </c>
      <c r="I39" s="10" t="s">
        <v>84</v>
      </c>
      <c r="J39" s="13" t="s">
        <v>78</v>
      </c>
      <c r="K39" s="10">
        <v>157</v>
      </c>
      <c r="L39" s="10" t="s">
        <v>135</v>
      </c>
      <c r="M39" s="10" t="s">
        <v>82</v>
      </c>
      <c r="N39" s="10"/>
      <c r="O39" s="10" t="s">
        <v>53</v>
      </c>
      <c r="P39" s="10" t="s">
        <v>53</v>
      </c>
      <c r="Q39" s="10" t="s">
        <v>54</v>
      </c>
      <c r="R39" s="10" t="s">
        <v>55</v>
      </c>
      <c r="S39" s="10" t="s">
        <v>53</v>
      </c>
      <c r="T39" s="10" t="s">
        <v>54</v>
      </c>
      <c r="U39" s="10" t="s">
        <v>56</v>
      </c>
      <c r="V39" s="10" t="s">
        <v>54</v>
      </c>
      <c r="W39" s="10" t="s">
        <v>53</v>
      </c>
      <c r="X39" s="10" t="s">
        <v>53</v>
      </c>
      <c r="Y39" s="10" t="s">
        <v>53</v>
      </c>
      <c r="Z39" s="10" t="s">
        <v>53</v>
      </c>
      <c r="AA39" s="10" t="s">
        <v>53</v>
      </c>
      <c r="AB39" s="10" t="s">
        <v>53</v>
      </c>
      <c r="AC39" s="10" t="s">
        <v>53</v>
      </c>
      <c r="AD39" s="10">
        <v>1</v>
      </c>
      <c r="AE39" s="10" t="s">
        <v>248</v>
      </c>
      <c r="AF39" s="10" t="s">
        <v>162</v>
      </c>
      <c r="AG39" s="10" t="s">
        <v>162</v>
      </c>
      <c r="AH39" s="10" t="s">
        <v>162</v>
      </c>
      <c r="AI39" s="11"/>
    </row>
    <row r="40" spans="1:35" x14ac:dyDescent="0.25">
      <c r="A40" s="22">
        <v>159</v>
      </c>
      <c r="B40" s="8"/>
      <c r="C40" s="8" t="s">
        <v>76</v>
      </c>
      <c r="D40" s="8"/>
      <c r="E40" s="8" t="s">
        <v>86</v>
      </c>
      <c r="F40" s="8" t="s">
        <v>96</v>
      </c>
      <c r="G40" s="8">
        <v>1</v>
      </c>
      <c r="H40" s="8" t="s">
        <v>108</v>
      </c>
      <c r="I40" s="8" t="s">
        <v>84</v>
      </c>
      <c r="J40" s="12" t="s">
        <v>78</v>
      </c>
      <c r="K40" s="8">
        <v>159</v>
      </c>
      <c r="L40" s="8" t="s">
        <v>94</v>
      </c>
      <c r="M40" s="8" t="s">
        <v>82</v>
      </c>
      <c r="N40" s="8"/>
      <c r="O40" s="8" t="s">
        <v>53</v>
      </c>
      <c r="P40" s="8" t="s">
        <v>53</v>
      </c>
      <c r="Q40" s="8" t="s">
        <v>53</v>
      </c>
      <c r="R40" s="8" t="s">
        <v>53</v>
      </c>
      <c r="S40" s="8" t="s">
        <v>53</v>
      </c>
      <c r="T40" s="8" t="s">
        <v>53</v>
      </c>
      <c r="U40" s="8" t="s">
        <v>53</v>
      </c>
      <c r="V40" s="8" t="s">
        <v>54</v>
      </c>
      <c r="W40" s="8" t="s">
        <v>55</v>
      </c>
      <c r="X40" s="8" t="s">
        <v>53</v>
      </c>
      <c r="Y40" s="8" t="s">
        <v>54</v>
      </c>
      <c r="Z40" s="8" t="s">
        <v>53</v>
      </c>
      <c r="AA40" s="8" t="s">
        <v>53</v>
      </c>
      <c r="AB40" s="8" t="s">
        <v>53</v>
      </c>
      <c r="AC40" s="8" t="s">
        <v>53</v>
      </c>
      <c r="AD40" s="8">
        <v>0</v>
      </c>
      <c r="AE40" s="8" t="s">
        <v>255</v>
      </c>
      <c r="AF40" s="8" t="s">
        <v>162</v>
      </c>
      <c r="AG40" s="8" t="s">
        <v>162</v>
      </c>
      <c r="AH40" s="8" t="s">
        <v>162</v>
      </c>
      <c r="AI40" s="9"/>
    </row>
    <row r="41" spans="1:35" x14ac:dyDescent="0.25">
      <c r="A41" s="22">
        <v>161</v>
      </c>
      <c r="B41" s="8"/>
      <c r="C41" s="8" t="s">
        <v>76</v>
      </c>
      <c r="D41" s="8"/>
      <c r="E41" s="8" t="s">
        <v>86</v>
      </c>
      <c r="F41" s="8" t="s">
        <v>96</v>
      </c>
      <c r="G41" s="8">
        <v>1</v>
      </c>
      <c r="H41" s="8" t="s">
        <v>108</v>
      </c>
      <c r="I41" s="8" t="s">
        <v>84</v>
      </c>
      <c r="J41" s="12" t="s">
        <v>78</v>
      </c>
      <c r="K41" s="8">
        <v>161</v>
      </c>
      <c r="L41" s="8" t="s">
        <v>111</v>
      </c>
      <c r="M41" s="8" t="s">
        <v>82</v>
      </c>
      <c r="N41" s="8"/>
      <c r="O41" s="8" t="s">
        <v>53</v>
      </c>
      <c r="P41" s="8" t="s">
        <v>53</v>
      </c>
      <c r="Q41" s="8" t="s">
        <v>55</v>
      </c>
      <c r="R41" s="8" t="s">
        <v>53</v>
      </c>
      <c r="S41" s="8" t="s">
        <v>54</v>
      </c>
      <c r="T41" s="8" t="s">
        <v>53</v>
      </c>
      <c r="U41" s="8" t="s">
        <v>53</v>
      </c>
      <c r="V41" s="8" t="s">
        <v>54</v>
      </c>
      <c r="W41" s="8" t="s">
        <v>53</v>
      </c>
      <c r="X41" s="8" t="s">
        <v>53</v>
      </c>
      <c r="Y41" s="8" t="s">
        <v>53</v>
      </c>
      <c r="Z41" s="8" t="s">
        <v>53</v>
      </c>
      <c r="AA41" s="8" t="s">
        <v>53</v>
      </c>
      <c r="AB41" s="8" t="s">
        <v>53</v>
      </c>
      <c r="AC41" s="8" t="s">
        <v>53</v>
      </c>
      <c r="AD41" s="8">
        <v>1</v>
      </c>
      <c r="AE41" s="8" t="s">
        <v>162</v>
      </c>
      <c r="AF41" s="8" t="s">
        <v>162</v>
      </c>
      <c r="AG41" s="8" t="s">
        <v>162</v>
      </c>
      <c r="AH41" s="8" t="s">
        <v>162</v>
      </c>
      <c r="AI41" s="9"/>
    </row>
    <row r="42" spans="1:35" x14ac:dyDescent="0.25">
      <c r="A42" s="21">
        <v>162</v>
      </c>
      <c r="B42" s="10"/>
      <c r="C42" s="10" t="s">
        <v>76</v>
      </c>
      <c r="D42" s="10"/>
      <c r="E42" s="10" t="s">
        <v>86</v>
      </c>
      <c r="F42" s="10" t="s">
        <v>96</v>
      </c>
      <c r="G42" s="10">
        <v>1</v>
      </c>
      <c r="H42" s="10" t="s">
        <v>108</v>
      </c>
      <c r="I42" s="10" t="s">
        <v>84</v>
      </c>
      <c r="J42" s="13" t="s">
        <v>78</v>
      </c>
      <c r="K42" s="10">
        <v>162</v>
      </c>
      <c r="L42" s="10" t="s">
        <v>94</v>
      </c>
      <c r="M42" s="10" t="s">
        <v>82</v>
      </c>
      <c r="N42" s="10"/>
      <c r="O42" s="10" t="s">
        <v>53</v>
      </c>
      <c r="P42" s="10" t="s">
        <v>53</v>
      </c>
      <c r="Q42" s="10" t="s">
        <v>53</v>
      </c>
      <c r="R42" s="10" t="s">
        <v>53</v>
      </c>
      <c r="S42" s="10" t="s">
        <v>53</v>
      </c>
      <c r="T42" s="10" t="s">
        <v>53</v>
      </c>
      <c r="U42" s="10" t="s">
        <v>53</v>
      </c>
      <c r="V42" s="10" t="s">
        <v>55</v>
      </c>
      <c r="W42" s="10" t="s">
        <v>53</v>
      </c>
      <c r="X42" s="10" t="s">
        <v>53</v>
      </c>
      <c r="Y42" s="10" t="s">
        <v>53</v>
      </c>
      <c r="Z42" s="10" t="s">
        <v>53</v>
      </c>
      <c r="AA42" s="10" t="s">
        <v>53</v>
      </c>
      <c r="AB42" s="10" t="s">
        <v>53</v>
      </c>
      <c r="AC42" s="10" t="s">
        <v>53</v>
      </c>
      <c r="AD42" s="10">
        <v>1</v>
      </c>
      <c r="AE42" s="10" t="s">
        <v>162</v>
      </c>
      <c r="AF42" s="10" t="s">
        <v>162</v>
      </c>
      <c r="AG42" s="10" t="s">
        <v>162</v>
      </c>
      <c r="AH42" s="10" t="s">
        <v>162</v>
      </c>
      <c r="AI42" s="11"/>
    </row>
    <row r="43" spans="1:35" x14ac:dyDescent="0.25">
      <c r="A43" s="22">
        <v>163</v>
      </c>
      <c r="B43" s="8"/>
      <c r="C43" s="8" t="s">
        <v>76</v>
      </c>
      <c r="D43" s="8"/>
      <c r="E43" s="8" t="s">
        <v>86</v>
      </c>
      <c r="F43" s="8" t="s">
        <v>96</v>
      </c>
      <c r="G43" s="8">
        <v>1</v>
      </c>
      <c r="H43" s="8" t="s">
        <v>108</v>
      </c>
      <c r="I43" s="8" t="s">
        <v>84</v>
      </c>
      <c r="J43" s="12" t="s">
        <v>78</v>
      </c>
      <c r="K43" s="8">
        <v>163</v>
      </c>
      <c r="L43" s="8" t="s">
        <v>115</v>
      </c>
      <c r="M43" s="8" t="s">
        <v>82</v>
      </c>
      <c r="N43" s="8"/>
      <c r="O43" s="8" t="s">
        <v>53</v>
      </c>
      <c r="P43" s="8" t="s">
        <v>55</v>
      </c>
      <c r="Q43" s="8" t="s">
        <v>53</v>
      </c>
      <c r="R43" s="8" t="s">
        <v>53</v>
      </c>
      <c r="S43" s="8" t="s">
        <v>53</v>
      </c>
      <c r="T43" s="8" t="s">
        <v>53</v>
      </c>
      <c r="U43" s="8" t="s">
        <v>53</v>
      </c>
      <c r="V43" s="8" t="s">
        <v>54</v>
      </c>
      <c r="W43" s="8" t="s">
        <v>55</v>
      </c>
      <c r="X43" s="8" t="s">
        <v>53</v>
      </c>
      <c r="Y43" s="8" t="s">
        <v>53</v>
      </c>
      <c r="Z43" s="8" t="s">
        <v>53</v>
      </c>
      <c r="AA43" s="8" t="s">
        <v>53</v>
      </c>
      <c r="AB43" s="8" t="s">
        <v>53</v>
      </c>
      <c r="AC43" s="8" t="s">
        <v>53</v>
      </c>
      <c r="AD43" s="8">
        <v>2</v>
      </c>
      <c r="AE43" s="8" t="s">
        <v>161</v>
      </c>
      <c r="AF43" s="8" t="s">
        <v>162</v>
      </c>
      <c r="AG43" s="8" t="s">
        <v>162</v>
      </c>
      <c r="AH43" s="8" t="s">
        <v>162</v>
      </c>
      <c r="AI43" s="9"/>
    </row>
    <row r="44" spans="1:35" x14ac:dyDescent="0.25">
      <c r="A44" s="21">
        <v>164</v>
      </c>
      <c r="B44" s="10"/>
      <c r="C44" s="10" t="s">
        <v>76</v>
      </c>
      <c r="D44" s="10"/>
      <c r="E44" s="10" t="s">
        <v>86</v>
      </c>
      <c r="F44" s="10" t="s">
        <v>88</v>
      </c>
      <c r="G44" s="10">
        <v>0</v>
      </c>
      <c r="H44" s="10" t="s">
        <v>108</v>
      </c>
      <c r="I44" s="10" t="s">
        <v>84</v>
      </c>
      <c r="J44" s="13" t="s">
        <v>78</v>
      </c>
      <c r="K44" s="10">
        <v>164</v>
      </c>
      <c r="L44" s="10" t="s">
        <v>141</v>
      </c>
      <c r="M44" s="10" t="s">
        <v>82</v>
      </c>
      <c r="N44" s="10"/>
      <c r="O44" s="10" t="s">
        <v>53</v>
      </c>
      <c r="P44" s="10" t="s">
        <v>53</v>
      </c>
      <c r="Q44" s="10" t="s">
        <v>53</v>
      </c>
      <c r="R44" s="10" t="s">
        <v>53</v>
      </c>
      <c r="S44" s="10" t="s">
        <v>53</v>
      </c>
      <c r="T44" s="10" t="s">
        <v>53</v>
      </c>
      <c r="U44" s="10" t="s">
        <v>53</v>
      </c>
      <c r="V44" s="10" t="s">
        <v>55</v>
      </c>
      <c r="W44" s="10" t="s">
        <v>53</v>
      </c>
      <c r="X44" s="10" t="s">
        <v>54</v>
      </c>
      <c r="Y44" s="10" t="s">
        <v>54</v>
      </c>
      <c r="Z44" s="10" t="s">
        <v>53</v>
      </c>
      <c r="AA44" s="10" t="s">
        <v>54</v>
      </c>
      <c r="AB44" s="10" t="s">
        <v>53</v>
      </c>
      <c r="AC44" s="10" t="s">
        <v>53</v>
      </c>
      <c r="AD44" s="10">
        <v>1</v>
      </c>
      <c r="AE44" s="10" t="s">
        <v>251</v>
      </c>
      <c r="AF44" s="10" t="s">
        <v>162</v>
      </c>
      <c r="AG44" s="10" t="s">
        <v>162</v>
      </c>
      <c r="AH44" s="10" t="s">
        <v>162</v>
      </c>
      <c r="AI44" s="11"/>
    </row>
    <row r="45" spans="1:35" x14ac:dyDescent="0.25">
      <c r="A45" s="21">
        <v>165</v>
      </c>
      <c r="B45" s="10"/>
      <c r="C45" s="10" t="s">
        <v>76</v>
      </c>
      <c r="D45" s="10"/>
      <c r="E45" s="10" t="s">
        <v>86</v>
      </c>
      <c r="F45" s="10" t="s">
        <v>96</v>
      </c>
      <c r="G45" s="10">
        <v>1</v>
      </c>
      <c r="H45" s="10" t="s">
        <v>108</v>
      </c>
      <c r="I45" s="10" t="s">
        <v>84</v>
      </c>
      <c r="J45" s="13" t="s">
        <v>78</v>
      </c>
      <c r="K45" s="10">
        <v>165</v>
      </c>
      <c r="L45" s="10" t="s">
        <v>111</v>
      </c>
      <c r="M45" s="10" t="s">
        <v>82</v>
      </c>
      <c r="N45" s="10"/>
      <c r="O45" s="10" t="s">
        <v>53</v>
      </c>
      <c r="P45" s="10" t="s">
        <v>54</v>
      </c>
      <c r="Q45" s="10" t="s">
        <v>54</v>
      </c>
      <c r="R45" s="10" t="s">
        <v>55</v>
      </c>
      <c r="S45" s="10" t="s">
        <v>54</v>
      </c>
      <c r="T45" s="10" t="s">
        <v>54</v>
      </c>
      <c r="U45" s="10" t="s">
        <v>53</v>
      </c>
      <c r="V45" s="10" t="s">
        <v>55</v>
      </c>
      <c r="W45" s="10" t="s">
        <v>55</v>
      </c>
      <c r="X45" s="10" t="s">
        <v>54</v>
      </c>
      <c r="Y45" s="10" t="s">
        <v>55</v>
      </c>
      <c r="Z45" s="10" t="s">
        <v>53</v>
      </c>
      <c r="AA45" s="10" t="s">
        <v>54</v>
      </c>
      <c r="AB45" s="10" t="s">
        <v>55</v>
      </c>
      <c r="AC45" s="10" t="s">
        <v>53</v>
      </c>
      <c r="AD45" s="10">
        <v>5</v>
      </c>
      <c r="AE45" s="10" t="s">
        <v>162</v>
      </c>
      <c r="AF45" s="10" t="s">
        <v>162</v>
      </c>
      <c r="AG45" s="10" t="s">
        <v>162</v>
      </c>
      <c r="AH45" s="10" t="s">
        <v>162</v>
      </c>
      <c r="AI45" s="11"/>
    </row>
    <row r="46" spans="1:35" x14ac:dyDescent="0.25">
      <c r="A46" s="22">
        <v>167</v>
      </c>
      <c r="B46" s="8"/>
      <c r="C46" s="8" t="s">
        <v>76</v>
      </c>
      <c r="D46" s="8"/>
      <c r="E46" s="8" t="s">
        <v>86</v>
      </c>
      <c r="F46" s="8" t="s">
        <v>96</v>
      </c>
      <c r="G46" s="10">
        <v>1</v>
      </c>
      <c r="H46" s="8" t="s">
        <v>108</v>
      </c>
      <c r="I46" s="8" t="s">
        <v>84</v>
      </c>
      <c r="J46" s="12" t="s">
        <v>78</v>
      </c>
      <c r="K46" s="8">
        <v>167</v>
      </c>
      <c r="L46" s="8" t="s">
        <v>115</v>
      </c>
      <c r="M46" s="8" t="s">
        <v>82</v>
      </c>
      <c r="N46" s="8"/>
      <c r="O46" s="8" t="s">
        <v>53</v>
      </c>
      <c r="P46" s="8" t="s">
        <v>53</v>
      </c>
      <c r="Q46" s="8" t="s">
        <v>54</v>
      </c>
      <c r="R46" s="8" t="s">
        <v>53</v>
      </c>
      <c r="S46" s="8" t="s">
        <v>53</v>
      </c>
      <c r="T46" s="8" t="s">
        <v>53</v>
      </c>
      <c r="U46" s="8" t="s">
        <v>53</v>
      </c>
      <c r="V46" s="8" t="s">
        <v>54</v>
      </c>
      <c r="W46" s="8" t="s">
        <v>53</v>
      </c>
      <c r="X46" s="8" t="s">
        <v>53</v>
      </c>
      <c r="Y46" s="8" t="s">
        <v>53</v>
      </c>
      <c r="Z46" s="8" t="s">
        <v>53</v>
      </c>
      <c r="AA46" s="8" t="s">
        <v>53</v>
      </c>
      <c r="AB46" s="8" t="s">
        <v>53</v>
      </c>
      <c r="AC46" s="8" t="s">
        <v>53</v>
      </c>
      <c r="AD46" s="8">
        <v>0</v>
      </c>
      <c r="AE46" s="8" t="s">
        <v>162</v>
      </c>
      <c r="AF46" s="8" t="s">
        <v>162</v>
      </c>
      <c r="AG46" s="8" t="s">
        <v>162</v>
      </c>
      <c r="AH46" s="8" t="s">
        <v>162</v>
      </c>
      <c r="AI46" s="9"/>
    </row>
    <row r="47" spans="1:35" x14ac:dyDescent="0.25">
      <c r="A47" s="21">
        <v>168</v>
      </c>
      <c r="B47" s="10"/>
      <c r="C47" s="10" t="s">
        <v>76</v>
      </c>
      <c r="D47" s="10"/>
      <c r="E47" s="10" t="s">
        <v>86</v>
      </c>
      <c r="F47" s="10" t="s">
        <v>96</v>
      </c>
      <c r="G47" s="10">
        <v>1</v>
      </c>
      <c r="H47" s="10" t="s">
        <v>108</v>
      </c>
      <c r="I47" s="10" t="s">
        <v>84</v>
      </c>
      <c r="J47" s="13" t="s">
        <v>78</v>
      </c>
      <c r="K47" s="10">
        <v>168</v>
      </c>
      <c r="L47" s="10" t="s">
        <v>115</v>
      </c>
      <c r="M47" s="10" t="s">
        <v>82</v>
      </c>
      <c r="N47" s="10"/>
      <c r="O47" s="10" t="s">
        <v>53</v>
      </c>
      <c r="P47" s="10" t="s">
        <v>53</v>
      </c>
      <c r="Q47" s="10" t="s">
        <v>53</v>
      </c>
      <c r="R47" s="10" t="s">
        <v>53</v>
      </c>
      <c r="S47" s="10" t="s">
        <v>53</v>
      </c>
      <c r="T47" s="10" t="s">
        <v>53</v>
      </c>
      <c r="U47" s="10" t="s">
        <v>53</v>
      </c>
      <c r="V47" s="10" t="s">
        <v>53</v>
      </c>
      <c r="W47" s="10" t="s">
        <v>53</v>
      </c>
      <c r="X47" s="10" t="s">
        <v>53</v>
      </c>
      <c r="Y47" s="10" t="s">
        <v>53</v>
      </c>
      <c r="Z47" s="10" t="s">
        <v>53</v>
      </c>
      <c r="AA47" s="10" t="s">
        <v>53</v>
      </c>
      <c r="AB47" s="10" t="s">
        <v>53</v>
      </c>
      <c r="AC47" s="10" t="s">
        <v>53</v>
      </c>
      <c r="AD47" s="10">
        <v>0</v>
      </c>
      <c r="AE47" s="10" t="s">
        <v>162</v>
      </c>
      <c r="AF47" s="10" t="s">
        <v>162</v>
      </c>
      <c r="AG47" s="10" t="s">
        <v>162</v>
      </c>
      <c r="AH47" s="10" t="s">
        <v>162</v>
      </c>
      <c r="AI47" s="11"/>
    </row>
    <row r="48" spans="1:35" x14ac:dyDescent="0.25">
      <c r="A48" s="21">
        <v>170</v>
      </c>
      <c r="B48" s="10"/>
      <c r="C48" s="10" t="s">
        <v>76</v>
      </c>
      <c r="D48" s="10"/>
      <c r="E48" s="10" t="s">
        <v>86</v>
      </c>
      <c r="F48" s="10" t="s">
        <v>96</v>
      </c>
      <c r="G48" s="10">
        <v>1</v>
      </c>
      <c r="H48" s="10" t="s">
        <v>108</v>
      </c>
      <c r="I48" s="10" t="s">
        <v>84</v>
      </c>
      <c r="J48" s="13" t="s">
        <v>78</v>
      </c>
      <c r="K48" s="10">
        <v>170</v>
      </c>
      <c r="L48" s="10" t="s">
        <v>115</v>
      </c>
      <c r="M48" s="10" t="s">
        <v>82</v>
      </c>
      <c r="N48" s="10"/>
      <c r="O48" s="10" t="s">
        <v>53</v>
      </c>
      <c r="P48" s="10" t="s">
        <v>53</v>
      </c>
      <c r="Q48" s="10" t="s">
        <v>53</v>
      </c>
      <c r="R48" s="10" t="s">
        <v>53</v>
      </c>
      <c r="S48" s="10" t="s">
        <v>53</v>
      </c>
      <c r="T48" s="10" t="s">
        <v>53</v>
      </c>
      <c r="U48" s="10" t="s">
        <v>53</v>
      </c>
      <c r="V48" s="10" t="s">
        <v>53</v>
      </c>
      <c r="W48" s="10" t="s">
        <v>53</v>
      </c>
      <c r="X48" s="10" t="s">
        <v>53</v>
      </c>
      <c r="Y48" s="10" t="s">
        <v>53</v>
      </c>
      <c r="Z48" s="10" t="s">
        <v>53</v>
      </c>
      <c r="AA48" s="10" t="s">
        <v>53</v>
      </c>
      <c r="AB48" s="10" t="s">
        <v>53</v>
      </c>
      <c r="AC48" s="10" t="s">
        <v>53</v>
      </c>
      <c r="AD48" s="10">
        <v>0</v>
      </c>
      <c r="AE48" s="10" t="s">
        <v>162</v>
      </c>
      <c r="AF48" s="10" t="s">
        <v>162</v>
      </c>
      <c r="AG48" s="10" t="s">
        <v>162</v>
      </c>
      <c r="AH48" s="10" t="s">
        <v>162</v>
      </c>
      <c r="AI48" s="11"/>
    </row>
    <row r="49" spans="1:35" x14ac:dyDescent="0.25">
      <c r="A49" s="22">
        <v>171</v>
      </c>
      <c r="B49" s="8"/>
      <c r="C49" s="8" t="s">
        <v>76</v>
      </c>
      <c r="D49" s="8"/>
      <c r="E49" s="8" t="s">
        <v>86</v>
      </c>
      <c r="F49" s="8" t="s">
        <v>96</v>
      </c>
      <c r="G49" s="10">
        <v>1</v>
      </c>
      <c r="H49" s="8" t="s">
        <v>108</v>
      </c>
      <c r="I49" s="8" t="s">
        <v>84</v>
      </c>
      <c r="J49" s="12" t="s">
        <v>78</v>
      </c>
      <c r="K49" s="8">
        <v>171</v>
      </c>
      <c r="L49" s="8" t="s">
        <v>115</v>
      </c>
      <c r="M49" s="8" t="s">
        <v>82</v>
      </c>
      <c r="N49" s="8"/>
      <c r="O49" s="8" t="s">
        <v>53</v>
      </c>
      <c r="P49" s="8" t="s">
        <v>53</v>
      </c>
      <c r="Q49" s="8" t="s">
        <v>53</v>
      </c>
      <c r="R49" s="8" t="s">
        <v>54</v>
      </c>
      <c r="S49" s="8" t="s">
        <v>53</v>
      </c>
      <c r="T49" s="8" t="s">
        <v>54</v>
      </c>
      <c r="U49" s="8" t="s">
        <v>53</v>
      </c>
      <c r="V49" s="8" t="s">
        <v>53</v>
      </c>
      <c r="W49" s="8" t="s">
        <v>53</v>
      </c>
      <c r="X49" s="8" t="s">
        <v>53</v>
      </c>
      <c r="Y49" s="8" t="s">
        <v>53</v>
      </c>
      <c r="Z49" s="8" t="s">
        <v>53</v>
      </c>
      <c r="AA49" s="8" t="s">
        <v>53</v>
      </c>
      <c r="AB49" s="8" t="s">
        <v>53</v>
      </c>
      <c r="AC49" s="8" t="s">
        <v>53</v>
      </c>
      <c r="AD49" s="8">
        <v>0</v>
      </c>
      <c r="AE49" s="8" t="s">
        <v>162</v>
      </c>
      <c r="AF49" s="8" t="s">
        <v>162</v>
      </c>
      <c r="AG49" s="8" t="s">
        <v>162</v>
      </c>
      <c r="AH49" s="8" t="s">
        <v>162</v>
      </c>
      <c r="AI49" s="9"/>
    </row>
    <row r="50" spans="1:35" x14ac:dyDescent="0.25">
      <c r="A50" s="21">
        <v>172</v>
      </c>
      <c r="B50" s="10"/>
      <c r="C50" s="10" t="s">
        <v>76</v>
      </c>
      <c r="D50" s="10"/>
      <c r="E50" s="10" t="s">
        <v>86</v>
      </c>
      <c r="F50" s="10" t="s">
        <v>88</v>
      </c>
      <c r="G50" s="10">
        <v>1</v>
      </c>
      <c r="H50" s="10" t="s">
        <v>108</v>
      </c>
      <c r="I50" s="10" t="s">
        <v>84</v>
      </c>
      <c r="J50" s="13" t="s">
        <v>78</v>
      </c>
      <c r="K50" s="10">
        <v>172</v>
      </c>
      <c r="L50" s="10" t="s">
        <v>115</v>
      </c>
      <c r="M50" s="10" t="s">
        <v>82</v>
      </c>
      <c r="N50" s="10"/>
      <c r="O50" s="10" t="s">
        <v>53</v>
      </c>
      <c r="P50" s="10" t="s">
        <v>53</v>
      </c>
      <c r="Q50" s="10" t="s">
        <v>53</v>
      </c>
      <c r="R50" s="10" t="s">
        <v>54</v>
      </c>
      <c r="S50" s="10" t="s">
        <v>53</v>
      </c>
      <c r="T50" s="10" t="s">
        <v>53</v>
      </c>
      <c r="U50" s="10" t="s">
        <v>53</v>
      </c>
      <c r="V50" s="10" t="s">
        <v>54</v>
      </c>
      <c r="W50" s="10" t="s">
        <v>53</v>
      </c>
      <c r="X50" s="10" t="s">
        <v>53</v>
      </c>
      <c r="Y50" s="10" t="s">
        <v>53</v>
      </c>
      <c r="Z50" s="10" t="s">
        <v>53</v>
      </c>
      <c r="AA50" s="10" t="s">
        <v>53</v>
      </c>
      <c r="AB50" s="10" t="s">
        <v>53</v>
      </c>
      <c r="AC50" s="10" t="s">
        <v>53</v>
      </c>
      <c r="AD50" s="10">
        <v>0</v>
      </c>
      <c r="AE50" s="10" t="s">
        <v>162</v>
      </c>
      <c r="AF50" s="10" t="s">
        <v>162</v>
      </c>
      <c r="AG50" s="10" t="s">
        <v>162</v>
      </c>
      <c r="AH50" s="10" t="s">
        <v>162</v>
      </c>
      <c r="AI50" s="11"/>
    </row>
    <row r="51" spans="1:35" x14ac:dyDescent="0.25">
      <c r="A51" s="21">
        <v>174</v>
      </c>
      <c r="B51" s="10"/>
      <c r="C51" s="10" t="s">
        <v>76</v>
      </c>
      <c r="D51" s="10"/>
      <c r="E51" s="10" t="s">
        <v>86</v>
      </c>
      <c r="F51" s="10" t="s">
        <v>96</v>
      </c>
      <c r="G51" s="8">
        <v>1</v>
      </c>
      <c r="H51" s="10" t="s">
        <v>108</v>
      </c>
      <c r="I51" s="10" t="s">
        <v>84</v>
      </c>
      <c r="J51" s="13" t="s">
        <v>78</v>
      </c>
      <c r="K51" s="10">
        <v>174</v>
      </c>
      <c r="L51" s="10" t="s">
        <v>115</v>
      </c>
      <c r="M51" s="10" t="s">
        <v>82</v>
      </c>
      <c r="N51" s="10"/>
      <c r="O51" s="10" t="s">
        <v>53</v>
      </c>
      <c r="P51" s="10" t="s">
        <v>55</v>
      </c>
      <c r="Q51" s="10" t="s">
        <v>55</v>
      </c>
      <c r="R51" s="10" t="s">
        <v>55</v>
      </c>
      <c r="S51" s="10" t="s">
        <v>55</v>
      </c>
      <c r="T51" s="10" t="s">
        <v>55</v>
      </c>
      <c r="U51" s="10" t="s">
        <v>55</v>
      </c>
      <c r="V51" s="10" t="s">
        <v>55</v>
      </c>
      <c r="W51" s="10" t="s">
        <v>55</v>
      </c>
      <c r="X51" s="10" t="s">
        <v>53</v>
      </c>
      <c r="Y51" s="10" t="s">
        <v>54</v>
      </c>
      <c r="Z51" s="10" t="s">
        <v>53</v>
      </c>
      <c r="AA51" s="10" t="s">
        <v>54</v>
      </c>
      <c r="AB51" s="10" t="s">
        <v>55</v>
      </c>
      <c r="AC51" s="10" t="s">
        <v>53</v>
      </c>
      <c r="AD51" s="10">
        <v>9</v>
      </c>
      <c r="AE51" s="10" t="s">
        <v>246</v>
      </c>
      <c r="AF51" s="10" t="s">
        <v>162</v>
      </c>
      <c r="AG51" s="10" t="s">
        <v>247</v>
      </c>
      <c r="AH51" s="10" t="s">
        <v>162</v>
      </c>
      <c r="AI51" s="11"/>
    </row>
    <row r="52" spans="1:35" x14ac:dyDescent="0.25">
      <c r="A52" s="22">
        <v>175</v>
      </c>
      <c r="B52" s="8"/>
      <c r="C52" s="8" t="s">
        <v>76</v>
      </c>
      <c r="D52" s="8"/>
      <c r="E52" s="8" t="s">
        <v>86</v>
      </c>
      <c r="F52" s="8" t="s">
        <v>96</v>
      </c>
      <c r="G52" s="8">
        <v>1</v>
      </c>
      <c r="H52" s="8" t="s">
        <v>108</v>
      </c>
      <c r="I52" s="8" t="s">
        <v>84</v>
      </c>
      <c r="J52" s="12" t="s">
        <v>78</v>
      </c>
      <c r="K52" s="8">
        <v>175</v>
      </c>
      <c r="L52" s="8" t="s">
        <v>115</v>
      </c>
      <c r="M52" s="8" t="s">
        <v>82</v>
      </c>
      <c r="N52" s="8"/>
      <c r="O52" s="8" t="s">
        <v>53</v>
      </c>
      <c r="P52" s="8" t="s">
        <v>53</v>
      </c>
      <c r="Q52" s="8" t="s">
        <v>53</v>
      </c>
      <c r="R52" s="8" t="s">
        <v>54</v>
      </c>
      <c r="S52" s="8" t="s">
        <v>53</v>
      </c>
      <c r="T52" s="8" t="s">
        <v>53</v>
      </c>
      <c r="U52" s="8" t="s">
        <v>53</v>
      </c>
      <c r="V52" s="8" t="s">
        <v>53</v>
      </c>
      <c r="W52" s="8" t="s">
        <v>53</v>
      </c>
      <c r="X52" s="8" t="s">
        <v>53</v>
      </c>
      <c r="Y52" s="8" t="s">
        <v>53</v>
      </c>
      <c r="Z52" s="8" t="s">
        <v>53</v>
      </c>
      <c r="AA52" s="8" t="s">
        <v>53</v>
      </c>
      <c r="AB52" s="8" t="s">
        <v>53</v>
      </c>
      <c r="AC52" s="8" t="s">
        <v>53</v>
      </c>
      <c r="AD52" s="8">
        <v>0</v>
      </c>
      <c r="AE52" s="8" t="s">
        <v>162</v>
      </c>
      <c r="AF52" s="8" t="s">
        <v>162</v>
      </c>
      <c r="AG52" s="8" t="s">
        <v>162</v>
      </c>
      <c r="AH52" s="8" t="s">
        <v>162</v>
      </c>
      <c r="AI52" s="9"/>
    </row>
    <row r="53" spans="1:35" x14ac:dyDescent="0.25">
      <c r="A53" s="22">
        <v>176</v>
      </c>
      <c r="B53" s="8"/>
      <c r="C53" s="8" t="s">
        <v>76</v>
      </c>
      <c r="D53" s="8" t="s">
        <v>100</v>
      </c>
      <c r="E53" s="8" t="s">
        <v>86</v>
      </c>
      <c r="F53" s="8" t="s">
        <v>96</v>
      </c>
      <c r="G53" s="8">
        <v>1</v>
      </c>
      <c r="H53" s="8" t="s">
        <v>108</v>
      </c>
      <c r="I53" s="8" t="s">
        <v>84</v>
      </c>
      <c r="J53" s="12" t="s">
        <v>78</v>
      </c>
      <c r="K53" s="8">
        <v>176</v>
      </c>
      <c r="L53" s="8"/>
      <c r="M53" s="8" t="s">
        <v>82</v>
      </c>
      <c r="N53" s="8"/>
      <c r="O53" s="8" t="s">
        <v>53</v>
      </c>
      <c r="P53" s="8" t="s">
        <v>53</v>
      </c>
      <c r="Q53" s="8" t="s">
        <v>54</v>
      </c>
      <c r="R53" s="8" t="s">
        <v>53</v>
      </c>
      <c r="S53" s="8" t="s">
        <v>53</v>
      </c>
      <c r="T53" s="8" t="s">
        <v>53</v>
      </c>
      <c r="U53" s="8" t="s">
        <v>53</v>
      </c>
      <c r="V53" s="8" t="s">
        <v>54</v>
      </c>
      <c r="W53" s="8" t="s">
        <v>53</v>
      </c>
      <c r="X53" s="8" t="s">
        <v>53</v>
      </c>
      <c r="Y53" s="8" t="s">
        <v>53</v>
      </c>
      <c r="Z53" s="8" t="s">
        <v>53</v>
      </c>
      <c r="AA53" s="8" t="s">
        <v>53</v>
      </c>
      <c r="AB53" s="8" t="s">
        <v>53</v>
      </c>
      <c r="AC53" s="8" t="s">
        <v>53</v>
      </c>
      <c r="AD53" s="8">
        <v>0</v>
      </c>
      <c r="AE53" s="8" t="s">
        <v>162</v>
      </c>
      <c r="AF53" s="8" t="s">
        <v>162</v>
      </c>
      <c r="AG53" s="8" t="s">
        <v>162</v>
      </c>
      <c r="AH53" s="8" t="s">
        <v>162</v>
      </c>
      <c r="AI53" s="9"/>
    </row>
    <row r="54" spans="1:35" x14ac:dyDescent="0.25">
      <c r="A54" s="21">
        <v>177</v>
      </c>
      <c r="B54" s="10"/>
      <c r="C54" s="10" t="s">
        <v>76</v>
      </c>
      <c r="D54" s="10"/>
      <c r="E54" s="10" t="s">
        <v>86</v>
      </c>
      <c r="F54" s="10" t="s">
        <v>96</v>
      </c>
      <c r="G54" s="8">
        <v>1</v>
      </c>
      <c r="H54" s="10" t="s">
        <v>108</v>
      </c>
      <c r="I54" s="10" t="s">
        <v>84</v>
      </c>
      <c r="J54" s="13" t="s">
        <v>78</v>
      </c>
      <c r="K54" s="10">
        <v>177</v>
      </c>
      <c r="L54" s="10" t="s">
        <v>111</v>
      </c>
      <c r="M54" s="10" t="s">
        <v>82</v>
      </c>
      <c r="N54" s="10"/>
      <c r="O54" s="10" t="s">
        <v>53</v>
      </c>
      <c r="P54" s="10" t="s">
        <v>53</v>
      </c>
      <c r="Q54" s="10" t="s">
        <v>53</v>
      </c>
      <c r="R54" s="10" t="s">
        <v>53</v>
      </c>
      <c r="S54" s="10" t="s">
        <v>53</v>
      </c>
      <c r="T54" s="10" t="s">
        <v>53</v>
      </c>
      <c r="U54" s="10" t="s">
        <v>53</v>
      </c>
      <c r="V54" s="10" t="s">
        <v>54</v>
      </c>
      <c r="W54" s="10" t="s">
        <v>53</v>
      </c>
      <c r="X54" s="10" t="s">
        <v>53</v>
      </c>
      <c r="Y54" s="10" t="s">
        <v>53</v>
      </c>
      <c r="Z54" s="10" t="s">
        <v>53</v>
      </c>
      <c r="AA54" s="10" t="s">
        <v>53</v>
      </c>
      <c r="AB54" s="10" t="s">
        <v>53</v>
      </c>
      <c r="AC54" s="10" t="s">
        <v>53</v>
      </c>
      <c r="AD54" s="10">
        <v>0</v>
      </c>
      <c r="AE54" s="10" t="s">
        <v>162</v>
      </c>
      <c r="AF54" s="10" t="s">
        <v>162</v>
      </c>
      <c r="AG54" s="10" t="s">
        <v>162</v>
      </c>
      <c r="AH54" s="10" t="s">
        <v>162</v>
      </c>
      <c r="AI54" s="11"/>
    </row>
    <row r="55" spans="1:35" x14ac:dyDescent="0.25">
      <c r="A55" s="21">
        <v>178</v>
      </c>
      <c r="B55" s="10"/>
      <c r="C55" s="10" t="s">
        <v>76</v>
      </c>
      <c r="D55" s="10"/>
      <c r="E55" s="10" t="s">
        <v>86</v>
      </c>
      <c r="F55" s="10" t="s">
        <v>96</v>
      </c>
      <c r="G55" s="10">
        <v>1</v>
      </c>
      <c r="H55" s="10" t="s">
        <v>108</v>
      </c>
      <c r="I55" s="10" t="s">
        <v>84</v>
      </c>
      <c r="J55" s="13" t="s">
        <v>78</v>
      </c>
      <c r="K55" s="10">
        <v>178</v>
      </c>
      <c r="L55" s="10" t="s">
        <v>115</v>
      </c>
      <c r="M55" s="10" t="s">
        <v>82</v>
      </c>
      <c r="N55" s="10"/>
      <c r="O55" s="10" t="s">
        <v>53</v>
      </c>
      <c r="P55" s="10" t="s">
        <v>53</v>
      </c>
      <c r="Q55" s="10" t="s">
        <v>53</v>
      </c>
      <c r="R55" s="10" t="s">
        <v>53</v>
      </c>
      <c r="S55" s="10" t="s">
        <v>53</v>
      </c>
      <c r="T55" s="10" t="s">
        <v>53</v>
      </c>
      <c r="U55" s="10" t="s">
        <v>56</v>
      </c>
      <c r="V55" s="10" t="s">
        <v>54</v>
      </c>
      <c r="W55" s="10" t="s">
        <v>53</v>
      </c>
      <c r="X55" s="10" t="s">
        <v>53</v>
      </c>
      <c r="Y55" s="10" t="s">
        <v>53</v>
      </c>
      <c r="Z55" s="10" t="s">
        <v>53</v>
      </c>
      <c r="AA55" s="10" t="s">
        <v>53</v>
      </c>
      <c r="AB55" s="10" t="s">
        <v>53</v>
      </c>
      <c r="AC55" s="10" t="s">
        <v>53</v>
      </c>
      <c r="AD55" s="10">
        <v>0</v>
      </c>
      <c r="AE55" s="10" t="s">
        <v>162</v>
      </c>
      <c r="AF55" s="10" t="s">
        <v>162</v>
      </c>
      <c r="AG55" s="10" t="s">
        <v>162</v>
      </c>
      <c r="AH55" s="10" t="s">
        <v>162</v>
      </c>
      <c r="AI55" s="11"/>
    </row>
    <row r="56" spans="1:35" x14ac:dyDescent="0.25">
      <c r="A56" s="21">
        <v>179</v>
      </c>
      <c r="B56" s="10"/>
      <c r="C56" s="10" t="s">
        <v>76</v>
      </c>
      <c r="D56" s="10"/>
      <c r="E56" s="10" t="s">
        <v>86</v>
      </c>
      <c r="F56" s="10" t="s">
        <v>96</v>
      </c>
      <c r="G56" s="8">
        <v>1</v>
      </c>
      <c r="H56" s="10" t="s">
        <v>108</v>
      </c>
      <c r="I56" s="10" t="s">
        <v>84</v>
      </c>
      <c r="J56" s="13" t="s">
        <v>78</v>
      </c>
      <c r="K56" s="10">
        <v>179</v>
      </c>
      <c r="L56" s="10" t="s">
        <v>114</v>
      </c>
      <c r="M56" s="10" t="s">
        <v>82</v>
      </c>
      <c r="N56" s="10"/>
      <c r="O56" s="10" t="s">
        <v>53</v>
      </c>
      <c r="P56" s="10" t="s">
        <v>53</v>
      </c>
      <c r="Q56" s="10" t="s">
        <v>53</v>
      </c>
      <c r="R56" s="10" t="s">
        <v>54</v>
      </c>
      <c r="S56" s="10" t="s">
        <v>53</v>
      </c>
      <c r="T56" s="10" t="s">
        <v>53</v>
      </c>
      <c r="U56" s="10" t="s">
        <v>56</v>
      </c>
      <c r="V56" s="10" t="s">
        <v>55</v>
      </c>
      <c r="W56" s="10" t="s">
        <v>53</v>
      </c>
      <c r="X56" s="10" t="s">
        <v>54</v>
      </c>
      <c r="Y56" s="10" t="s">
        <v>53</v>
      </c>
      <c r="Z56" s="10" t="s">
        <v>53</v>
      </c>
      <c r="AA56" s="10" t="s">
        <v>54</v>
      </c>
      <c r="AB56" s="10" t="s">
        <v>53</v>
      </c>
      <c r="AC56" s="10" t="s">
        <v>53</v>
      </c>
      <c r="AD56" s="10">
        <v>1</v>
      </c>
      <c r="AE56" s="10" t="s">
        <v>254</v>
      </c>
      <c r="AF56" s="10" t="s">
        <v>162</v>
      </c>
      <c r="AG56" s="10" t="s">
        <v>162</v>
      </c>
      <c r="AH56" s="10" t="s">
        <v>162</v>
      </c>
      <c r="AI56" s="11"/>
    </row>
    <row r="57" spans="1:35" x14ac:dyDescent="0.25">
      <c r="A57" s="21">
        <v>180</v>
      </c>
      <c r="B57" s="10"/>
      <c r="C57" s="10" t="s">
        <v>76</v>
      </c>
      <c r="D57" s="10"/>
      <c r="E57" s="10" t="s">
        <v>86</v>
      </c>
      <c r="F57" s="10" t="s">
        <v>96</v>
      </c>
      <c r="G57" s="8">
        <v>1</v>
      </c>
      <c r="H57" s="10" t="s">
        <v>108</v>
      </c>
      <c r="I57" s="10" t="s">
        <v>84</v>
      </c>
      <c r="J57" s="13" t="s">
        <v>78</v>
      </c>
      <c r="K57" s="10">
        <v>180</v>
      </c>
      <c r="L57" s="10" t="s">
        <v>115</v>
      </c>
      <c r="M57" s="10" t="s">
        <v>82</v>
      </c>
      <c r="N57" s="10"/>
      <c r="O57" s="10" t="s">
        <v>53</v>
      </c>
      <c r="P57" s="10" t="s">
        <v>54</v>
      </c>
      <c r="Q57" s="10" t="s">
        <v>55</v>
      </c>
      <c r="R57" s="10" t="s">
        <v>55</v>
      </c>
      <c r="S57" s="10" t="s">
        <v>55</v>
      </c>
      <c r="T57" s="10" t="s">
        <v>53</v>
      </c>
      <c r="U57" s="10" t="s">
        <v>56</v>
      </c>
      <c r="V57" s="10" t="s">
        <v>54</v>
      </c>
      <c r="W57" s="10" t="s">
        <v>53</v>
      </c>
      <c r="X57" s="10" t="s">
        <v>53</v>
      </c>
      <c r="Y57" s="10" t="s">
        <v>53</v>
      </c>
      <c r="Z57" s="10" t="s">
        <v>53</v>
      </c>
      <c r="AA57" s="10" t="s">
        <v>53</v>
      </c>
      <c r="AB57" s="10" t="s">
        <v>53</v>
      </c>
      <c r="AC57" s="10" t="s">
        <v>53</v>
      </c>
      <c r="AD57" s="10">
        <v>3</v>
      </c>
      <c r="AE57" s="10" t="s">
        <v>249</v>
      </c>
      <c r="AF57" s="10" t="s">
        <v>162</v>
      </c>
      <c r="AG57" s="10" t="s">
        <v>162</v>
      </c>
      <c r="AH57" s="10" t="s">
        <v>162</v>
      </c>
      <c r="AI57" s="11"/>
    </row>
    <row r="58" spans="1:35" x14ac:dyDescent="0.25">
      <c r="A58" s="22">
        <v>181</v>
      </c>
      <c r="B58" s="8"/>
      <c r="C58" s="8" t="s">
        <v>76</v>
      </c>
      <c r="D58" s="8"/>
      <c r="E58" s="8" t="s">
        <v>86</v>
      </c>
      <c r="F58" s="8" t="s">
        <v>96</v>
      </c>
      <c r="G58" s="10">
        <v>1</v>
      </c>
      <c r="H58" s="8" t="s">
        <v>108</v>
      </c>
      <c r="I58" s="8" t="s">
        <v>84</v>
      </c>
      <c r="J58" s="12" t="s">
        <v>78</v>
      </c>
      <c r="K58" s="8">
        <v>181</v>
      </c>
      <c r="L58" s="8" t="s">
        <v>115</v>
      </c>
      <c r="M58" s="8" t="s">
        <v>82</v>
      </c>
      <c r="N58" s="8"/>
      <c r="O58" s="8" t="s">
        <v>53</v>
      </c>
      <c r="P58" s="8" t="s">
        <v>53</v>
      </c>
      <c r="Q58" s="8" t="s">
        <v>53</v>
      </c>
      <c r="R58" s="8" t="s">
        <v>53</v>
      </c>
      <c r="S58" s="8" t="s">
        <v>53</v>
      </c>
      <c r="T58" s="8" t="s">
        <v>53</v>
      </c>
      <c r="U58" s="8" t="s">
        <v>53</v>
      </c>
      <c r="V58" s="8" t="s">
        <v>53</v>
      </c>
      <c r="W58" s="8" t="s">
        <v>53</v>
      </c>
      <c r="X58" s="8" t="s">
        <v>53</v>
      </c>
      <c r="Y58" s="8" t="s">
        <v>53</v>
      </c>
      <c r="Z58" s="8" t="s">
        <v>53</v>
      </c>
      <c r="AA58" s="8" t="s">
        <v>54</v>
      </c>
      <c r="AB58" s="8" t="s">
        <v>53</v>
      </c>
      <c r="AC58" s="8" t="s">
        <v>53</v>
      </c>
      <c r="AD58" s="8">
        <v>0</v>
      </c>
      <c r="AE58" s="8" t="s">
        <v>162</v>
      </c>
      <c r="AF58" s="8" t="s">
        <v>162</v>
      </c>
      <c r="AG58" s="8" t="s">
        <v>162</v>
      </c>
      <c r="AH58" s="8" t="s">
        <v>162</v>
      </c>
      <c r="AI58" s="9"/>
    </row>
    <row r="59" spans="1:35" x14ac:dyDescent="0.25">
      <c r="A59" s="21">
        <v>182</v>
      </c>
      <c r="B59" s="10"/>
      <c r="C59" s="10" t="s">
        <v>23</v>
      </c>
      <c r="D59" s="10" t="s">
        <v>109</v>
      </c>
      <c r="E59" s="10" t="s">
        <v>91</v>
      </c>
      <c r="F59" s="10" t="s">
        <v>96</v>
      </c>
      <c r="G59" s="10">
        <v>1</v>
      </c>
      <c r="H59" s="10" t="s">
        <v>108</v>
      </c>
      <c r="I59" s="10" t="s">
        <v>84</v>
      </c>
      <c r="J59" s="13" t="s">
        <v>78</v>
      </c>
      <c r="K59" s="10">
        <v>182</v>
      </c>
      <c r="L59" s="10" t="s">
        <v>111</v>
      </c>
      <c r="M59" s="10" t="s">
        <v>82</v>
      </c>
      <c r="N59" s="10"/>
      <c r="O59" s="10" t="s">
        <v>53</v>
      </c>
      <c r="P59" s="10" t="s">
        <v>53</v>
      </c>
      <c r="Q59" s="10" t="s">
        <v>53</v>
      </c>
      <c r="R59" s="10" t="s">
        <v>53</v>
      </c>
      <c r="S59" s="10" t="s">
        <v>53</v>
      </c>
      <c r="T59" s="10" t="s">
        <v>53</v>
      </c>
      <c r="U59" s="10" t="s">
        <v>53</v>
      </c>
      <c r="V59" s="10" t="s">
        <v>55</v>
      </c>
      <c r="W59" s="10" t="s">
        <v>53</v>
      </c>
      <c r="X59" s="10" t="s">
        <v>53</v>
      </c>
      <c r="Y59" s="10" t="s">
        <v>53</v>
      </c>
      <c r="Z59" s="10" t="s">
        <v>53</v>
      </c>
      <c r="AA59" s="10" t="s">
        <v>54</v>
      </c>
      <c r="AB59" s="10" t="s">
        <v>53</v>
      </c>
      <c r="AC59" s="10" t="s">
        <v>53</v>
      </c>
      <c r="AD59" s="10">
        <v>1</v>
      </c>
      <c r="AE59" s="10" t="s">
        <v>162</v>
      </c>
      <c r="AF59" s="10" t="s">
        <v>162</v>
      </c>
      <c r="AG59" s="10" t="s">
        <v>162</v>
      </c>
      <c r="AH59" s="10" t="s">
        <v>162</v>
      </c>
      <c r="AI59" s="11"/>
    </row>
    <row r="60" spans="1:35" x14ac:dyDescent="0.25">
      <c r="A60" s="22">
        <v>183</v>
      </c>
      <c r="B60" s="8"/>
      <c r="C60" s="8" t="s">
        <v>23</v>
      </c>
      <c r="D60" s="8" t="s">
        <v>109</v>
      </c>
      <c r="E60" s="8" t="s">
        <v>91</v>
      </c>
      <c r="F60" s="8" t="s">
        <v>96</v>
      </c>
      <c r="G60" s="8">
        <v>1</v>
      </c>
      <c r="H60" s="8" t="s">
        <v>108</v>
      </c>
      <c r="I60" s="8" t="s">
        <v>84</v>
      </c>
      <c r="J60" s="12" t="s">
        <v>78</v>
      </c>
      <c r="K60" s="8">
        <v>183</v>
      </c>
      <c r="L60" s="8" t="s">
        <v>116</v>
      </c>
      <c r="M60" s="8" t="s">
        <v>82</v>
      </c>
      <c r="N60" s="8"/>
      <c r="O60" s="8" t="s">
        <v>53</v>
      </c>
      <c r="P60" s="8" t="s">
        <v>53</v>
      </c>
      <c r="Q60" s="8" t="s">
        <v>53</v>
      </c>
      <c r="R60" s="8" t="s">
        <v>53</v>
      </c>
      <c r="S60" s="8" t="s">
        <v>53</v>
      </c>
      <c r="T60" s="8" t="s">
        <v>53</v>
      </c>
      <c r="U60" s="8" t="s">
        <v>53</v>
      </c>
      <c r="V60" s="8" t="s">
        <v>55</v>
      </c>
      <c r="W60" s="8" t="s">
        <v>53</v>
      </c>
      <c r="X60" s="8" t="s">
        <v>53</v>
      </c>
      <c r="Y60" s="8" t="s">
        <v>53</v>
      </c>
      <c r="Z60" s="8" t="s">
        <v>53</v>
      </c>
      <c r="AA60" s="8" t="s">
        <v>53</v>
      </c>
      <c r="AB60" s="8" t="s">
        <v>53</v>
      </c>
      <c r="AC60" s="8" t="s">
        <v>53</v>
      </c>
      <c r="AD60" s="8">
        <v>1</v>
      </c>
      <c r="AE60" s="8" t="s">
        <v>162</v>
      </c>
      <c r="AF60" s="8" t="s">
        <v>162</v>
      </c>
      <c r="AG60" s="8" t="s">
        <v>162</v>
      </c>
      <c r="AH60" s="8" t="s">
        <v>162</v>
      </c>
      <c r="AI60" s="9"/>
    </row>
    <row r="61" spans="1:35" x14ac:dyDescent="0.25">
      <c r="A61" s="22">
        <v>184</v>
      </c>
      <c r="B61" s="8"/>
      <c r="C61" s="8" t="s">
        <v>76</v>
      </c>
      <c r="D61" s="8" t="s">
        <v>100</v>
      </c>
      <c r="E61" s="8" t="s">
        <v>86</v>
      </c>
      <c r="F61" s="8" t="s">
        <v>88</v>
      </c>
      <c r="G61" s="8">
        <v>1</v>
      </c>
      <c r="H61" s="8" t="s">
        <v>108</v>
      </c>
      <c r="I61" s="8" t="s">
        <v>84</v>
      </c>
      <c r="J61" s="12" t="s">
        <v>78</v>
      </c>
      <c r="K61" s="8">
        <v>29</v>
      </c>
      <c r="L61" s="8" t="s">
        <v>94</v>
      </c>
      <c r="M61" s="8" t="s">
        <v>82</v>
      </c>
      <c r="N61" s="8"/>
      <c r="O61" s="8" t="s">
        <v>53</v>
      </c>
      <c r="P61" s="8" t="s">
        <v>55</v>
      </c>
      <c r="Q61" s="8" t="s">
        <v>53</v>
      </c>
      <c r="R61" s="8" t="s">
        <v>53</v>
      </c>
      <c r="S61" s="8" t="s">
        <v>53</v>
      </c>
      <c r="T61" s="8" t="s">
        <v>53</v>
      </c>
      <c r="U61" s="8" t="s">
        <v>53</v>
      </c>
      <c r="V61" s="8" t="s">
        <v>54</v>
      </c>
      <c r="W61" s="8" t="s">
        <v>53</v>
      </c>
      <c r="X61" s="8" t="s">
        <v>53</v>
      </c>
      <c r="Y61" s="8" t="s">
        <v>53</v>
      </c>
      <c r="Z61" s="8" t="s">
        <v>53</v>
      </c>
      <c r="AA61" s="8" t="s">
        <v>53</v>
      </c>
      <c r="AB61" s="8" t="s">
        <v>53</v>
      </c>
      <c r="AC61" s="8" t="s">
        <v>53</v>
      </c>
      <c r="AD61" s="8">
        <v>1</v>
      </c>
      <c r="AE61" s="8" t="s">
        <v>162</v>
      </c>
      <c r="AF61" s="8" t="s">
        <v>162</v>
      </c>
      <c r="AG61" s="8" t="s">
        <v>162</v>
      </c>
      <c r="AH61" s="8" t="s">
        <v>162</v>
      </c>
      <c r="AI61" s="9"/>
    </row>
    <row r="62" spans="1:35" x14ac:dyDescent="0.25">
      <c r="A62" s="21">
        <v>186</v>
      </c>
      <c r="B62" s="10"/>
      <c r="C62" s="10" t="s">
        <v>23</v>
      </c>
      <c r="D62" s="10"/>
      <c r="E62" s="10" t="s">
        <v>91</v>
      </c>
      <c r="F62" s="10" t="s">
        <v>96</v>
      </c>
      <c r="G62" s="10">
        <v>1</v>
      </c>
      <c r="H62" s="10" t="s">
        <v>108</v>
      </c>
      <c r="I62" s="10" t="s">
        <v>84</v>
      </c>
      <c r="J62" s="13" t="s">
        <v>78</v>
      </c>
      <c r="K62" s="10">
        <v>186</v>
      </c>
      <c r="L62" s="10" t="s">
        <v>123</v>
      </c>
      <c r="M62" s="10" t="s">
        <v>82</v>
      </c>
      <c r="N62" s="10"/>
      <c r="O62" s="10" t="s">
        <v>53</v>
      </c>
      <c r="P62" s="10" t="s">
        <v>53</v>
      </c>
      <c r="Q62" s="10" t="s">
        <v>53</v>
      </c>
      <c r="R62" s="10" t="s">
        <v>54</v>
      </c>
      <c r="S62" s="10" t="s">
        <v>53</v>
      </c>
      <c r="T62" s="10" t="s">
        <v>53</v>
      </c>
      <c r="U62" s="10" t="s">
        <v>56</v>
      </c>
      <c r="V62" s="10" t="s">
        <v>54</v>
      </c>
      <c r="W62" s="10" t="s">
        <v>53</v>
      </c>
      <c r="X62" s="10" t="s">
        <v>53</v>
      </c>
      <c r="Y62" s="10" t="s">
        <v>53</v>
      </c>
      <c r="Z62" s="10" t="s">
        <v>53</v>
      </c>
      <c r="AA62" s="10" t="s">
        <v>53</v>
      </c>
      <c r="AB62" s="10" t="s">
        <v>53</v>
      </c>
      <c r="AC62" s="10" t="s">
        <v>53</v>
      </c>
      <c r="AD62" s="10">
        <v>0</v>
      </c>
      <c r="AE62" s="10" t="s">
        <v>162</v>
      </c>
      <c r="AF62" s="10" t="s">
        <v>162</v>
      </c>
      <c r="AG62" s="10" t="s">
        <v>162</v>
      </c>
      <c r="AH62" s="10" t="s">
        <v>162</v>
      </c>
      <c r="AI62" s="11"/>
    </row>
    <row r="63" spans="1:35" x14ac:dyDescent="0.25">
      <c r="A63" s="21">
        <v>187</v>
      </c>
      <c r="B63" s="10"/>
      <c r="C63" s="10" t="s">
        <v>23</v>
      </c>
      <c r="D63" s="10"/>
      <c r="E63" s="10" t="s">
        <v>91</v>
      </c>
      <c r="F63" s="10" t="s">
        <v>96</v>
      </c>
      <c r="G63" s="10">
        <v>1</v>
      </c>
      <c r="H63" s="10" t="s">
        <v>108</v>
      </c>
      <c r="I63" s="10" t="s">
        <v>84</v>
      </c>
      <c r="J63" s="13" t="s">
        <v>78</v>
      </c>
      <c r="K63" s="10">
        <v>187</v>
      </c>
      <c r="L63" s="10" t="s">
        <v>123</v>
      </c>
      <c r="M63" s="10" t="s">
        <v>82</v>
      </c>
      <c r="N63" s="10"/>
      <c r="O63" s="10" t="s">
        <v>53</v>
      </c>
      <c r="P63" s="10" t="s">
        <v>53</v>
      </c>
      <c r="Q63" s="10" t="s">
        <v>53</v>
      </c>
      <c r="R63" s="10" t="s">
        <v>55</v>
      </c>
      <c r="S63" s="10" t="s">
        <v>53</v>
      </c>
      <c r="T63" s="10" t="s">
        <v>53</v>
      </c>
      <c r="U63" s="10" t="s">
        <v>56</v>
      </c>
      <c r="V63" s="10" t="s">
        <v>55</v>
      </c>
      <c r="W63" s="10" t="s">
        <v>53</v>
      </c>
      <c r="X63" s="10" t="s">
        <v>53</v>
      </c>
      <c r="Y63" s="10" t="s">
        <v>54</v>
      </c>
      <c r="Z63" s="10" t="s">
        <v>53</v>
      </c>
      <c r="AA63" s="10" t="s">
        <v>54</v>
      </c>
      <c r="AB63" s="10" t="s">
        <v>53</v>
      </c>
      <c r="AC63" s="10" t="s">
        <v>53</v>
      </c>
      <c r="AD63" s="10">
        <v>2</v>
      </c>
      <c r="AE63" s="10" t="s">
        <v>257</v>
      </c>
      <c r="AF63" s="10" t="s">
        <v>162</v>
      </c>
      <c r="AG63" s="10" t="s">
        <v>245</v>
      </c>
      <c r="AH63" s="10" t="s">
        <v>162</v>
      </c>
      <c r="AI63" s="11"/>
    </row>
    <row r="64" spans="1:35" x14ac:dyDescent="0.25">
      <c r="A64" s="21">
        <v>189</v>
      </c>
      <c r="B64" s="10"/>
      <c r="C64" s="10" t="s">
        <v>23</v>
      </c>
      <c r="D64" s="10"/>
      <c r="E64" s="10" t="s">
        <v>91</v>
      </c>
      <c r="F64" s="10" t="s">
        <v>96</v>
      </c>
      <c r="G64" s="10">
        <v>1</v>
      </c>
      <c r="H64" s="10" t="s">
        <v>108</v>
      </c>
      <c r="I64" s="10" t="s">
        <v>84</v>
      </c>
      <c r="J64" s="13" t="s">
        <v>78</v>
      </c>
      <c r="K64" s="10">
        <v>189</v>
      </c>
      <c r="L64" s="10" t="s">
        <v>115</v>
      </c>
      <c r="M64" s="10" t="s">
        <v>82</v>
      </c>
      <c r="N64" s="10"/>
      <c r="O64" s="10" t="s">
        <v>53</v>
      </c>
      <c r="P64" s="10" t="s">
        <v>53</v>
      </c>
      <c r="Q64" s="10" t="s">
        <v>53</v>
      </c>
      <c r="R64" s="10" t="s">
        <v>53</v>
      </c>
      <c r="S64" s="10" t="s">
        <v>53</v>
      </c>
      <c r="T64" s="10" t="s">
        <v>53</v>
      </c>
      <c r="U64" s="10" t="s">
        <v>53</v>
      </c>
      <c r="V64" s="10" t="s">
        <v>54</v>
      </c>
      <c r="W64" s="10" t="s">
        <v>53</v>
      </c>
      <c r="X64" s="10" t="s">
        <v>53</v>
      </c>
      <c r="Y64" s="10" t="s">
        <v>53</v>
      </c>
      <c r="Z64" s="10" t="s">
        <v>53</v>
      </c>
      <c r="AA64" s="10" t="s">
        <v>54</v>
      </c>
      <c r="AB64" s="10" t="s">
        <v>53</v>
      </c>
      <c r="AC64" s="10" t="s">
        <v>53</v>
      </c>
      <c r="AD64" s="10">
        <v>0</v>
      </c>
      <c r="AE64" s="10" t="s">
        <v>162</v>
      </c>
      <c r="AF64" s="10" t="s">
        <v>162</v>
      </c>
      <c r="AG64" s="10" t="s">
        <v>162</v>
      </c>
      <c r="AH64" s="10" t="s">
        <v>162</v>
      </c>
      <c r="AI64" s="11"/>
    </row>
    <row r="65" spans="1:35" x14ac:dyDescent="0.25">
      <c r="A65" s="22">
        <v>190</v>
      </c>
      <c r="B65" s="8"/>
      <c r="C65" s="8" t="s">
        <v>23</v>
      </c>
      <c r="D65" s="8"/>
      <c r="E65" s="8" t="s">
        <v>91</v>
      </c>
      <c r="F65" s="8" t="s">
        <v>96</v>
      </c>
      <c r="G65" s="8">
        <v>1</v>
      </c>
      <c r="H65" s="8" t="s">
        <v>108</v>
      </c>
      <c r="I65" s="8" t="s">
        <v>84</v>
      </c>
      <c r="J65" s="12" t="s">
        <v>78</v>
      </c>
      <c r="K65" s="8">
        <v>190</v>
      </c>
      <c r="L65" s="8" t="s">
        <v>115</v>
      </c>
      <c r="M65" s="8" t="s">
        <v>82</v>
      </c>
      <c r="N65" s="8"/>
      <c r="O65" s="8" t="s">
        <v>53</v>
      </c>
      <c r="P65" s="8" t="s">
        <v>53</v>
      </c>
      <c r="Q65" s="8" t="s">
        <v>53</v>
      </c>
      <c r="R65" s="8" t="s">
        <v>53</v>
      </c>
      <c r="S65" s="8" t="s">
        <v>53</v>
      </c>
      <c r="T65" s="8" t="s">
        <v>53</v>
      </c>
      <c r="U65" s="8" t="s">
        <v>53</v>
      </c>
      <c r="V65" s="8" t="s">
        <v>53</v>
      </c>
      <c r="W65" s="8" t="s">
        <v>53</v>
      </c>
      <c r="X65" s="8" t="s">
        <v>53</v>
      </c>
      <c r="Y65" s="8" t="s">
        <v>53</v>
      </c>
      <c r="Z65" s="8" t="s">
        <v>53</v>
      </c>
      <c r="AA65" s="8" t="s">
        <v>53</v>
      </c>
      <c r="AB65" s="8" t="s">
        <v>53</v>
      </c>
      <c r="AC65" s="8" t="s">
        <v>53</v>
      </c>
      <c r="AD65" s="8">
        <v>0</v>
      </c>
      <c r="AE65" s="8" t="s">
        <v>162</v>
      </c>
      <c r="AF65" s="8" t="s">
        <v>162</v>
      </c>
      <c r="AG65" s="8" t="s">
        <v>162</v>
      </c>
      <c r="AH65" s="8" t="s">
        <v>162</v>
      </c>
      <c r="AI65" s="9"/>
    </row>
    <row r="66" spans="1:35" x14ac:dyDescent="0.25">
      <c r="A66" s="22">
        <v>191</v>
      </c>
      <c r="B66" s="8"/>
      <c r="C66" s="8" t="s">
        <v>23</v>
      </c>
      <c r="D66" s="8"/>
      <c r="E66" s="8" t="s">
        <v>91</v>
      </c>
      <c r="F66" s="8" t="s">
        <v>96</v>
      </c>
      <c r="G66" s="10">
        <v>1</v>
      </c>
      <c r="H66" s="8" t="s">
        <v>108</v>
      </c>
      <c r="I66" s="8" t="s">
        <v>84</v>
      </c>
      <c r="J66" s="12" t="s">
        <v>78</v>
      </c>
      <c r="K66" s="8">
        <v>191</v>
      </c>
      <c r="L66" s="8" t="s">
        <v>115</v>
      </c>
      <c r="M66" s="8" t="s">
        <v>82</v>
      </c>
      <c r="N66" s="8"/>
      <c r="O66" s="8" t="s">
        <v>53</v>
      </c>
      <c r="P66" s="8" t="s">
        <v>53</v>
      </c>
      <c r="Q66" s="8" t="s">
        <v>53</v>
      </c>
      <c r="R66" s="8" t="s">
        <v>53</v>
      </c>
      <c r="S66" s="8" t="s">
        <v>53</v>
      </c>
      <c r="T66" s="8" t="s">
        <v>53</v>
      </c>
      <c r="U66" s="8" t="s">
        <v>53</v>
      </c>
      <c r="V66" s="8" t="s">
        <v>55</v>
      </c>
      <c r="W66" s="8" t="s">
        <v>53</v>
      </c>
      <c r="X66" s="8" t="s">
        <v>55</v>
      </c>
      <c r="Y66" s="8" t="s">
        <v>54</v>
      </c>
      <c r="Z66" s="8" t="s">
        <v>53</v>
      </c>
      <c r="AA66" s="8" t="s">
        <v>54</v>
      </c>
      <c r="AB66" s="8" t="s">
        <v>53</v>
      </c>
      <c r="AC66" s="8" t="s">
        <v>53</v>
      </c>
      <c r="AD66" s="8">
        <v>2</v>
      </c>
      <c r="AE66" s="8" t="s">
        <v>162</v>
      </c>
      <c r="AF66" s="8" t="s">
        <v>162</v>
      </c>
      <c r="AG66" s="8" t="s">
        <v>162</v>
      </c>
      <c r="AH66" s="8" t="s">
        <v>162</v>
      </c>
      <c r="AI66" s="9"/>
    </row>
    <row r="67" spans="1:35" x14ac:dyDescent="0.25">
      <c r="A67" s="21">
        <v>192</v>
      </c>
      <c r="B67" s="10"/>
      <c r="C67" s="10" t="s">
        <v>23</v>
      </c>
      <c r="D67" s="10"/>
      <c r="E67" s="10" t="s">
        <v>91</v>
      </c>
      <c r="F67" s="10" t="s">
        <v>96</v>
      </c>
      <c r="G67" s="10">
        <v>1</v>
      </c>
      <c r="H67" s="10" t="s">
        <v>108</v>
      </c>
      <c r="I67" s="10" t="s">
        <v>84</v>
      </c>
      <c r="J67" s="13" t="s">
        <v>78</v>
      </c>
      <c r="K67" s="10">
        <v>192</v>
      </c>
      <c r="L67" s="10" t="s">
        <v>123</v>
      </c>
      <c r="M67" s="10" t="s">
        <v>82</v>
      </c>
      <c r="N67" s="10"/>
      <c r="O67" s="10" t="s">
        <v>53</v>
      </c>
      <c r="P67" s="10" t="s">
        <v>53</v>
      </c>
      <c r="Q67" s="10" t="s">
        <v>53</v>
      </c>
      <c r="R67" s="10" t="s">
        <v>54</v>
      </c>
      <c r="S67" s="10" t="s">
        <v>53</v>
      </c>
      <c r="T67" s="10" t="s">
        <v>53</v>
      </c>
      <c r="U67" s="10" t="s">
        <v>53</v>
      </c>
      <c r="V67" s="10" t="s">
        <v>54</v>
      </c>
      <c r="W67" s="10" t="s">
        <v>53</v>
      </c>
      <c r="X67" s="10" t="s">
        <v>53</v>
      </c>
      <c r="Y67" s="10" t="s">
        <v>53</v>
      </c>
      <c r="Z67" s="10" t="s">
        <v>53</v>
      </c>
      <c r="AA67" s="10" t="s">
        <v>54</v>
      </c>
      <c r="AB67" s="10" t="s">
        <v>53</v>
      </c>
      <c r="AC67" s="10" t="s">
        <v>53</v>
      </c>
      <c r="AD67" s="10">
        <v>0</v>
      </c>
      <c r="AE67" s="10" t="s">
        <v>162</v>
      </c>
      <c r="AF67" s="10" t="s">
        <v>162</v>
      </c>
      <c r="AG67" s="10" t="s">
        <v>162</v>
      </c>
      <c r="AH67" s="10" t="s">
        <v>162</v>
      </c>
      <c r="AI67" s="11"/>
    </row>
    <row r="68" spans="1:35" x14ac:dyDescent="0.25">
      <c r="A68" s="22">
        <v>194</v>
      </c>
      <c r="B68" s="8"/>
      <c r="C68" s="8" t="s">
        <v>23</v>
      </c>
      <c r="D68" s="8"/>
      <c r="E68" s="8" t="s">
        <v>91</v>
      </c>
      <c r="F68" s="8" t="s">
        <v>96</v>
      </c>
      <c r="G68" s="8">
        <v>1</v>
      </c>
      <c r="H68" s="8" t="s">
        <v>108</v>
      </c>
      <c r="I68" s="8" t="s">
        <v>84</v>
      </c>
      <c r="J68" s="12" t="s">
        <v>78</v>
      </c>
      <c r="K68" s="8">
        <v>194</v>
      </c>
      <c r="L68" s="8" t="s">
        <v>115</v>
      </c>
      <c r="M68" s="8" t="s">
        <v>82</v>
      </c>
      <c r="N68" s="8"/>
      <c r="O68" s="8" t="s">
        <v>53</v>
      </c>
      <c r="P68" s="8" t="s">
        <v>53</v>
      </c>
      <c r="Q68" s="8" t="s">
        <v>54</v>
      </c>
      <c r="R68" s="8" t="s">
        <v>54</v>
      </c>
      <c r="S68" s="8" t="s">
        <v>53</v>
      </c>
      <c r="T68" s="8" t="s">
        <v>53</v>
      </c>
      <c r="U68" s="8" t="s">
        <v>56</v>
      </c>
      <c r="V68" s="8" t="s">
        <v>53</v>
      </c>
      <c r="W68" s="8" t="s">
        <v>53</v>
      </c>
      <c r="X68" s="8" t="s">
        <v>53</v>
      </c>
      <c r="Y68" s="8" t="s">
        <v>53</v>
      </c>
      <c r="Z68" s="8" t="s">
        <v>53</v>
      </c>
      <c r="AA68" s="8" t="s">
        <v>54</v>
      </c>
      <c r="AB68" s="8" t="s">
        <v>53</v>
      </c>
      <c r="AC68" s="8" t="s">
        <v>53</v>
      </c>
      <c r="AD68" s="8">
        <v>0</v>
      </c>
      <c r="AE68" s="8" t="s">
        <v>162</v>
      </c>
      <c r="AF68" s="8" t="s">
        <v>162</v>
      </c>
      <c r="AG68" s="8" t="s">
        <v>162</v>
      </c>
      <c r="AH68" s="8" t="s">
        <v>162</v>
      </c>
      <c r="AI68" s="9"/>
    </row>
    <row r="69" spans="1:35" x14ac:dyDescent="0.25">
      <c r="A69" s="22">
        <v>196</v>
      </c>
      <c r="B69" s="8"/>
      <c r="C69" s="8" t="s">
        <v>23</v>
      </c>
      <c r="D69" s="8"/>
      <c r="E69" s="8" t="s">
        <v>91</v>
      </c>
      <c r="F69" s="8" t="s">
        <v>96</v>
      </c>
      <c r="G69" s="10">
        <v>1</v>
      </c>
      <c r="H69" s="8" t="s">
        <v>108</v>
      </c>
      <c r="I69" s="8" t="s">
        <v>84</v>
      </c>
      <c r="J69" s="12" t="s">
        <v>78</v>
      </c>
      <c r="K69" s="8">
        <v>196</v>
      </c>
      <c r="L69" s="8" t="s">
        <v>111</v>
      </c>
      <c r="M69" s="8" t="s">
        <v>82</v>
      </c>
      <c r="N69" s="8"/>
      <c r="O69" s="8" t="s">
        <v>53</v>
      </c>
      <c r="P69" s="8" t="s">
        <v>53</v>
      </c>
      <c r="Q69" s="8" t="s">
        <v>53</v>
      </c>
      <c r="R69" s="8" t="s">
        <v>53</v>
      </c>
      <c r="S69" s="8" t="s">
        <v>53</v>
      </c>
      <c r="T69" s="8" t="s">
        <v>53</v>
      </c>
      <c r="U69" s="8" t="s">
        <v>53</v>
      </c>
      <c r="V69" s="8" t="s">
        <v>54</v>
      </c>
      <c r="W69" s="8" t="s">
        <v>53</v>
      </c>
      <c r="X69" s="8" t="s">
        <v>53</v>
      </c>
      <c r="Y69" s="8" t="s">
        <v>53</v>
      </c>
      <c r="Z69" s="8" t="s">
        <v>53</v>
      </c>
      <c r="AA69" s="8" t="s">
        <v>53</v>
      </c>
      <c r="AB69" s="8" t="s">
        <v>53</v>
      </c>
      <c r="AC69" s="8" t="s">
        <v>53</v>
      </c>
      <c r="AD69" s="8">
        <v>0</v>
      </c>
      <c r="AE69" s="8" t="s">
        <v>162</v>
      </c>
      <c r="AF69" s="8" t="s">
        <v>162</v>
      </c>
      <c r="AG69" s="8" t="s">
        <v>162</v>
      </c>
      <c r="AH69" s="8" t="s">
        <v>162</v>
      </c>
      <c r="AI69" s="9"/>
    </row>
    <row r="70" spans="1:35" x14ac:dyDescent="0.25">
      <c r="A70" s="21">
        <v>197</v>
      </c>
      <c r="B70" s="10"/>
      <c r="C70" s="10" t="s">
        <v>23</v>
      </c>
      <c r="D70" s="10"/>
      <c r="E70" s="10" t="s">
        <v>91</v>
      </c>
      <c r="F70" s="10" t="s">
        <v>96</v>
      </c>
      <c r="G70" s="8">
        <v>1</v>
      </c>
      <c r="H70" s="10" t="s">
        <v>108</v>
      </c>
      <c r="I70" s="10" t="s">
        <v>84</v>
      </c>
      <c r="J70" s="13" t="s">
        <v>78</v>
      </c>
      <c r="K70" s="10">
        <v>197</v>
      </c>
      <c r="L70" s="10" t="s">
        <v>111</v>
      </c>
      <c r="M70" s="10" t="s">
        <v>82</v>
      </c>
      <c r="N70" s="10"/>
      <c r="O70" s="10" t="s">
        <v>53</v>
      </c>
      <c r="P70" s="10" t="s">
        <v>53</v>
      </c>
      <c r="Q70" s="10" t="s">
        <v>53</v>
      </c>
      <c r="R70" s="10" t="s">
        <v>54</v>
      </c>
      <c r="S70" s="10" t="s">
        <v>53</v>
      </c>
      <c r="T70" s="10" t="s">
        <v>53</v>
      </c>
      <c r="U70" s="10" t="s">
        <v>53</v>
      </c>
      <c r="V70" s="10" t="s">
        <v>53</v>
      </c>
      <c r="W70" s="10" t="s">
        <v>54</v>
      </c>
      <c r="X70" s="10" t="s">
        <v>53</v>
      </c>
      <c r="Y70" s="10" t="s">
        <v>53</v>
      </c>
      <c r="Z70" s="10" t="s">
        <v>53</v>
      </c>
      <c r="AA70" s="10" t="s">
        <v>53</v>
      </c>
      <c r="AB70" s="10" t="s">
        <v>53</v>
      </c>
      <c r="AC70" s="10" t="s">
        <v>53</v>
      </c>
      <c r="AD70" s="10">
        <v>0</v>
      </c>
      <c r="AE70" s="10" t="s">
        <v>253</v>
      </c>
      <c r="AF70" s="10" t="s">
        <v>162</v>
      </c>
      <c r="AG70" s="10" t="s">
        <v>162</v>
      </c>
      <c r="AH70" s="10" t="s">
        <v>162</v>
      </c>
      <c r="AI70" s="11"/>
    </row>
    <row r="71" spans="1:35" x14ac:dyDescent="0.25">
      <c r="A71" s="22">
        <v>198</v>
      </c>
      <c r="B71" s="8"/>
      <c r="C71" s="8" t="s">
        <v>23</v>
      </c>
      <c r="D71" s="8"/>
      <c r="E71" s="8" t="s">
        <v>91</v>
      </c>
      <c r="F71" s="8" t="s">
        <v>96</v>
      </c>
      <c r="G71" s="10">
        <v>1</v>
      </c>
      <c r="H71" s="8" t="s">
        <v>108</v>
      </c>
      <c r="I71" s="8" t="s">
        <v>84</v>
      </c>
      <c r="J71" s="12" t="s">
        <v>78</v>
      </c>
      <c r="K71" s="8" t="s">
        <v>74</v>
      </c>
      <c r="L71" s="8" t="s">
        <v>148</v>
      </c>
      <c r="M71" s="8" t="s">
        <v>82</v>
      </c>
      <c r="N71" s="8"/>
      <c r="O71" s="8" t="s">
        <v>53</v>
      </c>
      <c r="P71" s="8" t="s">
        <v>53</v>
      </c>
      <c r="Q71" s="8" t="s">
        <v>53</v>
      </c>
      <c r="R71" s="8" t="s">
        <v>53</v>
      </c>
      <c r="S71" s="8" t="s">
        <v>53</v>
      </c>
      <c r="T71" s="8" t="s">
        <v>53</v>
      </c>
      <c r="U71" s="8" t="s">
        <v>53</v>
      </c>
      <c r="V71" s="8" t="s">
        <v>53</v>
      </c>
      <c r="W71" s="8" t="s">
        <v>53</v>
      </c>
      <c r="X71" s="8" t="s">
        <v>53</v>
      </c>
      <c r="Y71" s="8" t="s">
        <v>55</v>
      </c>
      <c r="Z71" s="8" t="s">
        <v>53</v>
      </c>
      <c r="AA71" s="8" t="s">
        <v>53</v>
      </c>
      <c r="AB71" s="8" t="s">
        <v>53</v>
      </c>
      <c r="AC71" s="8" t="s">
        <v>53</v>
      </c>
      <c r="AD71" s="8">
        <v>1</v>
      </c>
      <c r="AE71" s="8" t="s">
        <v>162</v>
      </c>
      <c r="AF71" s="8" t="s">
        <v>162</v>
      </c>
      <c r="AG71" s="8" t="s">
        <v>162</v>
      </c>
      <c r="AH71" s="8" t="s">
        <v>162</v>
      </c>
      <c r="AI71" s="9"/>
    </row>
    <row r="72" spans="1:35" x14ac:dyDescent="0.25">
      <c r="A72" s="22">
        <v>200</v>
      </c>
      <c r="B72" s="8"/>
      <c r="C72" s="8" t="s">
        <v>23</v>
      </c>
      <c r="D72" s="8"/>
      <c r="E72" s="8" t="s">
        <v>91</v>
      </c>
      <c r="F72" s="8" t="s">
        <v>96</v>
      </c>
      <c r="G72" s="10">
        <v>1</v>
      </c>
      <c r="H72" s="8" t="s">
        <v>108</v>
      </c>
      <c r="I72" s="8" t="s">
        <v>84</v>
      </c>
      <c r="J72" s="12" t="s">
        <v>78</v>
      </c>
      <c r="K72" s="8">
        <v>200</v>
      </c>
      <c r="L72" s="8" t="s">
        <v>148</v>
      </c>
      <c r="M72" s="8" t="s">
        <v>82</v>
      </c>
      <c r="N72" s="8"/>
      <c r="O72" s="8" t="s">
        <v>53</v>
      </c>
      <c r="P72" s="8" t="s">
        <v>53</v>
      </c>
      <c r="Q72" s="8" t="s">
        <v>53</v>
      </c>
      <c r="R72" s="8" t="s">
        <v>53</v>
      </c>
      <c r="S72" s="8" t="s">
        <v>53</v>
      </c>
      <c r="T72" s="8" t="s">
        <v>53</v>
      </c>
      <c r="U72" s="8" t="s">
        <v>53</v>
      </c>
      <c r="V72" s="8" t="s">
        <v>54</v>
      </c>
      <c r="W72" s="8" t="s">
        <v>53</v>
      </c>
      <c r="X72" s="8" t="s">
        <v>53</v>
      </c>
      <c r="Y72" s="8" t="s">
        <v>53</v>
      </c>
      <c r="Z72" s="8" t="s">
        <v>53</v>
      </c>
      <c r="AA72" s="8" t="s">
        <v>54</v>
      </c>
      <c r="AB72" s="8" t="s">
        <v>53</v>
      </c>
      <c r="AC72" s="8" t="s">
        <v>53</v>
      </c>
      <c r="AD72" s="8">
        <v>0</v>
      </c>
      <c r="AE72" s="8" t="s">
        <v>162</v>
      </c>
      <c r="AF72" s="8" t="s">
        <v>162</v>
      </c>
      <c r="AG72" s="8" t="s">
        <v>162</v>
      </c>
      <c r="AH72" s="8" t="s">
        <v>162</v>
      </c>
      <c r="AI72" s="9"/>
    </row>
    <row r="73" spans="1:35" x14ac:dyDescent="0.25">
      <c r="A73" s="22">
        <v>201</v>
      </c>
      <c r="B73" s="8"/>
      <c r="C73" s="8" t="s">
        <v>23</v>
      </c>
      <c r="D73" s="8"/>
      <c r="E73" s="8" t="s">
        <v>91</v>
      </c>
      <c r="F73" s="8" t="s">
        <v>96</v>
      </c>
      <c r="G73" s="8">
        <v>1</v>
      </c>
      <c r="H73" s="8" t="s">
        <v>108</v>
      </c>
      <c r="I73" s="8" t="s">
        <v>84</v>
      </c>
      <c r="J73" s="12" t="s">
        <v>78</v>
      </c>
      <c r="K73" s="8">
        <v>201</v>
      </c>
      <c r="L73" s="8" t="s">
        <v>146</v>
      </c>
      <c r="M73" s="8" t="s">
        <v>82</v>
      </c>
      <c r="N73" s="8"/>
      <c r="O73" s="8" t="s">
        <v>53</v>
      </c>
      <c r="P73" s="8" t="s">
        <v>53</v>
      </c>
      <c r="Q73" s="8" t="s">
        <v>54</v>
      </c>
      <c r="R73" s="8" t="s">
        <v>54</v>
      </c>
      <c r="S73" s="8" t="s">
        <v>53</v>
      </c>
      <c r="T73" s="8" t="s">
        <v>54</v>
      </c>
      <c r="U73" s="8" t="s">
        <v>53</v>
      </c>
      <c r="V73" s="8" t="s">
        <v>54</v>
      </c>
      <c r="W73" s="8" t="s">
        <v>53</v>
      </c>
      <c r="X73" s="8" t="s">
        <v>53</v>
      </c>
      <c r="Y73" s="8" t="s">
        <v>53</v>
      </c>
      <c r="Z73" s="8" t="s">
        <v>53</v>
      </c>
      <c r="AA73" s="8" t="s">
        <v>53</v>
      </c>
      <c r="AB73" s="8" t="s">
        <v>53</v>
      </c>
      <c r="AC73" s="8" t="s">
        <v>53</v>
      </c>
      <c r="AD73" s="8">
        <v>0</v>
      </c>
      <c r="AE73" s="8" t="s">
        <v>162</v>
      </c>
      <c r="AF73" s="8" t="s">
        <v>162</v>
      </c>
      <c r="AG73" s="8" t="s">
        <v>162</v>
      </c>
      <c r="AH73" s="8" t="s">
        <v>162</v>
      </c>
      <c r="AI73" s="9"/>
    </row>
    <row r="74" spans="1:35" x14ac:dyDescent="0.25">
      <c r="A74" s="21">
        <v>202</v>
      </c>
      <c r="B74" s="10"/>
      <c r="C74" s="10" t="s">
        <v>23</v>
      </c>
      <c r="D74" s="10"/>
      <c r="E74" s="10" t="s">
        <v>91</v>
      </c>
      <c r="F74" s="10" t="s">
        <v>96</v>
      </c>
      <c r="G74" s="10">
        <v>1</v>
      </c>
      <c r="H74" s="10" t="s">
        <v>108</v>
      </c>
      <c r="I74" s="10" t="s">
        <v>84</v>
      </c>
      <c r="J74" s="13" t="s">
        <v>78</v>
      </c>
      <c r="K74" s="10">
        <v>202</v>
      </c>
      <c r="L74" s="10" t="s">
        <v>140</v>
      </c>
      <c r="M74" s="10" t="s">
        <v>82</v>
      </c>
      <c r="N74" s="10"/>
      <c r="O74" s="10" t="s">
        <v>53</v>
      </c>
      <c r="P74" s="10" t="s">
        <v>53</v>
      </c>
      <c r="Q74" s="10" t="s">
        <v>55</v>
      </c>
      <c r="R74" s="10" t="s">
        <v>55</v>
      </c>
      <c r="S74" s="10" t="s">
        <v>54</v>
      </c>
      <c r="T74" s="10" t="s">
        <v>53</v>
      </c>
      <c r="U74" s="10" t="s">
        <v>53</v>
      </c>
      <c r="V74" s="10" t="s">
        <v>54</v>
      </c>
      <c r="W74" s="10" t="s">
        <v>53</v>
      </c>
      <c r="X74" s="10" t="s">
        <v>53</v>
      </c>
      <c r="Y74" s="10" t="s">
        <v>53</v>
      </c>
      <c r="Z74" s="10" t="s">
        <v>53</v>
      </c>
      <c r="AA74" s="10" t="s">
        <v>53</v>
      </c>
      <c r="AB74" s="10" t="s">
        <v>53</v>
      </c>
      <c r="AC74" s="10" t="s">
        <v>53</v>
      </c>
      <c r="AD74" s="10">
        <v>2</v>
      </c>
      <c r="AE74" s="10" t="s">
        <v>162</v>
      </c>
      <c r="AF74" s="10" t="s">
        <v>162</v>
      </c>
      <c r="AG74" s="10" t="s">
        <v>162</v>
      </c>
      <c r="AH74" s="10" t="s">
        <v>162</v>
      </c>
      <c r="AI74" s="11"/>
    </row>
    <row r="75" spans="1:35" x14ac:dyDescent="0.25">
      <c r="A75" s="21">
        <v>203</v>
      </c>
      <c r="B75" s="10"/>
      <c r="C75" s="10" t="s">
        <v>23</v>
      </c>
      <c r="D75" s="10"/>
      <c r="E75" s="10" t="s">
        <v>91</v>
      </c>
      <c r="F75" s="10" t="s">
        <v>96</v>
      </c>
      <c r="G75" s="10">
        <v>1</v>
      </c>
      <c r="H75" s="10" t="s">
        <v>108</v>
      </c>
      <c r="I75" s="10" t="s">
        <v>84</v>
      </c>
      <c r="J75" s="13" t="s">
        <v>78</v>
      </c>
      <c r="K75" s="10">
        <v>203</v>
      </c>
      <c r="L75" s="10" t="s">
        <v>144</v>
      </c>
      <c r="M75" s="10" t="s">
        <v>82</v>
      </c>
      <c r="N75" s="10"/>
      <c r="O75" s="10" t="s">
        <v>53</v>
      </c>
      <c r="P75" s="10" t="s">
        <v>53</v>
      </c>
      <c r="Q75" s="10" t="s">
        <v>54</v>
      </c>
      <c r="R75" s="10" t="s">
        <v>55</v>
      </c>
      <c r="S75" s="10" t="s">
        <v>53</v>
      </c>
      <c r="T75" s="10" t="s">
        <v>54</v>
      </c>
      <c r="U75" s="10" t="s">
        <v>56</v>
      </c>
      <c r="V75" s="10" t="s">
        <v>54</v>
      </c>
      <c r="W75" s="10" t="s">
        <v>53</v>
      </c>
      <c r="X75" s="10" t="s">
        <v>53</v>
      </c>
      <c r="Y75" s="10" t="s">
        <v>54</v>
      </c>
      <c r="Z75" s="10" t="s">
        <v>53</v>
      </c>
      <c r="AA75" s="10" t="s">
        <v>54</v>
      </c>
      <c r="AB75" s="10" t="s">
        <v>53</v>
      </c>
      <c r="AC75" s="10" t="s">
        <v>53</v>
      </c>
      <c r="AD75" s="10">
        <v>1</v>
      </c>
      <c r="AE75" s="10" t="s">
        <v>248</v>
      </c>
      <c r="AF75" s="10" t="s">
        <v>162</v>
      </c>
      <c r="AG75" s="10" t="s">
        <v>162</v>
      </c>
      <c r="AH75" s="10" t="s">
        <v>162</v>
      </c>
      <c r="AI75" s="11"/>
    </row>
    <row r="76" spans="1:35" x14ac:dyDescent="0.25">
      <c r="A76" s="21">
        <v>206</v>
      </c>
      <c r="B76" s="10"/>
      <c r="C76" s="10" t="s">
        <v>23</v>
      </c>
      <c r="D76" s="10"/>
      <c r="E76" s="10" t="s">
        <v>91</v>
      </c>
      <c r="F76" s="10" t="s">
        <v>96</v>
      </c>
      <c r="G76" s="8">
        <v>1</v>
      </c>
      <c r="H76" s="10" t="s">
        <v>108</v>
      </c>
      <c r="I76" s="10" t="s">
        <v>84</v>
      </c>
      <c r="J76" s="13" t="s">
        <v>78</v>
      </c>
      <c r="K76" s="10">
        <v>206</v>
      </c>
      <c r="L76" s="10" t="s">
        <v>144</v>
      </c>
      <c r="M76" s="10" t="s">
        <v>82</v>
      </c>
      <c r="N76" s="10"/>
      <c r="O76" s="10" t="s">
        <v>53</v>
      </c>
      <c r="P76" s="10" t="s">
        <v>53</v>
      </c>
      <c r="Q76" s="10" t="s">
        <v>54</v>
      </c>
      <c r="R76" s="10" t="s">
        <v>55</v>
      </c>
      <c r="S76" s="10" t="s">
        <v>53</v>
      </c>
      <c r="T76" s="10" t="s">
        <v>54</v>
      </c>
      <c r="U76" s="10" t="s">
        <v>56</v>
      </c>
      <c r="V76" s="10" t="s">
        <v>54</v>
      </c>
      <c r="W76" s="10" t="s">
        <v>53</v>
      </c>
      <c r="X76" s="10" t="s">
        <v>54</v>
      </c>
      <c r="Y76" s="10" t="s">
        <v>53</v>
      </c>
      <c r="Z76" s="10" t="s">
        <v>53</v>
      </c>
      <c r="AA76" s="10" t="s">
        <v>54</v>
      </c>
      <c r="AB76" s="10" t="s">
        <v>53</v>
      </c>
      <c r="AC76" s="10" t="s">
        <v>53</v>
      </c>
      <c r="AD76" s="10">
        <v>1</v>
      </c>
      <c r="AE76" s="10" t="s">
        <v>250</v>
      </c>
      <c r="AF76" s="10" t="s">
        <v>162</v>
      </c>
      <c r="AG76" s="10" t="s">
        <v>162</v>
      </c>
      <c r="AH76" s="10" t="s">
        <v>162</v>
      </c>
      <c r="AI76" s="11"/>
    </row>
    <row r="77" spans="1:35" x14ac:dyDescent="0.25">
      <c r="A77" s="22">
        <v>207</v>
      </c>
      <c r="B77" s="8"/>
      <c r="C77" s="8" t="s">
        <v>23</v>
      </c>
      <c r="D77" s="8"/>
      <c r="E77" s="8" t="s">
        <v>91</v>
      </c>
      <c r="F77" s="8" t="s">
        <v>96</v>
      </c>
      <c r="G77" s="8">
        <v>0</v>
      </c>
      <c r="H77" s="8" t="s">
        <v>108</v>
      </c>
      <c r="I77" s="8" t="s">
        <v>84</v>
      </c>
      <c r="J77" s="12" t="s">
        <v>78</v>
      </c>
      <c r="K77" s="8">
        <v>207</v>
      </c>
      <c r="L77" s="8" t="s">
        <v>151</v>
      </c>
      <c r="M77" s="8" t="s">
        <v>82</v>
      </c>
      <c r="N77" s="8"/>
      <c r="O77" s="8" t="s">
        <v>53</v>
      </c>
      <c r="P77" s="8" t="s">
        <v>53</v>
      </c>
      <c r="Q77" s="8" t="s">
        <v>53</v>
      </c>
      <c r="R77" s="8" t="s">
        <v>53</v>
      </c>
      <c r="S77" s="8" t="s">
        <v>53</v>
      </c>
      <c r="T77" s="8" t="s">
        <v>53</v>
      </c>
      <c r="U77" s="8" t="s">
        <v>53</v>
      </c>
      <c r="V77" s="8" t="s">
        <v>53</v>
      </c>
      <c r="W77" s="8" t="s">
        <v>53</v>
      </c>
      <c r="X77" s="8" t="s">
        <v>53</v>
      </c>
      <c r="Y77" s="8" t="s">
        <v>53</v>
      </c>
      <c r="Z77" s="8" t="s">
        <v>53</v>
      </c>
      <c r="AA77" s="8" t="s">
        <v>53</v>
      </c>
      <c r="AB77" s="8" t="s">
        <v>53</v>
      </c>
      <c r="AC77" s="8" t="s">
        <v>53</v>
      </c>
      <c r="AD77" s="8">
        <v>0</v>
      </c>
      <c r="AE77" s="8" t="s">
        <v>162</v>
      </c>
      <c r="AF77" s="8" t="s">
        <v>162</v>
      </c>
      <c r="AG77" s="8" t="s">
        <v>162</v>
      </c>
      <c r="AH77" s="8" t="s">
        <v>162</v>
      </c>
      <c r="AI77" s="9"/>
    </row>
    <row r="78" spans="1:35" x14ac:dyDescent="0.25">
      <c r="A78" s="21">
        <v>208</v>
      </c>
      <c r="B78" s="10"/>
      <c r="C78" s="10" t="s">
        <v>23</v>
      </c>
      <c r="D78" s="10"/>
      <c r="E78" s="10" t="s">
        <v>91</v>
      </c>
      <c r="F78" s="10" t="s">
        <v>96</v>
      </c>
      <c r="G78" s="8">
        <v>1</v>
      </c>
      <c r="H78" s="10" t="s">
        <v>108</v>
      </c>
      <c r="I78" s="10" t="s">
        <v>84</v>
      </c>
      <c r="J78" s="13" t="s">
        <v>78</v>
      </c>
      <c r="K78" s="10" t="s">
        <v>70</v>
      </c>
      <c r="L78" s="10" t="s">
        <v>104</v>
      </c>
      <c r="M78" s="10" t="s">
        <v>82</v>
      </c>
      <c r="N78" s="10"/>
      <c r="O78" s="10" t="s">
        <v>53</v>
      </c>
      <c r="P78" s="10" t="s">
        <v>53</v>
      </c>
      <c r="Q78" s="10" t="s">
        <v>54</v>
      </c>
      <c r="R78" s="10" t="s">
        <v>54</v>
      </c>
      <c r="S78" s="10" t="s">
        <v>53</v>
      </c>
      <c r="T78" s="10" t="s">
        <v>53</v>
      </c>
      <c r="U78" s="10" t="s">
        <v>53</v>
      </c>
      <c r="V78" s="10" t="s">
        <v>54</v>
      </c>
      <c r="W78" s="10" t="s">
        <v>53</v>
      </c>
      <c r="X78" s="10" t="s">
        <v>53</v>
      </c>
      <c r="Y78" s="10" t="s">
        <v>53</v>
      </c>
      <c r="Z78" s="10" t="s">
        <v>53</v>
      </c>
      <c r="AA78" s="10" t="s">
        <v>53</v>
      </c>
      <c r="AB78" s="10" t="s">
        <v>53</v>
      </c>
      <c r="AC78" s="10" t="s">
        <v>53</v>
      </c>
      <c r="AD78" s="10">
        <v>0</v>
      </c>
      <c r="AE78" s="10" t="s">
        <v>162</v>
      </c>
      <c r="AF78" s="10" t="s">
        <v>162</v>
      </c>
      <c r="AG78" s="10" t="s">
        <v>162</v>
      </c>
      <c r="AH78" s="10" t="s">
        <v>162</v>
      </c>
      <c r="AI78" s="11"/>
    </row>
    <row r="79" spans="1:35" x14ac:dyDescent="0.25">
      <c r="A79" s="22">
        <v>209</v>
      </c>
      <c r="B79" s="8"/>
      <c r="C79" s="8" t="s">
        <v>76</v>
      </c>
      <c r="D79" s="8"/>
      <c r="E79" s="8" t="s">
        <v>86</v>
      </c>
      <c r="F79" s="8" t="s">
        <v>96</v>
      </c>
      <c r="G79" s="8">
        <v>1</v>
      </c>
      <c r="H79" s="8" t="s">
        <v>108</v>
      </c>
      <c r="I79" s="8" t="s">
        <v>84</v>
      </c>
      <c r="J79" s="12" t="s">
        <v>78</v>
      </c>
      <c r="K79" s="8">
        <v>209</v>
      </c>
      <c r="L79" s="8" t="s">
        <v>136</v>
      </c>
      <c r="M79" s="8" t="s">
        <v>82</v>
      </c>
      <c r="N79" s="8"/>
      <c r="O79" s="8" t="s">
        <v>53</v>
      </c>
      <c r="P79" s="8" t="s">
        <v>53</v>
      </c>
      <c r="Q79" s="8" t="s">
        <v>53</v>
      </c>
      <c r="R79" s="8" t="s">
        <v>54</v>
      </c>
      <c r="S79" s="8" t="s">
        <v>54</v>
      </c>
      <c r="T79" s="8" t="s">
        <v>53</v>
      </c>
      <c r="U79" s="8" t="s">
        <v>53</v>
      </c>
      <c r="V79" s="8" t="s">
        <v>53</v>
      </c>
      <c r="W79" s="8" t="s">
        <v>53</v>
      </c>
      <c r="X79" s="8" t="s">
        <v>53</v>
      </c>
      <c r="Y79" s="8" t="s">
        <v>54</v>
      </c>
      <c r="Z79" s="8" t="s">
        <v>53</v>
      </c>
      <c r="AA79" s="8" t="s">
        <v>53</v>
      </c>
      <c r="AB79" s="8" t="s">
        <v>53</v>
      </c>
      <c r="AC79" s="8" t="s">
        <v>53</v>
      </c>
      <c r="AD79" s="8">
        <v>0</v>
      </c>
      <c r="AE79" s="8" t="s">
        <v>162</v>
      </c>
      <c r="AF79" s="8" t="s">
        <v>162</v>
      </c>
      <c r="AG79" s="8" t="s">
        <v>162</v>
      </c>
      <c r="AH79" s="8" t="s">
        <v>162</v>
      </c>
      <c r="AI79" s="9"/>
    </row>
    <row r="80" spans="1:35" x14ac:dyDescent="0.25">
      <c r="A80" s="21">
        <v>212</v>
      </c>
      <c r="B80" s="10"/>
      <c r="C80" s="10" t="s">
        <v>23</v>
      </c>
      <c r="D80" s="10"/>
      <c r="E80" s="10" t="s">
        <v>91</v>
      </c>
      <c r="F80" s="10" t="s">
        <v>96</v>
      </c>
      <c r="G80" s="10">
        <v>1</v>
      </c>
      <c r="H80" s="10" t="s">
        <v>108</v>
      </c>
      <c r="I80" s="10" t="s">
        <v>84</v>
      </c>
      <c r="J80" s="13" t="s">
        <v>78</v>
      </c>
      <c r="K80" s="10">
        <v>212</v>
      </c>
      <c r="L80" s="10" t="s">
        <v>144</v>
      </c>
      <c r="M80" s="10" t="s">
        <v>82</v>
      </c>
      <c r="N80" s="10"/>
      <c r="O80" s="10" t="s">
        <v>53</v>
      </c>
      <c r="P80" s="10" t="s">
        <v>53</v>
      </c>
      <c r="Q80" s="10" t="s">
        <v>53</v>
      </c>
      <c r="R80" s="10" t="s">
        <v>53</v>
      </c>
      <c r="S80" s="10" t="s">
        <v>53</v>
      </c>
      <c r="T80" s="10" t="s">
        <v>53</v>
      </c>
      <c r="U80" s="10" t="s">
        <v>53</v>
      </c>
      <c r="V80" s="10" t="s">
        <v>53</v>
      </c>
      <c r="W80" s="10" t="s">
        <v>53</v>
      </c>
      <c r="X80" s="10" t="s">
        <v>53</v>
      </c>
      <c r="Y80" s="10" t="s">
        <v>53</v>
      </c>
      <c r="Z80" s="10" t="s">
        <v>53</v>
      </c>
      <c r="AA80" s="10" t="s">
        <v>53</v>
      </c>
      <c r="AB80" s="10" t="s">
        <v>53</v>
      </c>
      <c r="AC80" s="10" t="s">
        <v>53</v>
      </c>
      <c r="AD80" s="10">
        <v>0</v>
      </c>
      <c r="AE80" s="10" t="s">
        <v>162</v>
      </c>
      <c r="AF80" s="10" t="s">
        <v>162</v>
      </c>
      <c r="AG80" s="10" t="s">
        <v>162</v>
      </c>
      <c r="AH80" s="10" t="s">
        <v>162</v>
      </c>
      <c r="AI80" s="11"/>
    </row>
    <row r="81" spans="1:35" x14ac:dyDescent="0.25">
      <c r="A81" s="21">
        <v>213</v>
      </c>
      <c r="B81" s="10"/>
      <c r="C81" s="10" t="s">
        <v>23</v>
      </c>
      <c r="D81" s="10"/>
      <c r="E81" s="10" t="s">
        <v>91</v>
      </c>
      <c r="F81" s="10" t="s">
        <v>96</v>
      </c>
      <c r="G81" s="8">
        <v>1</v>
      </c>
      <c r="H81" s="10" t="s">
        <v>108</v>
      </c>
      <c r="I81" s="10" t="s">
        <v>84</v>
      </c>
      <c r="J81" s="13" t="s">
        <v>78</v>
      </c>
      <c r="K81" s="10">
        <v>213</v>
      </c>
      <c r="L81" s="10" t="s">
        <v>143</v>
      </c>
      <c r="M81" s="10" t="s">
        <v>82</v>
      </c>
      <c r="N81" s="10"/>
      <c r="O81" s="10" t="s">
        <v>53</v>
      </c>
      <c r="P81" s="10" t="s">
        <v>53</v>
      </c>
      <c r="Q81" s="10" t="s">
        <v>53</v>
      </c>
      <c r="R81" s="10" t="s">
        <v>53</v>
      </c>
      <c r="S81" s="10" t="s">
        <v>53</v>
      </c>
      <c r="T81" s="10" t="s">
        <v>53</v>
      </c>
      <c r="U81" s="10" t="s">
        <v>53</v>
      </c>
      <c r="V81" s="10" t="s">
        <v>53</v>
      </c>
      <c r="W81" s="10" t="s">
        <v>53</v>
      </c>
      <c r="X81" s="10" t="s">
        <v>53</v>
      </c>
      <c r="Y81" s="10" t="s">
        <v>53</v>
      </c>
      <c r="Z81" s="10" t="s">
        <v>53</v>
      </c>
      <c r="AA81" s="10" t="s">
        <v>53</v>
      </c>
      <c r="AB81" s="10" t="s">
        <v>53</v>
      </c>
      <c r="AC81" s="10" t="s">
        <v>53</v>
      </c>
      <c r="AD81" s="10">
        <v>0</v>
      </c>
      <c r="AE81" s="10" t="s">
        <v>162</v>
      </c>
      <c r="AF81" s="10" t="s">
        <v>162</v>
      </c>
      <c r="AG81" s="10" t="s">
        <v>162</v>
      </c>
      <c r="AH81" s="10" t="s">
        <v>162</v>
      </c>
      <c r="AI81" s="11"/>
    </row>
    <row r="82" spans="1:35" x14ac:dyDescent="0.25">
      <c r="A82" s="22">
        <v>214</v>
      </c>
      <c r="B82" s="8"/>
      <c r="C82" s="8" t="s">
        <v>23</v>
      </c>
      <c r="D82" s="8"/>
      <c r="E82" s="8" t="s">
        <v>91</v>
      </c>
      <c r="F82" s="8" t="s">
        <v>96</v>
      </c>
      <c r="G82" s="8">
        <v>0</v>
      </c>
      <c r="H82" s="8" t="s">
        <v>108</v>
      </c>
      <c r="I82" s="8" t="s">
        <v>84</v>
      </c>
      <c r="J82" s="12" t="s">
        <v>78</v>
      </c>
      <c r="K82" s="8">
        <v>214</v>
      </c>
      <c r="L82" s="8" t="s">
        <v>128</v>
      </c>
      <c r="M82" s="8" t="s">
        <v>82</v>
      </c>
      <c r="N82" s="8"/>
      <c r="O82" s="8" t="s">
        <v>53</v>
      </c>
      <c r="P82" s="8" t="s">
        <v>53</v>
      </c>
      <c r="Q82" s="8" t="s">
        <v>55</v>
      </c>
      <c r="R82" s="8" t="s">
        <v>55</v>
      </c>
      <c r="S82" s="8" t="s">
        <v>53</v>
      </c>
      <c r="T82" s="8" t="s">
        <v>53</v>
      </c>
      <c r="U82" s="8" t="s">
        <v>56</v>
      </c>
      <c r="V82" s="8" t="s">
        <v>54</v>
      </c>
      <c r="W82" s="8" t="s">
        <v>53</v>
      </c>
      <c r="X82" s="8" t="s">
        <v>53</v>
      </c>
      <c r="Y82" s="8" t="s">
        <v>53</v>
      </c>
      <c r="Z82" s="8" t="s">
        <v>53</v>
      </c>
      <c r="AA82" s="8" t="s">
        <v>54</v>
      </c>
      <c r="AB82" s="8" t="s">
        <v>53</v>
      </c>
      <c r="AC82" s="8" t="s">
        <v>53</v>
      </c>
      <c r="AD82" s="8">
        <v>2</v>
      </c>
      <c r="AE82" s="8" t="s">
        <v>249</v>
      </c>
      <c r="AF82" s="8" t="s">
        <v>162</v>
      </c>
      <c r="AG82" s="8" t="s">
        <v>162</v>
      </c>
      <c r="AH82" s="8" t="s">
        <v>162</v>
      </c>
      <c r="AI82" s="9"/>
    </row>
    <row r="83" spans="1:35" x14ac:dyDescent="0.25">
      <c r="A83" s="21">
        <v>215</v>
      </c>
      <c r="B83" s="10"/>
      <c r="C83" s="10" t="s">
        <v>23</v>
      </c>
      <c r="D83" s="10" t="s">
        <v>109</v>
      </c>
      <c r="E83" s="10" t="s">
        <v>91</v>
      </c>
      <c r="F83" s="10" t="s">
        <v>96</v>
      </c>
      <c r="G83" s="10">
        <v>1</v>
      </c>
      <c r="H83" s="10" t="s">
        <v>108</v>
      </c>
      <c r="I83" s="10" t="s">
        <v>84</v>
      </c>
      <c r="J83" s="13" t="s">
        <v>78</v>
      </c>
      <c r="K83" s="10">
        <v>215</v>
      </c>
      <c r="L83" s="10" t="s">
        <v>112</v>
      </c>
      <c r="M83" s="10" t="s">
        <v>82</v>
      </c>
      <c r="N83" s="10"/>
      <c r="O83" s="10" t="s">
        <v>53</v>
      </c>
      <c r="P83" s="10" t="s">
        <v>55</v>
      </c>
      <c r="Q83" s="10" t="s">
        <v>55</v>
      </c>
      <c r="R83" s="10" t="s">
        <v>55</v>
      </c>
      <c r="S83" s="10" t="s">
        <v>55</v>
      </c>
      <c r="T83" s="10" t="s">
        <v>55</v>
      </c>
      <c r="U83" s="10" t="s">
        <v>55</v>
      </c>
      <c r="V83" s="10" t="s">
        <v>55</v>
      </c>
      <c r="W83" s="10" t="s">
        <v>53</v>
      </c>
      <c r="X83" s="10" t="s">
        <v>53</v>
      </c>
      <c r="Y83" s="10" t="s">
        <v>53</v>
      </c>
      <c r="Z83" s="10" t="s">
        <v>53</v>
      </c>
      <c r="AA83" s="10" t="s">
        <v>54</v>
      </c>
      <c r="AB83" s="10" t="s">
        <v>55</v>
      </c>
      <c r="AC83" s="10" t="s">
        <v>53</v>
      </c>
      <c r="AD83" s="10">
        <v>8</v>
      </c>
      <c r="AE83" s="10" t="s">
        <v>162</v>
      </c>
      <c r="AF83" s="10" t="s">
        <v>162</v>
      </c>
      <c r="AG83" s="10" t="s">
        <v>259</v>
      </c>
      <c r="AH83" s="10" t="s">
        <v>162</v>
      </c>
      <c r="AI83" s="11"/>
    </row>
    <row r="84" spans="1:35" x14ac:dyDescent="0.25">
      <c r="A84" s="21">
        <v>216</v>
      </c>
      <c r="B84" s="10"/>
      <c r="C84" s="10" t="s">
        <v>23</v>
      </c>
      <c r="D84" s="10"/>
      <c r="E84" s="10" t="s">
        <v>91</v>
      </c>
      <c r="F84" s="10" t="s">
        <v>96</v>
      </c>
      <c r="G84" s="10">
        <v>1</v>
      </c>
      <c r="H84" s="10" t="s">
        <v>108</v>
      </c>
      <c r="I84" s="10" t="s">
        <v>84</v>
      </c>
      <c r="J84" s="13" t="s">
        <v>78</v>
      </c>
      <c r="K84" s="10">
        <v>216</v>
      </c>
      <c r="L84" s="10" t="s">
        <v>156</v>
      </c>
      <c r="M84" s="10" t="s">
        <v>82</v>
      </c>
      <c r="N84" s="10"/>
      <c r="O84" s="10" t="s">
        <v>53</v>
      </c>
      <c r="P84" s="10" t="s">
        <v>53</v>
      </c>
      <c r="Q84" s="10" t="s">
        <v>53</v>
      </c>
      <c r="R84" s="10" t="s">
        <v>54</v>
      </c>
      <c r="S84" s="10" t="s">
        <v>53</v>
      </c>
      <c r="T84" s="10" t="s">
        <v>53</v>
      </c>
      <c r="U84" s="10" t="s">
        <v>53</v>
      </c>
      <c r="V84" s="10" t="s">
        <v>54</v>
      </c>
      <c r="W84" s="10" t="s">
        <v>53</v>
      </c>
      <c r="X84" s="10" t="s">
        <v>53</v>
      </c>
      <c r="Y84" s="10" t="s">
        <v>53</v>
      </c>
      <c r="Z84" s="10" t="s">
        <v>53</v>
      </c>
      <c r="AA84" s="10" t="s">
        <v>53</v>
      </c>
      <c r="AB84" s="10" t="s">
        <v>53</v>
      </c>
      <c r="AC84" s="10" t="s">
        <v>53</v>
      </c>
      <c r="AD84" s="10">
        <v>0</v>
      </c>
      <c r="AE84" s="10" t="s">
        <v>162</v>
      </c>
      <c r="AF84" s="10" t="s">
        <v>162</v>
      </c>
      <c r="AG84" s="10" t="s">
        <v>162</v>
      </c>
      <c r="AH84" s="10" t="s">
        <v>162</v>
      </c>
      <c r="AI84" s="11"/>
    </row>
    <row r="85" spans="1:35" x14ac:dyDescent="0.25">
      <c r="A85" s="22">
        <v>217</v>
      </c>
      <c r="B85" s="8"/>
      <c r="C85" s="8" t="s">
        <v>23</v>
      </c>
      <c r="D85" s="8"/>
      <c r="E85" s="8" t="s">
        <v>91</v>
      </c>
      <c r="F85" s="8" t="s">
        <v>96</v>
      </c>
      <c r="G85" s="8">
        <v>1</v>
      </c>
      <c r="H85" s="8" t="s">
        <v>108</v>
      </c>
      <c r="I85" s="8" t="s">
        <v>84</v>
      </c>
      <c r="J85" s="12" t="s">
        <v>78</v>
      </c>
      <c r="K85" s="8">
        <v>217</v>
      </c>
      <c r="L85" s="8" t="s">
        <v>128</v>
      </c>
      <c r="M85" s="8" t="s">
        <v>82</v>
      </c>
      <c r="N85" s="8"/>
      <c r="O85" s="8" t="s">
        <v>53</v>
      </c>
      <c r="P85" s="8" t="s">
        <v>53</v>
      </c>
      <c r="Q85" s="8" t="s">
        <v>53</v>
      </c>
      <c r="R85" s="8" t="s">
        <v>53</v>
      </c>
      <c r="S85" s="8" t="s">
        <v>53</v>
      </c>
      <c r="T85" s="8" t="s">
        <v>53</v>
      </c>
      <c r="U85" s="8" t="s">
        <v>53</v>
      </c>
      <c r="V85" s="8" t="s">
        <v>54</v>
      </c>
      <c r="W85" s="8" t="s">
        <v>53</v>
      </c>
      <c r="X85" s="8" t="s">
        <v>53</v>
      </c>
      <c r="Y85" s="8" t="s">
        <v>53</v>
      </c>
      <c r="Z85" s="8" t="s">
        <v>53</v>
      </c>
      <c r="AA85" s="8" t="s">
        <v>53</v>
      </c>
      <c r="AB85" s="8" t="s">
        <v>53</v>
      </c>
      <c r="AC85" s="8" t="s">
        <v>53</v>
      </c>
      <c r="AD85" s="8">
        <v>0</v>
      </c>
      <c r="AE85" s="8" t="s">
        <v>162</v>
      </c>
      <c r="AF85" s="8" t="s">
        <v>162</v>
      </c>
      <c r="AG85" s="8" t="s">
        <v>162</v>
      </c>
      <c r="AH85" s="8" t="s">
        <v>162</v>
      </c>
      <c r="AI85" s="9"/>
    </row>
    <row r="86" spans="1:35" x14ac:dyDescent="0.25">
      <c r="A86" s="22">
        <v>218</v>
      </c>
      <c r="B86" s="8"/>
      <c r="C86" s="8" t="s">
        <v>133</v>
      </c>
      <c r="D86" s="8"/>
      <c r="E86" s="8" t="s">
        <v>86</v>
      </c>
      <c r="F86" s="8" t="s">
        <v>96</v>
      </c>
      <c r="G86" s="8">
        <v>0</v>
      </c>
      <c r="H86" s="8" t="s">
        <v>108</v>
      </c>
      <c r="I86" s="8" t="s">
        <v>84</v>
      </c>
      <c r="J86" s="12" t="s">
        <v>78</v>
      </c>
      <c r="K86" s="8">
        <v>218</v>
      </c>
      <c r="L86" s="8" t="s">
        <v>147</v>
      </c>
      <c r="M86" s="8" t="s">
        <v>82</v>
      </c>
      <c r="N86" s="8"/>
      <c r="O86" s="8" t="s">
        <v>53</v>
      </c>
      <c r="P86" s="8" t="s">
        <v>53</v>
      </c>
      <c r="Q86" s="8" t="s">
        <v>53</v>
      </c>
      <c r="R86" s="8" t="s">
        <v>53</v>
      </c>
      <c r="S86" s="8" t="s">
        <v>53</v>
      </c>
      <c r="T86" s="8" t="s">
        <v>53</v>
      </c>
      <c r="U86" s="8" t="s">
        <v>53</v>
      </c>
      <c r="V86" s="8" t="s">
        <v>53</v>
      </c>
      <c r="W86" s="8" t="s">
        <v>53</v>
      </c>
      <c r="X86" s="8" t="s">
        <v>53</v>
      </c>
      <c r="Y86" s="8" t="s">
        <v>53</v>
      </c>
      <c r="Z86" s="8" t="s">
        <v>53</v>
      </c>
      <c r="AA86" s="8" t="s">
        <v>53</v>
      </c>
      <c r="AB86" s="8" t="s">
        <v>53</v>
      </c>
      <c r="AC86" s="8" t="s">
        <v>53</v>
      </c>
      <c r="AD86" s="8">
        <v>0</v>
      </c>
      <c r="AE86" s="8" t="s">
        <v>162</v>
      </c>
      <c r="AF86" s="8" t="s">
        <v>162</v>
      </c>
      <c r="AG86" s="8" t="s">
        <v>162</v>
      </c>
      <c r="AH86" s="8" t="s">
        <v>162</v>
      </c>
      <c r="AI86" s="9"/>
    </row>
    <row r="87" spans="1:35" x14ac:dyDescent="0.25">
      <c r="A87" s="22">
        <v>221</v>
      </c>
      <c r="B87" s="8"/>
      <c r="C87" s="8" t="s">
        <v>133</v>
      </c>
      <c r="D87" s="8"/>
      <c r="E87" s="8" t="s">
        <v>86</v>
      </c>
      <c r="F87" s="8" t="s">
        <v>96</v>
      </c>
      <c r="G87" s="8">
        <v>0</v>
      </c>
      <c r="H87" s="8" t="s">
        <v>108</v>
      </c>
      <c r="I87" s="8" t="s">
        <v>84</v>
      </c>
      <c r="J87" s="12" t="s">
        <v>78</v>
      </c>
      <c r="K87" s="8">
        <v>221</v>
      </c>
      <c r="L87" s="8" t="s">
        <v>129</v>
      </c>
      <c r="M87" s="8" t="s">
        <v>82</v>
      </c>
      <c r="N87" s="8"/>
      <c r="O87" s="8" t="s">
        <v>53</v>
      </c>
      <c r="P87" s="8" t="s">
        <v>53</v>
      </c>
      <c r="Q87" s="8" t="s">
        <v>53</v>
      </c>
      <c r="R87" s="8" t="s">
        <v>53</v>
      </c>
      <c r="S87" s="8" t="s">
        <v>53</v>
      </c>
      <c r="T87" s="8" t="s">
        <v>53</v>
      </c>
      <c r="U87" s="8" t="s">
        <v>53</v>
      </c>
      <c r="V87" s="8" t="s">
        <v>54</v>
      </c>
      <c r="W87" s="8" t="s">
        <v>53</v>
      </c>
      <c r="X87" s="8" t="s">
        <v>53</v>
      </c>
      <c r="Y87" s="8" t="s">
        <v>53</v>
      </c>
      <c r="Z87" s="8" t="s">
        <v>53</v>
      </c>
      <c r="AA87" s="8" t="s">
        <v>54</v>
      </c>
      <c r="AB87" s="8" t="s">
        <v>53</v>
      </c>
      <c r="AC87" s="8" t="s">
        <v>53</v>
      </c>
      <c r="AD87" s="8">
        <v>0</v>
      </c>
      <c r="AE87" s="8" t="s">
        <v>162</v>
      </c>
      <c r="AF87" s="8" t="s">
        <v>162</v>
      </c>
      <c r="AG87" s="8" t="s">
        <v>162</v>
      </c>
      <c r="AH87" s="8" t="s">
        <v>162</v>
      </c>
      <c r="AI87" s="9"/>
    </row>
    <row r="88" spans="1:35" x14ac:dyDescent="0.25">
      <c r="A88" s="22">
        <v>230</v>
      </c>
      <c r="B88" s="8"/>
      <c r="C88" s="8" t="s">
        <v>133</v>
      </c>
      <c r="D88" s="8"/>
      <c r="E88" s="8" t="s">
        <v>86</v>
      </c>
      <c r="F88" s="8" t="s">
        <v>96</v>
      </c>
      <c r="G88" s="8">
        <v>0</v>
      </c>
      <c r="H88" s="8" t="s">
        <v>108</v>
      </c>
      <c r="I88" s="8" t="s">
        <v>84</v>
      </c>
      <c r="J88" s="12" t="s">
        <v>78</v>
      </c>
      <c r="K88" s="8">
        <v>230</v>
      </c>
      <c r="L88" s="8" t="s">
        <v>136</v>
      </c>
      <c r="M88" s="8" t="s">
        <v>82</v>
      </c>
      <c r="N88" s="8"/>
      <c r="O88" s="8" t="s">
        <v>53</v>
      </c>
      <c r="P88" s="8" t="s">
        <v>53</v>
      </c>
      <c r="Q88" s="8" t="s">
        <v>53</v>
      </c>
      <c r="R88" s="8" t="s">
        <v>55</v>
      </c>
      <c r="S88" s="8" t="s">
        <v>53</v>
      </c>
      <c r="T88" s="8" t="s">
        <v>53</v>
      </c>
      <c r="U88" s="8" t="s">
        <v>53</v>
      </c>
      <c r="V88" s="8" t="s">
        <v>53</v>
      </c>
      <c r="W88" s="8" t="s">
        <v>53</v>
      </c>
      <c r="X88" s="8" t="s">
        <v>53</v>
      </c>
      <c r="Y88" s="8" t="s">
        <v>53</v>
      </c>
      <c r="Z88" s="8" t="s">
        <v>53</v>
      </c>
      <c r="AA88" s="8" t="s">
        <v>53</v>
      </c>
      <c r="AB88" s="8" t="s">
        <v>53</v>
      </c>
      <c r="AC88" s="8" t="s">
        <v>53</v>
      </c>
      <c r="AD88" s="8">
        <v>1</v>
      </c>
      <c r="AE88" s="8" t="s">
        <v>162</v>
      </c>
      <c r="AF88" s="8" t="s">
        <v>162</v>
      </c>
      <c r="AG88" s="8" t="s">
        <v>162</v>
      </c>
      <c r="AH88" s="8" t="s">
        <v>162</v>
      </c>
      <c r="AI88" s="9"/>
    </row>
    <row r="89" spans="1:35" x14ac:dyDescent="0.25">
      <c r="A89" s="21">
        <v>239</v>
      </c>
      <c r="B89" s="10"/>
      <c r="C89" s="10" t="s">
        <v>133</v>
      </c>
      <c r="D89" s="10"/>
      <c r="E89" s="10" t="s">
        <v>86</v>
      </c>
      <c r="F89" s="10" t="s">
        <v>96</v>
      </c>
      <c r="G89" s="10">
        <v>0</v>
      </c>
      <c r="H89" s="10" t="s">
        <v>108</v>
      </c>
      <c r="I89" s="10" t="s">
        <v>84</v>
      </c>
      <c r="J89" s="13" t="s">
        <v>78</v>
      </c>
      <c r="K89" s="10">
        <v>239</v>
      </c>
      <c r="L89" s="10" t="s">
        <v>129</v>
      </c>
      <c r="M89" s="10" t="s">
        <v>82</v>
      </c>
      <c r="N89" s="10"/>
      <c r="O89" s="10" t="s">
        <v>53</v>
      </c>
      <c r="P89" s="10" t="s">
        <v>53</v>
      </c>
      <c r="Q89" s="10" t="s">
        <v>53</v>
      </c>
      <c r="R89" s="10" t="s">
        <v>54</v>
      </c>
      <c r="S89" s="10" t="s">
        <v>53</v>
      </c>
      <c r="T89" s="10" t="s">
        <v>53</v>
      </c>
      <c r="U89" s="10" t="s">
        <v>53</v>
      </c>
      <c r="V89" s="10" t="s">
        <v>54</v>
      </c>
      <c r="W89" s="10" t="s">
        <v>53</v>
      </c>
      <c r="X89" s="10" t="s">
        <v>53</v>
      </c>
      <c r="Y89" s="10" t="s">
        <v>53</v>
      </c>
      <c r="Z89" s="10" t="s">
        <v>53</v>
      </c>
      <c r="AA89" s="10" t="s">
        <v>53</v>
      </c>
      <c r="AB89" s="10" t="s">
        <v>53</v>
      </c>
      <c r="AC89" s="10" t="s">
        <v>53</v>
      </c>
      <c r="AD89" s="10">
        <v>0</v>
      </c>
      <c r="AE89" s="10" t="s">
        <v>162</v>
      </c>
      <c r="AF89" s="10" t="s">
        <v>162</v>
      </c>
      <c r="AG89" s="10" t="s">
        <v>162</v>
      </c>
      <c r="AH89" s="10" t="s">
        <v>162</v>
      </c>
      <c r="AI89" s="11"/>
    </row>
    <row r="90" spans="1:35" x14ac:dyDescent="0.25">
      <c r="A90" s="21">
        <v>241</v>
      </c>
      <c r="B90" s="10"/>
      <c r="C90" s="10" t="s">
        <v>139</v>
      </c>
      <c r="D90" s="10"/>
      <c r="E90" s="10" t="s">
        <v>86</v>
      </c>
      <c r="F90" s="10" t="s">
        <v>96</v>
      </c>
      <c r="G90" s="10">
        <v>0</v>
      </c>
      <c r="H90" s="10" t="s">
        <v>108</v>
      </c>
      <c r="I90" s="10" t="s">
        <v>84</v>
      </c>
      <c r="J90" s="13" t="s">
        <v>78</v>
      </c>
      <c r="K90" s="10">
        <v>241</v>
      </c>
      <c r="L90" s="10" t="s">
        <v>140</v>
      </c>
      <c r="M90" s="10" t="s">
        <v>82</v>
      </c>
      <c r="N90" s="10"/>
      <c r="O90" s="10" t="s">
        <v>53</v>
      </c>
      <c r="P90" s="10" t="s">
        <v>53</v>
      </c>
      <c r="Q90" s="10" t="s">
        <v>54</v>
      </c>
      <c r="R90" s="10" t="s">
        <v>53</v>
      </c>
      <c r="S90" s="10" t="s">
        <v>53</v>
      </c>
      <c r="T90" s="10" t="s">
        <v>54</v>
      </c>
      <c r="U90" s="10" t="s">
        <v>56</v>
      </c>
      <c r="V90" s="10" t="s">
        <v>54</v>
      </c>
      <c r="W90" s="10" t="s">
        <v>53</v>
      </c>
      <c r="X90" s="10" t="s">
        <v>53</v>
      </c>
      <c r="Y90" s="10" t="s">
        <v>53</v>
      </c>
      <c r="Z90" s="10" t="s">
        <v>53</v>
      </c>
      <c r="AA90" s="10" t="s">
        <v>53</v>
      </c>
      <c r="AB90" s="10" t="s">
        <v>53</v>
      </c>
      <c r="AC90" s="10" t="s">
        <v>53</v>
      </c>
      <c r="AD90" s="10">
        <v>0</v>
      </c>
      <c r="AE90" s="10" t="s">
        <v>162</v>
      </c>
      <c r="AF90" s="10" t="s">
        <v>162</v>
      </c>
      <c r="AG90" s="10" t="s">
        <v>162</v>
      </c>
      <c r="AH90" s="10" t="s">
        <v>162</v>
      </c>
      <c r="AI90" s="11"/>
    </row>
    <row r="91" spans="1:35" x14ac:dyDescent="0.25">
      <c r="A91" s="21">
        <v>243</v>
      </c>
      <c r="B91" s="10"/>
      <c r="C91" s="10" t="s">
        <v>133</v>
      </c>
      <c r="D91" s="10"/>
      <c r="E91" s="10" t="s">
        <v>86</v>
      </c>
      <c r="F91" s="10" t="s">
        <v>96</v>
      </c>
      <c r="G91" s="10">
        <v>1</v>
      </c>
      <c r="H91" s="10" t="s">
        <v>108</v>
      </c>
      <c r="I91" s="10" t="s">
        <v>84</v>
      </c>
      <c r="J91" s="13" t="s">
        <v>78</v>
      </c>
      <c r="K91" s="10">
        <v>243</v>
      </c>
      <c r="L91" s="10" t="s">
        <v>150</v>
      </c>
      <c r="M91" s="10" t="s">
        <v>82</v>
      </c>
      <c r="N91" s="10"/>
      <c r="O91" s="10" t="s">
        <v>53</v>
      </c>
      <c r="P91" s="10" t="s">
        <v>53</v>
      </c>
      <c r="Q91" s="10" t="s">
        <v>53</v>
      </c>
      <c r="R91" s="10" t="s">
        <v>54</v>
      </c>
      <c r="S91" s="10" t="s">
        <v>53</v>
      </c>
      <c r="T91" s="10" t="s">
        <v>54</v>
      </c>
      <c r="U91" s="10" t="s">
        <v>53</v>
      </c>
      <c r="V91" s="10" t="s">
        <v>54</v>
      </c>
      <c r="W91" s="10" t="s">
        <v>53</v>
      </c>
      <c r="X91" s="10" t="s">
        <v>53</v>
      </c>
      <c r="Y91" s="10" t="s">
        <v>53</v>
      </c>
      <c r="Z91" s="10" t="s">
        <v>53</v>
      </c>
      <c r="AA91" s="10" t="s">
        <v>53</v>
      </c>
      <c r="AB91" s="10" t="s">
        <v>53</v>
      </c>
      <c r="AC91" s="10" t="s">
        <v>53</v>
      </c>
      <c r="AD91" s="10">
        <v>0</v>
      </c>
      <c r="AE91" s="10" t="s">
        <v>162</v>
      </c>
      <c r="AF91" s="10" t="s">
        <v>162</v>
      </c>
      <c r="AG91" s="10" t="s">
        <v>162</v>
      </c>
      <c r="AH91" s="10" t="s">
        <v>162</v>
      </c>
      <c r="AI91" s="11"/>
    </row>
    <row r="92" spans="1:35" x14ac:dyDescent="0.25">
      <c r="A92" s="22">
        <v>246</v>
      </c>
      <c r="B92" s="8"/>
      <c r="C92" s="8" t="s">
        <v>133</v>
      </c>
      <c r="D92" s="8"/>
      <c r="E92" s="8" t="s">
        <v>86</v>
      </c>
      <c r="F92" s="8" t="s">
        <v>96</v>
      </c>
      <c r="G92" s="8">
        <v>1</v>
      </c>
      <c r="H92" s="8" t="s">
        <v>108</v>
      </c>
      <c r="I92" s="8" t="s">
        <v>84</v>
      </c>
      <c r="J92" s="12" t="s">
        <v>78</v>
      </c>
      <c r="K92" s="8">
        <v>246</v>
      </c>
      <c r="L92" s="8" t="s">
        <v>134</v>
      </c>
      <c r="M92" s="8" t="s">
        <v>82</v>
      </c>
      <c r="N92" s="8"/>
      <c r="O92" s="8" t="s">
        <v>53</v>
      </c>
      <c r="P92" s="8" t="s">
        <v>53</v>
      </c>
      <c r="Q92" s="8" t="s">
        <v>53</v>
      </c>
      <c r="R92" s="8" t="s">
        <v>53</v>
      </c>
      <c r="S92" s="8" t="s">
        <v>53</v>
      </c>
      <c r="T92" s="8" t="s">
        <v>53</v>
      </c>
      <c r="U92" s="8" t="s">
        <v>55</v>
      </c>
      <c r="V92" s="8" t="s">
        <v>54</v>
      </c>
      <c r="W92" s="8" t="s">
        <v>53</v>
      </c>
      <c r="X92" s="8" t="s">
        <v>53</v>
      </c>
      <c r="Y92" s="8" t="s">
        <v>53</v>
      </c>
      <c r="Z92" s="8" t="s">
        <v>53</v>
      </c>
      <c r="AA92" s="8" t="s">
        <v>53</v>
      </c>
      <c r="AB92" s="8" t="s">
        <v>53</v>
      </c>
      <c r="AC92" s="8" t="s">
        <v>53</v>
      </c>
      <c r="AD92" s="8">
        <v>1</v>
      </c>
      <c r="AE92" s="8" t="s">
        <v>251</v>
      </c>
      <c r="AF92" s="8" t="s">
        <v>162</v>
      </c>
      <c r="AG92" s="8" t="s">
        <v>162</v>
      </c>
      <c r="AH92" s="8" t="s">
        <v>162</v>
      </c>
      <c r="AI92" s="9"/>
    </row>
    <row r="93" spans="1:35" x14ac:dyDescent="0.25">
      <c r="A93" s="21">
        <v>247</v>
      </c>
      <c r="B93" s="10"/>
      <c r="C93" s="10" t="s">
        <v>133</v>
      </c>
      <c r="D93" s="10"/>
      <c r="E93" s="10" t="s">
        <v>86</v>
      </c>
      <c r="F93" s="10" t="s">
        <v>96</v>
      </c>
      <c r="G93" s="10">
        <v>1</v>
      </c>
      <c r="H93" s="10" t="s">
        <v>108</v>
      </c>
      <c r="I93" s="10" t="s">
        <v>84</v>
      </c>
      <c r="J93" s="13" t="s">
        <v>78</v>
      </c>
      <c r="K93" s="10">
        <v>247</v>
      </c>
      <c r="L93" s="10" t="s">
        <v>136</v>
      </c>
      <c r="M93" s="10" t="s">
        <v>82</v>
      </c>
      <c r="N93" s="10"/>
      <c r="O93" s="10" t="s">
        <v>53</v>
      </c>
      <c r="P93" s="10" t="s">
        <v>53</v>
      </c>
      <c r="Q93" s="10" t="s">
        <v>54</v>
      </c>
      <c r="R93" s="10" t="s">
        <v>55</v>
      </c>
      <c r="S93" s="10" t="s">
        <v>53</v>
      </c>
      <c r="T93" s="10" t="s">
        <v>54</v>
      </c>
      <c r="U93" s="10" t="s">
        <v>56</v>
      </c>
      <c r="V93" s="10" t="s">
        <v>54</v>
      </c>
      <c r="W93" s="10" t="s">
        <v>53</v>
      </c>
      <c r="X93" s="10" t="s">
        <v>53</v>
      </c>
      <c r="Y93" s="10" t="s">
        <v>53</v>
      </c>
      <c r="Z93" s="10" t="s">
        <v>53</v>
      </c>
      <c r="AA93" s="10" t="s">
        <v>53</v>
      </c>
      <c r="AB93" s="10" t="s">
        <v>53</v>
      </c>
      <c r="AC93" s="10" t="s">
        <v>53</v>
      </c>
      <c r="AD93" s="10">
        <v>1</v>
      </c>
      <c r="AE93" s="10" t="s">
        <v>162</v>
      </c>
      <c r="AF93" s="10" t="s">
        <v>162</v>
      </c>
      <c r="AG93" s="10" t="s">
        <v>162</v>
      </c>
      <c r="AH93" s="10" t="s">
        <v>162</v>
      </c>
      <c r="AI93" s="11"/>
    </row>
    <row r="94" spans="1:35" x14ac:dyDescent="0.25">
      <c r="A94" s="21">
        <v>248</v>
      </c>
      <c r="B94" s="10"/>
      <c r="C94" s="10" t="s">
        <v>133</v>
      </c>
      <c r="D94" s="10"/>
      <c r="E94" s="10" t="s">
        <v>86</v>
      </c>
      <c r="F94" s="10" t="s">
        <v>96</v>
      </c>
      <c r="G94" s="8">
        <v>1</v>
      </c>
      <c r="H94" s="10" t="s">
        <v>108</v>
      </c>
      <c r="I94" s="10" t="s">
        <v>84</v>
      </c>
      <c r="J94" s="13" t="s">
        <v>78</v>
      </c>
      <c r="K94" s="10">
        <v>248</v>
      </c>
      <c r="L94" s="10" t="s">
        <v>147</v>
      </c>
      <c r="M94" s="10" t="s">
        <v>82</v>
      </c>
      <c r="N94" s="10"/>
      <c r="O94" s="10" t="s">
        <v>53</v>
      </c>
      <c r="P94" s="10" t="s">
        <v>53</v>
      </c>
      <c r="Q94" s="10" t="s">
        <v>53</v>
      </c>
      <c r="R94" s="10" t="s">
        <v>53</v>
      </c>
      <c r="S94" s="10" t="s">
        <v>53</v>
      </c>
      <c r="T94" s="10" t="s">
        <v>53</v>
      </c>
      <c r="U94" s="10" t="s">
        <v>53</v>
      </c>
      <c r="V94" s="10" t="s">
        <v>53</v>
      </c>
      <c r="W94" s="10" t="s">
        <v>53</v>
      </c>
      <c r="X94" s="10" t="s">
        <v>53</v>
      </c>
      <c r="Y94" s="10" t="s">
        <v>53</v>
      </c>
      <c r="Z94" s="10" t="s">
        <v>53</v>
      </c>
      <c r="AA94" s="10" t="s">
        <v>53</v>
      </c>
      <c r="AB94" s="10" t="s">
        <v>53</v>
      </c>
      <c r="AC94" s="10" t="s">
        <v>53</v>
      </c>
      <c r="AD94" s="10">
        <v>0</v>
      </c>
      <c r="AE94" s="10" t="s">
        <v>162</v>
      </c>
      <c r="AF94" s="10" t="s">
        <v>162</v>
      </c>
      <c r="AG94" s="10" t="s">
        <v>162</v>
      </c>
      <c r="AH94" s="10" t="s">
        <v>162</v>
      </c>
      <c r="AI94" s="11"/>
    </row>
    <row r="95" spans="1:35" x14ac:dyDescent="0.25">
      <c r="A95" s="22">
        <v>249</v>
      </c>
      <c r="B95" s="8"/>
      <c r="C95" s="8" t="s">
        <v>133</v>
      </c>
      <c r="D95" s="8"/>
      <c r="E95" s="8" t="s">
        <v>86</v>
      </c>
      <c r="F95" s="8" t="s">
        <v>96</v>
      </c>
      <c r="G95" s="10">
        <v>1</v>
      </c>
      <c r="H95" s="8" t="s">
        <v>108</v>
      </c>
      <c r="I95" s="8" t="s">
        <v>84</v>
      </c>
      <c r="J95" s="12" t="s">
        <v>78</v>
      </c>
      <c r="K95" s="8">
        <v>249</v>
      </c>
      <c r="L95" s="8" t="s">
        <v>123</v>
      </c>
      <c r="M95" s="8" t="s">
        <v>82</v>
      </c>
      <c r="N95" s="8"/>
      <c r="O95" s="8" t="s">
        <v>53</v>
      </c>
      <c r="P95" s="8" t="s">
        <v>53</v>
      </c>
      <c r="Q95" s="8" t="s">
        <v>53</v>
      </c>
      <c r="R95" s="8" t="s">
        <v>53</v>
      </c>
      <c r="S95" s="8" t="s">
        <v>53</v>
      </c>
      <c r="T95" s="8" t="s">
        <v>53</v>
      </c>
      <c r="U95" s="8" t="s">
        <v>53</v>
      </c>
      <c r="V95" s="8" t="s">
        <v>55</v>
      </c>
      <c r="W95" s="8" t="s">
        <v>53</v>
      </c>
      <c r="X95" s="8" t="s">
        <v>53</v>
      </c>
      <c r="Y95" s="8" t="s">
        <v>53</v>
      </c>
      <c r="Z95" s="8" t="s">
        <v>53</v>
      </c>
      <c r="AA95" s="8" t="s">
        <v>54</v>
      </c>
      <c r="AB95" s="8" t="s">
        <v>53</v>
      </c>
      <c r="AC95" s="8" t="s">
        <v>53</v>
      </c>
      <c r="AD95" s="8">
        <v>1</v>
      </c>
      <c r="AE95" s="8" t="s">
        <v>162</v>
      </c>
      <c r="AF95" s="8" t="s">
        <v>162</v>
      </c>
      <c r="AG95" s="8" t="s">
        <v>162</v>
      </c>
      <c r="AH95" s="8" t="s">
        <v>162</v>
      </c>
      <c r="AI95" s="9"/>
    </row>
    <row r="96" spans="1:35" x14ac:dyDescent="0.25">
      <c r="A96" s="22">
        <v>250</v>
      </c>
      <c r="B96" s="8"/>
      <c r="C96" s="8" t="s">
        <v>133</v>
      </c>
      <c r="D96" s="8"/>
      <c r="E96" s="8" t="s">
        <v>86</v>
      </c>
      <c r="F96" s="8" t="s">
        <v>96</v>
      </c>
      <c r="G96" s="8">
        <v>1</v>
      </c>
      <c r="H96" s="8" t="s">
        <v>108</v>
      </c>
      <c r="I96" s="8" t="s">
        <v>84</v>
      </c>
      <c r="J96" s="12" t="s">
        <v>78</v>
      </c>
      <c r="K96" s="8">
        <v>250</v>
      </c>
      <c r="L96" s="8" t="s">
        <v>153</v>
      </c>
      <c r="M96" s="8" t="s">
        <v>82</v>
      </c>
      <c r="N96" s="8"/>
      <c r="O96" s="8" t="s">
        <v>53</v>
      </c>
      <c r="P96" s="8" t="s">
        <v>53</v>
      </c>
      <c r="Q96" s="8" t="s">
        <v>53</v>
      </c>
      <c r="R96" s="8" t="s">
        <v>53</v>
      </c>
      <c r="S96" s="8" t="s">
        <v>53</v>
      </c>
      <c r="T96" s="8" t="s">
        <v>53</v>
      </c>
      <c r="U96" s="8" t="s">
        <v>53</v>
      </c>
      <c r="V96" s="8" t="s">
        <v>53</v>
      </c>
      <c r="W96" s="8" t="s">
        <v>53</v>
      </c>
      <c r="X96" s="8" t="s">
        <v>53</v>
      </c>
      <c r="Y96" s="8" t="s">
        <v>53</v>
      </c>
      <c r="Z96" s="8" t="s">
        <v>53</v>
      </c>
      <c r="AA96" s="8" t="s">
        <v>53</v>
      </c>
      <c r="AB96" s="8" t="s">
        <v>53</v>
      </c>
      <c r="AC96" s="8" t="s">
        <v>53</v>
      </c>
      <c r="AD96" s="10">
        <v>0</v>
      </c>
      <c r="AE96" s="8" t="s">
        <v>162</v>
      </c>
      <c r="AF96" s="8" t="s">
        <v>162</v>
      </c>
      <c r="AG96" s="8" t="s">
        <v>162</v>
      </c>
      <c r="AH96" s="8" t="s">
        <v>162</v>
      </c>
      <c r="AI96" s="9"/>
    </row>
    <row r="97" spans="1:35" x14ac:dyDescent="0.25">
      <c r="A97" s="22">
        <v>252</v>
      </c>
      <c r="B97" s="8"/>
      <c r="C97" s="8" t="s">
        <v>133</v>
      </c>
      <c r="D97" s="8"/>
      <c r="E97" s="8" t="s">
        <v>86</v>
      </c>
      <c r="F97" s="8" t="s">
        <v>96</v>
      </c>
      <c r="G97" s="8">
        <v>1</v>
      </c>
      <c r="H97" s="8" t="s">
        <v>108</v>
      </c>
      <c r="I97" s="8" t="s">
        <v>84</v>
      </c>
      <c r="J97" s="12" t="s">
        <v>78</v>
      </c>
      <c r="K97" s="8">
        <v>252</v>
      </c>
      <c r="L97" s="8" t="s">
        <v>145</v>
      </c>
      <c r="M97" s="8" t="s">
        <v>82</v>
      </c>
      <c r="N97" s="8"/>
      <c r="O97" s="8" t="s">
        <v>53</v>
      </c>
      <c r="P97" s="8" t="s">
        <v>53</v>
      </c>
      <c r="Q97" s="8" t="s">
        <v>55</v>
      </c>
      <c r="R97" s="8" t="s">
        <v>55</v>
      </c>
      <c r="S97" s="8" t="s">
        <v>53</v>
      </c>
      <c r="T97" s="8" t="s">
        <v>53</v>
      </c>
      <c r="U97" s="8" t="s">
        <v>56</v>
      </c>
      <c r="V97" s="8" t="s">
        <v>53</v>
      </c>
      <c r="W97" s="8" t="s">
        <v>53</v>
      </c>
      <c r="X97" s="8" t="s">
        <v>53</v>
      </c>
      <c r="Y97" s="8" t="s">
        <v>53</v>
      </c>
      <c r="Z97" s="8" t="s">
        <v>53</v>
      </c>
      <c r="AA97" s="8" t="s">
        <v>53</v>
      </c>
      <c r="AB97" s="8" t="s">
        <v>53</v>
      </c>
      <c r="AC97" s="8" t="s">
        <v>53</v>
      </c>
      <c r="AD97" s="8">
        <v>2</v>
      </c>
      <c r="AE97" s="8" t="s">
        <v>252</v>
      </c>
      <c r="AF97" s="8" t="s">
        <v>162</v>
      </c>
      <c r="AG97" s="8" t="s">
        <v>162</v>
      </c>
      <c r="AH97" s="8" t="s">
        <v>162</v>
      </c>
      <c r="AI97" s="9"/>
    </row>
    <row r="98" spans="1:35" x14ac:dyDescent="0.25">
      <c r="A98" s="21">
        <v>254</v>
      </c>
      <c r="B98" s="10"/>
      <c r="C98" s="10" t="s">
        <v>133</v>
      </c>
      <c r="D98" s="10"/>
      <c r="E98" s="10" t="s">
        <v>86</v>
      </c>
      <c r="F98" s="10" t="s">
        <v>96</v>
      </c>
      <c r="G98" s="8">
        <v>1</v>
      </c>
      <c r="H98" s="10" t="s">
        <v>108</v>
      </c>
      <c r="I98" s="10" t="s">
        <v>84</v>
      </c>
      <c r="J98" s="13" t="s">
        <v>78</v>
      </c>
      <c r="K98" s="10">
        <v>254</v>
      </c>
      <c r="L98" s="10" t="s">
        <v>128</v>
      </c>
      <c r="M98" s="10" t="s">
        <v>82</v>
      </c>
      <c r="N98" s="10"/>
      <c r="O98" s="10" t="s">
        <v>53</v>
      </c>
      <c r="P98" s="10" t="s">
        <v>53</v>
      </c>
      <c r="Q98" s="10" t="s">
        <v>53</v>
      </c>
      <c r="R98" s="10" t="s">
        <v>53</v>
      </c>
      <c r="S98" s="10" t="s">
        <v>53</v>
      </c>
      <c r="T98" s="10" t="s">
        <v>53</v>
      </c>
      <c r="U98" s="10" t="s">
        <v>53</v>
      </c>
      <c r="V98" s="10" t="s">
        <v>53</v>
      </c>
      <c r="W98" s="10" t="s">
        <v>53</v>
      </c>
      <c r="X98" s="10" t="s">
        <v>53</v>
      </c>
      <c r="Y98" s="10" t="s">
        <v>53</v>
      </c>
      <c r="Z98" s="10" t="s">
        <v>53</v>
      </c>
      <c r="AA98" s="10" t="s">
        <v>53</v>
      </c>
      <c r="AB98" s="10" t="s">
        <v>53</v>
      </c>
      <c r="AC98" s="10" t="s">
        <v>53</v>
      </c>
      <c r="AD98" s="10">
        <v>0</v>
      </c>
      <c r="AE98" s="10" t="s">
        <v>162</v>
      </c>
      <c r="AF98" s="10" t="s">
        <v>162</v>
      </c>
      <c r="AG98" s="10" t="s">
        <v>162</v>
      </c>
      <c r="AH98" s="10" t="s">
        <v>162</v>
      </c>
      <c r="AI98" s="11"/>
    </row>
    <row r="99" spans="1:35" x14ac:dyDescent="0.25">
      <c r="A99" s="21">
        <v>255</v>
      </c>
      <c r="B99" s="10"/>
      <c r="C99" s="10" t="s">
        <v>133</v>
      </c>
      <c r="D99" s="10"/>
      <c r="E99" s="10" t="s">
        <v>86</v>
      </c>
      <c r="F99" s="10" t="s">
        <v>96</v>
      </c>
      <c r="G99" s="8">
        <v>1</v>
      </c>
      <c r="H99" s="10" t="s">
        <v>108</v>
      </c>
      <c r="I99" s="10" t="s">
        <v>84</v>
      </c>
      <c r="J99" s="13" t="s">
        <v>78</v>
      </c>
      <c r="K99" s="10">
        <v>255</v>
      </c>
      <c r="L99" s="10" t="s">
        <v>123</v>
      </c>
      <c r="M99" s="10" t="s">
        <v>82</v>
      </c>
      <c r="N99" s="10"/>
      <c r="O99" s="10" t="s">
        <v>53</v>
      </c>
      <c r="P99" s="10" t="s">
        <v>53</v>
      </c>
      <c r="Q99" s="10" t="s">
        <v>54</v>
      </c>
      <c r="R99" s="10" t="s">
        <v>54</v>
      </c>
      <c r="S99" s="10" t="s">
        <v>54</v>
      </c>
      <c r="T99" s="10" t="s">
        <v>55</v>
      </c>
      <c r="U99" s="10" t="s">
        <v>53</v>
      </c>
      <c r="V99" s="10" t="s">
        <v>54</v>
      </c>
      <c r="W99" s="10" t="s">
        <v>53</v>
      </c>
      <c r="X99" s="10" t="s">
        <v>53</v>
      </c>
      <c r="Y99" s="10" t="s">
        <v>53</v>
      </c>
      <c r="Z99" s="10" t="s">
        <v>53</v>
      </c>
      <c r="AA99" s="10" t="s">
        <v>53</v>
      </c>
      <c r="AB99" s="10" t="s">
        <v>53</v>
      </c>
      <c r="AC99" s="10" t="s">
        <v>53</v>
      </c>
      <c r="AD99" s="10">
        <v>1</v>
      </c>
      <c r="AE99" s="10" t="s">
        <v>248</v>
      </c>
      <c r="AF99" s="10" t="s">
        <v>162</v>
      </c>
      <c r="AG99" s="10" t="s">
        <v>162</v>
      </c>
      <c r="AH99" s="10" t="s">
        <v>162</v>
      </c>
      <c r="AI99" s="11"/>
    </row>
    <row r="100" spans="1:35" x14ac:dyDescent="0.25">
      <c r="A100" s="21">
        <v>257</v>
      </c>
      <c r="B100" s="10"/>
      <c r="C100" s="10" t="s">
        <v>133</v>
      </c>
      <c r="D100" s="10"/>
      <c r="E100" s="10" t="s">
        <v>86</v>
      </c>
      <c r="F100" s="10" t="s">
        <v>96</v>
      </c>
      <c r="G100" s="8">
        <v>1</v>
      </c>
      <c r="H100" s="10" t="s">
        <v>108</v>
      </c>
      <c r="I100" s="10" t="s">
        <v>84</v>
      </c>
      <c r="J100" s="13" t="s">
        <v>78</v>
      </c>
      <c r="K100" s="10">
        <v>257</v>
      </c>
      <c r="L100" s="10" t="s">
        <v>80</v>
      </c>
      <c r="M100" s="10" t="s">
        <v>82</v>
      </c>
      <c r="N100" s="10"/>
      <c r="O100" s="10" t="s">
        <v>53</v>
      </c>
      <c r="P100" s="10" t="s">
        <v>53</v>
      </c>
      <c r="Q100" s="10" t="s">
        <v>53</v>
      </c>
      <c r="R100" s="10" t="s">
        <v>53</v>
      </c>
      <c r="S100" s="10" t="s">
        <v>53</v>
      </c>
      <c r="T100" s="10" t="s">
        <v>53</v>
      </c>
      <c r="U100" s="10" t="s">
        <v>53</v>
      </c>
      <c r="V100" s="10" t="s">
        <v>54</v>
      </c>
      <c r="W100" s="10" t="s">
        <v>53</v>
      </c>
      <c r="X100" s="10" t="s">
        <v>53</v>
      </c>
      <c r="Y100" s="10" t="s">
        <v>53</v>
      </c>
      <c r="Z100" s="10" t="s">
        <v>53</v>
      </c>
      <c r="AA100" s="10" t="s">
        <v>54</v>
      </c>
      <c r="AB100" s="10" t="s">
        <v>53</v>
      </c>
      <c r="AC100" s="10" t="s">
        <v>53</v>
      </c>
      <c r="AD100" s="10">
        <v>0</v>
      </c>
      <c r="AE100" s="10" t="s">
        <v>162</v>
      </c>
      <c r="AF100" s="10" t="s">
        <v>162</v>
      </c>
      <c r="AG100" s="10" t="s">
        <v>162</v>
      </c>
      <c r="AH100" s="10" t="s">
        <v>162</v>
      </c>
      <c r="AI100" s="11"/>
    </row>
    <row r="101" spans="1:35" x14ac:dyDescent="0.25">
      <c r="A101" s="21">
        <v>259</v>
      </c>
      <c r="B101" s="10"/>
      <c r="C101" s="10" t="s">
        <v>133</v>
      </c>
      <c r="D101" s="10"/>
      <c r="E101" s="10" t="s">
        <v>86</v>
      </c>
      <c r="F101" s="10" t="s">
        <v>96</v>
      </c>
      <c r="G101" s="10">
        <v>1</v>
      </c>
      <c r="H101" s="10" t="s">
        <v>108</v>
      </c>
      <c r="I101" s="10" t="s">
        <v>84</v>
      </c>
      <c r="J101" s="13" t="s">
        <v>78</v>
      </c>
      <c r="K101" s="10">
        <v>259</v>
      </c>
      <c r="L101" s="10" t="s">
        <v>138</v>
      </c>
      <c r="M101" s="10" t="s">
        <v>82</v>
      </c>
      <c r="N101" s="10"/>
      <c r="O101" s="10" t="s">
        <v>53</v>
      </c>
      <c r="P101" s="10" t="s">
        <v>53</v>
      </c>
      <c r="Q101" s="10" t="s">
        <v>53</v>
      </c>
      <c r="R101" s="10" t="s">
        <v>55</v>
      </c>
      <c r="S101" s="10" t="s">
        <v>53</v>
      </c>
      <c r="T101" s="10" t="s">
        <v>53</v>
      </c>
      <c r="U101" s="10" t="s">
        <v>53</v>
      </c>
      <c r="V101" s="10" t="s">
        <v>53</v>
      </c>
      <c r="W101" s="10" t="s">
        <v>53</v>
      </c>
      <c r="X101" s="10" t="s">
        <v>53</v>
      </c>
      <c r="Y101" s="10" t="s">
        <v>53</v>
      </c>
      <c r="Z101" s="10" t="s">
        <v>53</v>
      </c>
      <c r="AA101" s="10" t="s">
        <v>53</v>
      </c>
      <c r="AB101" s="10" t="s">
        <v>53</v>
      </c>
      <c r="AC101" s="10" t="s">
        <v>53</v>
      </c>
      <c r="AD101" s="10">
        <v>1</v>
      </c>
      <c r="AE101" s="10" t="s">
        <v>162</v>
      </c>
      <c r="AF101" s="10" t="s">
        <v>162</v>
      </c>
      <c r="AG101" s="10" t="s">
        <v>162</v>
      </c>
      <c r="AH101" s="10" t="s">
        <v>162</v>
      </c>
      <c r="AI101" s="11"/>
    </row>
    <row r="102" spans="1:35" x14ac:dyDescent="0.25">
      <c r="A102" s="22">
        <v>261</v>
      </c>
      <c r="B102" s="8"/>
      <c r="C102" s="8" t="s">
        <v>133</v>
      </c>
      <c r="D102" s="8"/>
      <c r="E102" s="8" t="s">
        <v>86</v>
      </c>
      <c r="F102" s="8" t="s">
        <v>96</v>
      </c>
      <c r="G102" s="10">
        <v>1</v>
      </c>
      <c r="H102" s="8" t="s">
        <v>108</v>
      </c>
      <c r="I102" s="8" t="s">
        <v>84</v>
      </c>
      <c r="J102" s="12" t="s">
        <v>78</v>
      </c>
      <c r="K102" s="8">
        <v>261</v>
      </c>
      <c r="L102" s="8" t="s">
        <v>104</v>
      </c>
      <c r="M102" s="8" t="s">
        <v>82</v>
      </c>
      <c r="N102" s="8"/>
      <c r="O102" s="8" t="s">
        <v>53</v>
      </c>
      <c r="P102" s="8" t="s">
        <v>53</v>
      </c>
      <c r="Q102" s="8" t="s">
        <v>53</v>
      </c>
      <c r="R102" s="8" t="s">
        <v>54</v>
      </c>
      <c r="S102" s="8" t="s">
        <v>53</v>
      </c>
      <c r="T102" s="8" t="s">
        <v>53</v>
      </c>
      <c r="U102" s="8" t="s">
        <v>53</v>
      </c>
      <c r="V102" s="8" t="s">
        <v>54</v>
      </c>
      <c r="W102" s="8" t="s">
        <v>53</v>
      </c>
      <c r="X102" s="8" t="s">
        <v>53</v>
      </c>
      <c r="Y102" s="8" t="s">
        <v>53</v>
      </c>
      <c r="Z102" s="8" t="s">
        <v>53</v>
      </c>
      <c r="AA102" s="8" t="s">
        <v>54</v>
      </c>
      <c r="AB102" s="8" t="s">
        <v>53</v>
      </c>
      <c r="AC102" s="8" t="s">
        <v>53</v>
      </c>
      <c r="AD102" s="8">
        <v>0</v>
      </c>
      <c r="AE102" s="8" t="s">
        <v>162</v>
      </c>
      <c r="AF102" s="8" t="s">
        <v>162</v>
      </c>
      <c r="AG102" s="8" t="s">
        <v>162</v>
      </c>
      <c r="AH102" s="8" t="s">
        <v>162</v>
      </c>
      <c r="AI102" s="9"/>
    </row>
    <row r="103" spans="1:35" x14ac:dyDescent="0.25">
      <c r="A103" s="22">
        <v>262</v>
      </c>
      <c r="B103" s="8"/>
      <c r="C103" s="8" t="s">
        <v>133</v>
      </c>
      <c r="D103" s="8"/>
      <c r="E103" s="8" t="s">
        <v>86</v>
      </c>
      <c r="F103" s="8" t="s">
        <v>96</v>
      </c>
      <c r="G103" s="10">
        <v>1</v>
      </c>
      <c r="H103" s="8" t="s">
        <v>108</v>
      </c>
      <c r="I103" s="8" t="s">
        <v>84</v>
      </c>
      <c r="J103" s="12" t="s">
        <v>78</v>
      </c>
      <c r="K103" s="8">
        <v>262</v>
      </c>
      <c r="L103" s="8" t="s">
        <v>137</v>
      </c>
      <c r="M103" s="8" t="s">
        <v>82</v>
      </c>
      <c r="N103" s="8"/>
      <c r="O103" s="8" t="s">
        <v>53</v>
      </c>
      <c r="P103" s="8" t="s">
        <v>53</v>
      </c>
      <c r="Q103" s="8" t="s">
        <v>53</v>
      </c>
      <c r="R103" s="8" t="s">
        <v>55</v>
      </c>
      <c r="S103" s="8" t="s">
        <v>53</v>
      </c>
      <c r="T103" s="8" t="s">
        <v>55</v>
      </c>
      <c r="U103" s="8" t="s">
        <v>53</v>
      </c>
      <c r="V103" s="8" t="s">
        <v>54</v>
      </c>
      <c r="W103" s="8" t="s">
        <v>53</v>
      </c>
      <c r="X103" s="8" t="s">
        <v>53</v>
      </c>
      <c r="Y103" s="8" t="s">
        <v>53</v>
      </c>
      <c r="Z103" s="8" t="s">
        <v>53</v>
      </c>
      <c r="AA103" s="8" t="s">
        <v>54</v>
      </c>
      <c r="AB103" s="8" t="s">
        <v>53</v>
      </c>
      <c r="AC103" s="8" t="s">
        <v>53</v>
      </c>
      <c r="AD103" s="8">
        <v>2</v>
      </c>
      <c r="AE103" s="8" t="s">
        <v>162</v>
      </c>
      <c r="AF103" s="8" t="s">
        <v>162</v>
      </c>
      <c r="AG103" s="8" t="s">
        <v>162</v>
      </c>
      <c r="AH103" s="8" t="s">
        <v>162</v>
      </c>
      <c r="AI103" s="9"/>
    </row>
    <row r="104" spans="1:35" x14ac:dyDescent="0.25">
      <c r="A104" s="21">
        <v>263</v>
      </c>
      <c r="B104" s="10"/>
      <c r="C104" s="10" t="s">
        <v>133</v>
      </c>
      <c r="D104" s="10"/>
      <c r="E104" s="10" t="s">
        <v>86</v>
      </c>
      <c r="F104" s="10" t="s">
        <v>96</v>
      </c>
      <c r="G104" s="8">
        <v>1</v>
      </c>
      <c r="H104" s="10" t="s">
        <v>108</v>
      </c>
      <c r="I104" s="10" t="s">
        <v>84</v>
      </c>
      <c r="J104" s="13" t="s">
        <v>78</v>
      </c>
      <c r="K104" s="10">
        <v>263</v>
      </c>
      <c r="L104" s="10" t="s">
        <v>115</v>
      </c>
      <c r="M104" s="10" t="s">
        <v>82</v>
      </c>
      <c r="N104" s="10"/>
      <c r="O104" s="10" t="s">
        <v>53</v>
      </c>
      <c r="P104" s="10" t="s">
        <v>53</v>
      </c>
      <c r="Q104" s="10" t="s">
        <v>53</v>
      </c>
      <c r="R104" s="10" t="s">
        <v>55</v>
      </c>
      <c r="S104" s="10" t="s">
        <v>53</v>
      </c>
      <c r="T104" s="10" t="s">
        <v>53</v>
      </c>
      <c r="U104" s="10" t="s">
        <v>56</v>
      </c>
      <c r="V104" s="10" t="s">
        <v>54</v>
      </c>
      <c r="W104" s="10" t="s">
        <v>53</v>
      </c>
      <c r="X104" s="10" t="s">
        <v>53</v>
      </c>
      <c r="Y104" s="10" t="s">
        <v>53</v>
      </c>
      <c r="Z104" s="10" t="s">
        <v>53</v>
      </c>
      <c r="AA104" s="10" t="s">
        <v>53</v>
      </c>
      <c r="AB104" s="10" t="s">
        <v>53</v>
      </c>
      <c r="AC104" s="10" t="s">
        <v>53</v>
      </c>
      <c r="AD104" s="10">
        <v>1</v>
      </c>
      <c r="AE104" s="10" t="s">
        <v>162</v>
      </c>
      <c r="AF104" s="10" t="s">
        <v>162</v>
      </c>
      <c r="AG104" s="10" t="s">
        <v>162</v>
      </c>
      <c r="AH104" s="10" t="s">
        <v>162</v>
      </c>
      <c r="AI104" s="11"/>
    </row>
    <row r="105" spans="1:35" x14ac:dyDescent="0.25">
      <c r="A105" s="22">
        <v>264</v>
      </c>
      <c r="B105" s="8"/>
      <c r="C105" s="8" t="s">
        <v>133</v>
      </c>
      <c r="D105" s="8"/>
      <c r="E105" s="8" t="s">
        <v>86</v>
      </c>
      <c r="F105" s="8" t="s">
        <v>96</v>
      </c>
      <c r="G105" s="8">
        <v>1</v>
      </c>
      <c r="H105" s="8" t="s">
        <v>108</v>
      </c>
      <c r="I105" s="8" t="s">
        <v>84</v>
      </c>
      <c r="J105" s="12" t="s">
        <v>78</v>
      </c>
      <c r="K105" s="8">
        <v>264</v>
      </c>
      <c r="L105" s="8" t="s">
        <v>141</v>
      </c>
      <c r="M105" s="8" t="s">
        <v>82</v>
      </c>
      <c r="N105" s="8"/>
      <c r="O105" s="8" t="s">
        <v>53</v>
      </c>
      <c r="P105" s="8" t="s">
        <v>53</v>
      </c>
      <c r="Q105" s="8" t="s">
        <v>53</v>
      </c>
      <c r="R105" s="8" t="s">
        <v>53</v>
      </c>
      <c r="S105" s="8" t="s">
        <v>53</v>
      </c>
      <c r="T105" s="8" t="s">
        <v>53</v>
      </c>
      <c r="U105" s="8" t="s">
        <v>56</v>
      </c>
      <c r="V105" s="8" t="s">
        <v>53</v>
      </c>
      <c r="W105" s="8" t="s">
        <v>53</v>
      </c>
      <c r="X105" s="8" t="s">
        <v>53</v>
      </c>
      <c r="Y105" s="8" t="s">
        <v>53</v>
      </c>
      <c r="Z105" s="8" t="s">
        <v>53</v>
      </c>
      <c r="AA105" s="8" t="s">
        <v>53</v>
      </c>
      <c r="AB105" s="8" t="s">
        <v>53</v>
      </c>
      <c r="AC105" s="8" t="s">
        <v>53</v>
      </c>
      <c r="AD105" s="8">
        <v>0</v>
      </c>
      <c r="AE105" s="8" t="s">
        <v>162</v>
      </c>
      <c r="AF105" s="8" t="s">
        <v>162</v>
      </c>
      <c r="AG105" s="8" t="s">
        <v>162</v>
      </c>
      <c r="AH105" s="8" t="s">
        <v>162</v>
      </c>
      <c r="AI105" s="9"/>
    </row>
    <row r="106" spans="1:35" x14ac:dyDescent="0.25">
      <c r="A106" s="21">
        <v>269</v>
      </c>
      <c r="B106" s="10"/>
      <c r="C106" s="10" t="s">
        <v>133</v>
      </c>
      <c r="D106" s="10"/>
      <c r="E106" s="10" t="s">
        <v>86</v>
      </c>
      <c r="F106" s="10" t="s">
        <v>96</v>
      </c>
      <c r="G106" s="8">
        <v>1</v>
      </c>
      <c r="H106" s="10" t="s">
        <v>108</v>
      </c>
      <c r="I106" s="10" t="s">
        <v>84</v>
      </c>
      <c r="J106" s="13" t="s">
        <v>78</v>
      </c>
      <c r="K106" s="10" t="s">
        <v>72</v>
      </c>
      <c r="L106" s="10" t="s">
        <v>154</v>
      </c>
      <c r="M106" s="10" t="s">
        <v>82</v>
      </c>
      <c r="N106" s="10"/>
      <c r="O106" s="10" t="s">
        <v>53</v>
      </c>
      <c r="P106" s="10" t="s">
        <v>53</v>
      </c>
      <c r="Q106" s="10" t="s">
        <v>53</v>
      </c>
      <c r="R106" s="10" t="s">
        <v>53</v>
      </c>
      <c r="S106" s="10" t="s">
        <v>53</v>
      </c>
      <c r="T106" s="10" t="s">
        <v>53</v>
      </c>
      <c r="U106" s="10" t="s">
        <v>53</v>
      </c>
      <c r="V106" s="10" t="s">
        <v>53</v>
      </c>
      <c r="W106" s="10" t="s">
        <v>53</v>
      </c>
      <c r="X106" s="10" t="s">
        <v>53</v>
      </c>
      <c r="Y106" s="10" t="s">
        <v>53</v>
      </c>
      <c r="Z106" s="10" t="s">
        <v>53</v>
      </c>
      <c r="AA106" s="10" t="s">
        <v>53</v>
      </c>
      <c r="AB106" s="10" t="s">
        <v>53</v>
      </c>
      <c r="AC106" s="10" t="s">
        <v>53</v>
      </c>
      <c r="AD106" s="10">
        <v>0</v>
      </c>
      <c r="AE106" s="10" t="s">
        <v>162</v>
      </c>
      <c r="AF106" s="10" t="s">
        <v>162</v>
      </c>
      <c r="AG106" s="10" t="s">
        <v>162</v>
      </c>
      <c r="AH106" s="10" t="s">
        <v>162</v>
      </c>
      <c r="AI106" s="11"/>
    </row>
    <row r="107" spans="1:35" x14ac:dyDescent="0.25">
      <c r="A107" s="22">
        <v>270</v>
      </c>
      <c r="B107" s="8"/>
      <c r="C107" s="8" t="s">
        <v>133</v>
      </c>
      <c r="D107" s="8"/>
      <c r="E107" s="8" t="s">
        <v>86</v>
      </c>
      <c r="F107" s="8" t="s">
        <v>96</v>
      </c>
      <c r="G107" s="8">
        <v>1</v>
      </c>
      <c r="H107" s="8" t="s">
        <v>108</v>
      </c>
      <c r="I107" s="8" t="s">
        <v>84</v>
      </c>
      <c r="J107" s="12" t="s">
        <v>78</v>
      </c>
      <c r="K107" s="8">
        <v>270</v>
      </c>
      <c r="L107" s="8" t="s">
        <v>128</v>
      </c>
      <c r="M107" s="8" t="s">
        <v>82</v>
      </c>
      <c r="N107" s="8"/>
      <c r="O107" s="8" t="s">
        <v>53</v>
      </c>
      <c r="P107" s="8" t="s">
        <v>53</v>
      </c>
      <c r="Q107" s="8" t="s">
        <v>53</v>
      </c>
      <c r="R107" s="8" t="s">
        <v>53</v>
      </c>
      <c r="S107" s="8" t="s">
        <v>53</v>
      </c>
      <c r="T107" s="8" t="s">
        <v>53</v>
      </c>
      <c r="U107" s="8" t="s">
        <v>56</v>
      </c>
      <c r="V107" s="8" t="s">
        <v>54</v>
      </c>
      <c r="W107" s="8" t="s">
        <v>53</v>
      </c>
      <c r="X107" s="8" t="s">
        <v>53</v>
      </c>
      <c r="Y107" s="8" t="s">
        <v>53</v>
      </c>
      <c r="Z107" s="8" t="s">
        <v>53</v>
      </c>
      <c r="AA107" s="8" t="s">
        <v>53</v>
      </c>
      <c r="AB107" s="8" t="s">
        <v>53</v>
      </c>
      <c r="AC107" s="8" t="s">
        <v>53</v>
      </c>
      <c r="AD107" s="8">
        <v>0</v>
      </c>
      <c r="AE107" s="8" t="s">
        <v>162</v>
      </c>
      <c r="AF107" s="8" t="s">
        <v>162</v>
      </c>
      <c r="AG107" s="8" t="s">
        <v>162</v>
      </c>
      <c r="AH107" s="8" t="s">
        <v>162</v>
      </c>
      <c r="AI107" s="9"/>
    </row>
    <row r="108" spans="1:35" x14ac:dyDescent="0.25">
      <c r="A108" s="21">
        <v>271</v>
      </c>
      <c r="B108" s="10"/>
      <c r="C108" s="10" t="s">
        <v>133</v>
      </c>
      <c r="D108" s="10"/>
      <c r="E108" s="10" t="s">
        <v>86</v>
      </c>
      <c r="F108" s="10" t="s">
        <v>96</v>
      </c>
      <c r="G108" s="10">
        <v>1</v>
      </c>
      <c r="H108" s="10" t="s">
        <v>108</v>
      </c>
      <c r="I108" s="10" t="s">
        <v>84</v>
      </c>
      <c r="J108" s="13" t="s">
        <v>78</v>
      </c>
      <c r="K108" s="10">
        <v>271</v>
      </c>
      <c r="L108" s="10" t="s">
        <v>115</v>
      </c>
      <c r="M108" s="10" t="s">
        <v>82</v>
      </c>
      <c r="N108" s="10"/>
      <c r="O108" s="10" t="s">
        <v>53</v>
      </c>
      <c r="P108" s="10" t="s">
        <v>53</v>
      </c>
      <c r="Q108" s="10" t="s">
        <v>53</v>
      </c>
      <c r="R108" s="10" t="s">
        <v>54</v>
      </c>
      <c r="S108" s="10" t="s">
        <v>53</v>
      </c>
      <c r="T108" s="10" t="s">
        <v>53</v>
      </c>
      <c r="U108" s="10" t="s">
        <v>53</v>
      </c>
      <c r="V108" s="10" t="s">
        <v>55</v>
      </c>
      <c r="W108" s="10" t="s">
        <v>53</v>
      </c>
      <c r="X108" s="10" t="s">
        <v>53</v>
      </c>
      <c r="Y108" s="10" t="s">
        <v>53</v>
      </c>
      <c r="Z108" s="10" t="s">
        <v>53</v>
      </c>
      <c r="AA108" s="10" t="s">
        <v>54</v>
      </c>
      <c r="AB108" s="10" t="s">
        <v>53</v>
      </c>
      <c r="AC108" s="10" t="s">
        <v>53</v>
      </c>
      <c r="AD108" s="10">
        <v>1</v>
      </c>
      <c r="AE108" s="10" t="s">
        <v>162</v>
      </c>
      <c r="AF108" s="10" t="s">
        <v>162</v>
      </c>
      <c r="AG108" s="10" t="s">
        <v>162</v>
      </c>
      <c r="AH108" s="10" t="s">
        <v>162</v>
      </c>
      <c r="AI108" s="11"/>
    </row>
    <row r="109" spans="1:35" x14ac:dyDescent="0.25">
      <c r="A109" s="22">
        <v>277</v>
      </c>
      <c r="B109" s="8"/>
      <c r="C109" s="8" t="s">
        <v>127</v>
      </c>
      <c r="D109" s="8"/>
      <c r="E109" s="8" t="s">
        <v>86</v>
      </c>
      <c r="F109" s="8" t="s">
        <v>96</v>
      </c>
      <c r="G109" s="8">
        <v>0</v>
      </c>
      <c r="H109" s="8" t="s">
        <v>108</v>
      </c>
      <c r="I109" s="8" t="s">
        <v>84</v>
      </c>
      <c r="J109" s="12" t="s">
        <v>78</v>
      </c>
      <c r="K109" s="8">
        <v>277</v>
      </c>
      <c r="L109" s="8" t="s">
        <v>136</v>
      </c>
      <c r="M109" s="8" t="s">
        <v>82</v>
      </c>
      <c r="N109" s="8"/>
      <c r="O109" s="8" t="s">
        <v>53</v>
      </c>
      <c r="P109" s="8" t="s">
        <v>53</v>
      </c>
      <c r="Q109" s="8" t="s">
        <v>54</v>
      </c>
      <c r="R109" s="8" t="s">
        <v>54</v>
      </c>
      <c r="S109" s="8" t="s">
        <v>53</v>
      </c>
      <c r="T109" s="8" t="s">
        <v>53</v>
      </c>
      <c r="U109" s="8" t="s">
        <v>56</v>
      </c>
      <c r="V109" s="8" t="s">
        <v>54</v>
      </c>
      <c r="W109" s="8" t="s">
        <v>53</v>
      </c>
      <c r="X109" s="8" t="s">
        <v>53</v>
      </c>
      <c r="Y109" s="8" t="s">
        <v>53</v>
      </c>
      <c r="Z109" s="8" t="s">
        <v>53</v>
      </c>
      <c r="AA109" s="8" t="s">
        <v>54</v>
      </c>
      <c r="AB109" s="8" t="s">
        <v>53</v>
      </c>
      <c r="AC109" s="8" t="s">
        <v>53</v>
      </c>
      <c r="AD109" s="8">
        <v>0</v>
      </c>
      <c r="AE109" s="8" t="s">
        <v>162</v>
      </c>
      <c r="AF109" s="8" t="s">
        <v>162</v>
      </c>
      <c r="AG109" s="8" t="s">
        <v>162</v>
      </c>
      <c r="AH109" s="8" t="s">
        <v>162</v>
      </c>
      <c r="AI109" s="9"/>
    </row>
    <row r="110" spans="1:35" x14ac:dyDescent="0.25">
      <c r="A110" s="22">
        <v>282</v>
      </c>
      <c r="B110" s="8"/>
      <c r="C110" s="8" t="s">
        <v>127</v>
      </c>
      <c r="D110" s="8"/>
      <c r="E110" s="8" t="s">
        <v>86</v>
      </c>
      <c r="F110" s="8" t="s">
        <v>96</v>
      </c>
      <c r="G110" s="8">
        <v>0</v>
      </c>
      <c r="H110" s="8" t="s">
        <v>108</v>
      </c>
      <c r="I110" s="8" t="s">
        <v>84</v>
      </c>
      <c r="J110" s="12" t="s">
        <v>78</v>
      </c>
      <c r="K110" s="8">
        <v>282</v>
      </c>
      <c r="L110" s="8" t="s">
        <v>147</v>
      </c>
      <c r="M110" s="8" t="s">
        <v>82</v>
      </c>
      <c r="N110" s="8"/>
      <c r="O110" s="8" t="s">
        <v>53</v>
      </c>
      <c r="P110" s="8" t="s">
        <v>53</v>
      </c>
      <c r="Q110" s="8" t="s">
        <v>53</v>
      </c>
      <c r="R110" s="8" t="s">
        <v>54</v>
      </c>
      <c r="S110" s="8" t="s">
        <v>53</v>
      </c>
      <c r="T110" s="8" t="s">
        <v>53</v>
      </c>
      <c r="U110" s="8" t="s">
        <v>53</v>
      </c>
      <c r="V110" s="8" t="s">
        <v>54</v>
      </c>
      <c r="W110" s="8" t="s">
        <v>53</v>
      </c>
      <c r="X110" s="8" t="s">
        <v>53</v>
      </c>
      <c r="Y110" s="8" t="s">
        <v>53</v>
      </c>
      <c r="Z110" s="8" t="s">
        <v>53</v>
      </c>
      <c r="AA110" s="8" t="s">
        <v>53</v>
      </c>
      <c r="AB110" s="8" t="s">
        <v>53</v>
      </c>
      <c r="AC110" s="8" t="s">
        <v>53</v>
      </c>
      <c r="AD110" s="8">
        <v>0</v>
      </c>
      <c r="AE110" s="8" t="s">
        <v>162</v>
      </c>
      <c r="AF110" s="8" t="s">
        <v>162</v>
      </c>
      <c r="AG110" s="8" t="s">
        <v>162</v>
      </c>
      <c r="AH110" s="8" t="s">
        <v>162</v>
      </c>
      <c r="AI110" s="9"/>
    </row>
    <row r="111" spans="1:35" x14ac:dyDescent="0.25">
      <c r="A111" s="21">
        <v>285</v>
      </c>
      <c r="B111" s="10"/>
      <c r="C111" s="10" t="s">
        <v>127</v>
      </c>
      <c r="D111" s="10"/>
      <c r="E111" s="10" t="s">
        <v>86</v>
      </c>
      <c r="F111" s="10" t="s">
        <v>96</v>
      </c>
      <c r="G111" s="10">
        <v>0</v>
      </c>
      <c r="H111" s="10" t="s">
        <v>108</v>
      </c>
      <c r="I111" s="10" t="s">
        <v>84</v>
      </c>
      <c r="J111" s="13" t="s">
        <v>78</v>
      </c>
      <c r="K111" s="10">
        <v>285</v>
      </c>
      <c r="L111" s="10" t="s">
        <v>94</v>
      </c>
      <c r="M111" s="10" t="s">
        <v>82</v>
      </c>
      <c r="N111" s="10"/>
      <c r="O111" s="10" t="s">
        <v>53</v>
      </c>
      <c r="P111" s="10" t="s">
        <v>53</v>
      </c>
      <c r="Q111" s="10" t="s">
        <v>53</v>
      </c>
      <c r="R111" s="10" t="s">
        <v>53</v>
      </c>
      <c r="S111" s="10" t="s">
        <v>53</v>
      </c>
      <c r="T111" s="10" t="s">
        <v>53</v>
      </c>
      <c r="U111" s="10" t="s">
        <v>53</v>
      </c>
      <c r="V111" s="10" t="s">
        <v>53</v>
      </c>
      <c r="W111" s="10" t="s">
        <v>53</v>
      </c>
      <c r="X111" s="10" t="s">
        <v>53</v>
      </c>
      <c r="Y111" s="10" t="s">
        <v>53</v>
      </c>
      <c r="Z111" s="10" t="s">
        <v>53</v>
      </c>
      <c r="AA111" s="10" t="s">
        <v>53</v>
      </c>
      <c r="AB111" s="10" t="s">
        <v>53</v>
      </c>
      <c r="AC111" s="10" t="s">
        <v>53</v>
      </c>
      <c r="AD111" s="10">
        <v>0</v>
      </c>
      <c r="AE111" s="10" t="s">
        <v>162</v>
      </c>
      <c r="AF111" s="10" t="s">
        <v>162</v>
      </c>
      <c r="AG111" s="10" t="s">
        <v>162</v>
      </c>
      <c r="AH111" s="10" t="s">
        <v>162</v>
      </c>
      <c r="AI111" s="11"/>
    </row>
    <row r="112" spans="1:35" x14ac:dyDescent="0.25">
      <c r="A112" s="22">
        <v>286</v>
      </c>
      <c r="B112" s="8"/>
      <c r="C112" s="8" t="s">
        <v>127</v>
      </c>
      <c r="D112" s="8"/>
      <c r="E112" s="8" t="s">
        <v>86</v>
      </c>
      <c r="F112" s="8" t="s">
        <v>96</v>
      </c>
      <c r="G112" s="8">
        <v>0</v>
      </c>
      <c r="H112" s="8" t="s">
        <v>108</v>
      </c>
      <c r="I112" s="8" t="s">
        <v>84</v>
      </c>
      <c r="J112" s="12" t="s">
        <v>78</v>
      </c>
      <c r="K112" s="8">
        <v>286</v>
      </c>
      <c r="L112" s="8" t="s">
        <v>112</v>
      </c>
      <c r="M112" s="8" t="s">
        <v>82</v>
      </c>
      <c r="N112" s="8"/>
      <c r="O112" s="8" t="s">
        <v>53</v>
      </c>
      <c r="P112" s="8" t="s">
        <v>53</v>
      </c>
      <c r="Q112" s="8" t="s">
        <v>53</v>
      </c>
      <c r="R112" s="8" t="s">
        <v>54</v>
      </c>
      <c r="S112" s="8" t="s">
        <v>53</v>
      </c>
      <c r="T112" s="8" t="s">
        <v>53</v>
      </c>
      <c r="U112" s="8" t="s">
        <v>53</v>
      </c>
      <c r="V112" s="8" t="s">
        <v>53</v>
      </c>
      <c r="W112" s="8" t="s">
        <v>53</v>
      </c>
      <c r="X112" s="8" t="s">
        <v>53</v>
      </c>
      <c r="Y112" s="8" t="s">
        <v>53</v>
      </c>
      <c r="Z112" s="8" t="s">
        <v>53</v>
      </c>
      <c r="AA112" s="8" t="s">
        <v>53</v>
      </c>
      <c r="AB112" s="8" t="s">
        <v>53</v>
      </c>
      <c r="AC112" s="8" t="s">
        <v>53</v>
      </c>
      <c r="AD112" s="8">
        <v>0</v>
      </c>
      <c r="AE112" s="8" t="s">
        <v>162</v>
      </c>
      <c r="AF112" s="8" t="s">
        <v>162</v>
      </c>
      <c r="AG112" s="8" t="s">
        <v>162</v>
      </c>
      <c r="AH112" s="8" t="s">
        <v>162</v>
      </c>
      <c r="AI112" s="9"/>
    </row>
    <row r="113" spans="1:35" x14ac:dyDescent="0.25">
      <c r="A113" s="21">
        <v>287</v>
      </c>
      <c r="B113" s="10"/>
      <c r="C113" s="10" t="s">
        <v>127</v>
      </c>
      <c r="D113" s="10"/>
      <c r="E113" s="10" t="s">
        <v>86</v>
      </c>
      <c r="F113" s="10" t="s">
        <v>96</v>
      </c>
      <c r="G113" s="10">
        <v>0</v>
      </c>
      <c r="H113" s="10" t="s">
        <v>108</v>
      </c>
      <c r="I113" s="10" t="s">
        <v>84</v>
      </c>
      <c r="J113" s="13" t="s">
        <v>78</v>
      </c>
      <c r="K113" s="10">
        <v>287</v>
      </c>
      <c r="L113" s="10" t="s">
        <v>94</v>
      </c>
      <c r="M113" s="10" t="s">
        <v>82</v>
      </c>
      <c r="N113" s="10"/>
      <c r="O113" s="10" t="s">
        <v>53</v>
      </c>
      <c r="P113" s="10" t="s">
        <v>53</v>
      </c>
      <c r="Q113" s="10" t="s">
        <v>53</v>
      </c>
      <c r="R113" s="10" t="s">
        <v>53</v>
      </c>
      <c r="S113" s="10" t="s">
        <v>53</v>
      </c>
      <c r="T113" s="10" t="s">
        <v>53</v>
      </c>
      <c r="U113" s="10" t="s">
        <v>53</v>
      </c>
      <c r="V113" s="10" t="s">
        <v>54</v>
      </c>
      <c r="W113" s="10" t="s">
        <v>53</v>
      </c>
      <c r="X113" s="10" t="s">
        <v>53</v>
      </c>
      <c r="Y113" s="10" t="s">
        <v>53</v>
      </c>
      <c r="Z113" s="10" t="s">
        <v>53</v>
      </c>
      <c r="AA113" s="10" t="s">
        <v>53</v>
      </c>
      <c r="AB113" s="10" t="s">
        <v>53</v>
      </c>
      <c r="AC113" s="10" t="s">
        <v>53</v>
      </c>
      <c r="AD113" s="10">
        <v>0</v>
      </c>
      <c r="AE113" s="10" t="s">
        <v>162</v>
      </c>
      <c r="AF113" s="10" t="s">
        <v>162</v>
      </c>
      <c r="AG113" s="10" t="s">
        <v>162</v>
      </c>
      <c r="AH113" s="10" t="s">
        <v>162</v>
      </c>
      <c r="AI113" s="11"/>
    </row>
    <row r="114" spans="1:35" x14ac:dyDescent="0.25">
      <c r="A114" s="21">
        <v>289</v>
      </c>
      <c r="B114" s="10"/>
      <c r="C114" s="10" t="s">
        <v>127</v>
      </c>
      <c r="D114" s="10"/>
      <c r="E114" s="10" t="s">
        <v>86</v>
      </c>
      <c r="F114" s="10" t="s">
        <v>96</v>
      </c>
      <c r="G114" s="8">
        <v>1</v>
      </c>
      <c r="H114" s="10" t="s">
        <v>108</v>
      </c>
      <c r="I114" s="10" t="s">
        <v>84</v>
      </c>
      <c r="J114" s="13" t="s">
        <v>78</v>
      </c>
      <c r="K114" s="10">
        <v>289</v>
      </c>
      <c r="L114" s="10" t="s">
        <v>112</v>
      </c>
      <c r="M114" s="10" t="s">
        <v>82</v>
      </c>
      <c r="N114" s="10"/>
      <c r="O114" s="10" t="s">
        <v>53</v>
      </c>
      <c r="P114" s="10" t="s">
        <v>53</v>
      </c>
      <c r="Q114" s="10" t="s">
        <v>53</v>
      </c>
      <c r="R114" s="10" t="s">
        <v>53</v>
      </c>
      <c r="S114" s="10" t="s">
        <v>53</v>
      </c>
      <c r="T114" s="10" t="s">
        <v>53</v>
      </c>
      <c r="U114" s="10" t="s">
        <v>53</v>
      </c>
      <c r="V114" s="10" t="s">
        <v>54</v>
      </c>
      <c r="W114" s="10" t="s">
        <v>53</v>
      </c>
      <c r="X114" s="10" t="s">
        <v>53</v>
      </c>
      <c r="Y114" s="10" t="s">
        <v>53</v>
      </c>
      <c r="Z114" s="10" t="s">
        <v>53</v>
      </c>
      <c r="AA114" s="10" t="s">
        <v>53</v>
      </c>
      <c r="AB114" s="10" t="s">
        <v>53</v>
      </c>
      <c r="AC114" s="10" t="s">
        <v>53</v>
      </c>
      <c r="AD114" s="10">
        <v>0</v>
      </c>
      <c r="AE114" s="10" t="s">
        <v>162</v>
      </c>
      <c r="AF114" s="10" t="s">
        <v>162</v>
      </c>
      <c r="AG114" s="10" t="s">
        <v>162</v>
      </c>
      <c r="AH114" s="10" t="s">
        <v>162</v>
      </c>
      <c r="AI114" s="11"/>
    </row>
    <row r="115" spans="1:35" x14ac:dyDescent="0.25">
      <c r="A115" s="21">
        <v>291</v>
      </c>
      <c r="B115" s="10"/>
      <c r="C115" s="10" t="s">
        <v>127</v>
      </c>
      <c r="D115" s="10"/>
      <c r="E115" s="10" t="s">
        <v>86</v>
      </c>
      <c r="F115" s="10" t="s">
        <v>96</v>
      </c>
      <c r="G115" s="10">
        <v>1</v>
      </c>
      <c r="H115" s="10" t="s">
        <v>108</v>
      </c>
      <c r="I115" s="10" t="s">
        <v>84</v>
      </c>
      <c r="J115" s="13" t="s">
        <v>78</v>
      </c>
      <c r="K115" s="10">
        <v>291</v>
      </c>
      <c r="L115" s="10" t="s">
        <v>148</v>
      </c>
      <c r="M115" s="10" t="s">
        <v>82</v>
      </c>
      <c r="N115" s="10"/>
      <c r="O115" s="10" t="s">
        <v>53</v>
      </c>
      <c r="P115" s="10" t="s">
        <v>53</v>
      </c>
      <c r="Q115" s="10" t="s">
        <v>53</v>
      </c>
      <c r="R115" s="10" t="s">
        <v>53</v>
      </c>
      <c r="S115" s="10" t="s">
        <v>53</v>
      </c>
      <c r="T115" s="10" t="s">
        <v>53</v>
      </c>
      <c r="U115" s="10" t="s">
        <v>53</v>
      </c>
      <c r="V115" s="10" t="s">
        <v>55</v>
      </c>
      <c r="W115" s="10" t="s">
        <v>53</v>
      </c>
      <c r="X115" s="10" t="s">
        <v>53</v>
      </c>
      <c r="Y115" s="10" t="s">
        <v>53</v>
      </c>
      <c r="Z115" s="10" t="s">
        <v>53</v>
      </c>
      <c r="AA115" s="10" t="s">
        <v>54</v>
      </c>
      <c r="AB115" s="10" t="s">
        <v>53</v>
      </c>
      <c r="AC115" s="10" t="s">
        <v>53</v>
      </c>
      <c r="AD115" s="10">
        <v>1</v>
      </c>
      <c r="AE115" s="10" t="s">
        <v>162</v>
      </c>
      <c r="AF115" s="10" t="s">
        <v>162</v>
      </c>
      <c r="AG115" s="10" t="s">
        <v>162</v>
      </c>
      <c r="AH115" s="10" t="s">
        <v>162</v>
      </c>
      <c r="AI115" s="11"/>
    </row>
    <row r="116" spans="1:35" x14ac:dyDescent="0.25">
      <c r="A116" s="22">
        <v>292</v>
      </c>
      <c r="B116" s="8"/>
      <c r="C116" s="8" t="s">
        <v>127</v>
      </c>
      <c r="D116" s="8"/>
      <c r="E116" s="8" t="s">
        <v>86</v>
      </c>
      <c r="F116" s="8" t="s">
        <v>96</v>
      </c>
      <c r="G116" s="8">
        <v>1</v>
      </c>
      <c r="H116" s="8" t="s">
        <v>108</v>
      </c>
      <c r="I116" s="8" t="s">
        <v>84</v>
      </c>
      <c r="J116" s="12" t="s">
        <v>78</v>
      </c>
      <c r="K116" s="8">
        <v>292</v>
      </c>
      <c r="L116" s="8" t="s">
        <v>112</v>
      </c>
      <c r="M116" s="8" t="s">
        <v>82</v>
      </c>
      <c r="N116" s="8"/>
      <c r="O116" s="8" t="s">
        <v>53</v>
      </c>
      <c r="P116" s="8" t="s">
        <v>53</v>
      </c>
      <c r="Q116" s="8" t="s">
        <v>53</v>
      </c>
      <c r="R116" s="8" t="s">
        <v>53</v>
      </c>
      <c r="S116" s="8" t="s">
        <v>53</v>
      </c>
      <c r="T116" s="8" t="s">
        <v>53</v>
      </c>
      <c r="U116" s="8" t="s">
        <v>53</v>
      </c>
      <c r="V116" s="8" t="s">
        <v>53</v>
      </c>
      <c r="W116" s="8" t="s">
        <v>53</v>
      </c>
      <c r="X116" s="8" t="s">
        <v>53</v>
      </c>
      <c r="Y116" s="8" t="s">
        <v>53</v>
      </c>
      <c r="Z116" s="8" t="s">
        <v>53</v>
      </c>
      <c r="AA116" s="8" t="s">
        <v>54</v>
      </c>
      <c r="AB116" s="8" t="s">
        <v>53</v>
      </c>
      <c r="AC116" s="8" t="s">
        <v>53</v>
      </c>
      <c r="AD116" s="8">
        <v>0</v>
      </c>
      <c r="AE116" s="8" t="s">
        <v>162</v>
      </c>
      <c r="AF116" s="8" t="s">
        <v>162</v>
      </c>
      <c r="AG116" s="8" t="s">
        <v>162</v>
      </c>
      <c r="AH116" s="8" t="s">
        <v>162</v>
      </c>
      <c r="AI116" s="9"/>
    </row>
    <row r="117" spans="1:35" x14ac:dyDescent="0.25">
      <c r="A117" s="22">
        <v>294</v>
      </c>
      <c r="B117" s="8"/>
      <c r="C117" s="8" t="s">
        <v>127</v>
      </c>
      <c r="D117" s="8"/>
      <c r="E117" s="8" t="s">
        <v>86</v>
      </c>
      <c r="F117" s="8" t="s">
        <v>96</v>
      </c>
      <c r="G117" s="8">
        <v>1</v>
      </c>
      <c r="H117" s="8" t="s">
        <v>108</v>
      </c>
      <c r="I117" s="8" t="s">
        <v>84</v>
      </c>
      <c r="J117" s="12" t="s">
        <v>78</v>
      </c>
      <c r="K117" s="8">
        <v>294</v>
      </c>
      <c r="L117" s="8" t="s">
        <v>148</v>
      </c>
      <c r="M117" s="8" t="s">
        <v>82</v>
      </c>
      <c r="N117" s="8"/>
      <c r="O117" s="8" t="s">
        <v>53</v>
      </c>
      <c r="P117" s="8" t="s">
        <v>53</v>
      </c>
      <c r="Q117" s="8" t="s">
        <v>53</v>
      </c>
      <c r="R117" s="8" t="s">
        <v>53</v>
      </c>
      <c r="S117" s="8" t="s">
        <v>53</v>
      </c>
      <c r="T117" s="8" t="s">
        <v>53</v>
      </c>
      <c r="U117" s="8" t="s">
        <v>53</v>
      </c>
      <c r="V117" s="8" t="s">
        <v>54</v>
      </c>
      <c r="W117" s="8" t="s">
        <v>53</v>
      </c>
      <c r="X117" s="8" t="s">
        <v>53</v>
      </c>
      <c r="Y117" s="8" t="s">
        <v>53</v>
      </c>
      <c r="Z117" s="8" t="s">
        <v>53</v>
      </c>
      <c r="AA117" s="8" t="s">
        <v>54</v>
      </c>
      <c r="AB117" s="8" t="s">
        <v>53</v>
      </c>
      <c r="AC117" s="8" t="s">
        <v>53</v>
      </c>
      <c r="AD117" s="8">
        <v>0</v>
      </c>
      <c r="AE117" s="8" t="s">
        <v>162</v>
      </c>
      <c r="AF117" s="8" t="s">
        <v>162</v>
      </c>
      <c r="AG117" s="8" t="s">
        <v>162</v>
      </c>
      <c r="AH117" s="8" t="s">
        <v>162</v>
      </c>
      <c r="AI117" s="9"/>
    </row>
    <row r="118" spans="1:35" x14ac:dyDescent="0.25">
      <c r="A118" s="22">
        <v>300</v>
      </c>
      <c r="B118" s="8"/>
      <c r="C118" s="8" t="s">
        <v>127</v>
      </c>
      <c r="D118" s="8"/>
      <c r="E118" s="8" t="s">
        <v>86</v>
      </c>
      <c r="F118" s="8" t="s">
        <v>96</v>
      </c>
      <c r="G118" s="8">
        <v>1</v>
      </c>
      <c r="H118" s="8" t="s">
        <v>108</v>
      </c>
      <c r="I118" s="8" t="s">
        <v>84</v>
      </c>
      <c r="J118" s="12" t="s">
        <v>78</v>
      </c>
      <c r="K118" s="8">
        <v>300</v>
      </c>
      <c r="L118" s="8" t="s">
        <v>115</v>
      </c>
      <c r="M118" s="8" t="s">
        <v>82</v>
      </c>
      <c r="N118" s="8"/>
      <c r="O118" s="8" t="s">
        <v>53</v>
      </c>
      <c r="P118" s="8" t="s">
        <v>53</v>
      </c>
      <c r="Q118" s="8" t="s">
        <v>53</v>
      </c>
      <c r="R118" s="8" t="s">
        <v>54</v>
      </c>
      <c r="S118" s="8" t="s">
        <v>53</v>
      </c>
      <c r="T118" s="8" t="s">
        <v>53</v>
      </c>
      <c r="U118" s="8" t="s">
        <v>56</v>
      </c>
      <c r="V118" s="8" t="s">
        <v>54</v>
      </c>
      <c r="W118" s="8" t="s">
        <v>53</v>
      </c>
      <c r="X118" s="8" t="s">
        <v>53</v>
      </c>
      <c r="Y118" s="8" t="s">
        <v>53</v>
      </c>
      <c r="Z118" s="8" t="s">
        <v>53</v>
      </c>
      <c r="AA118" s="8" t="s">
        <v>53</v>
      </c>
      <c r="AB118" s="8" t="s">
        <v>53</v>
      </c>
      <c r="AC118" s="8" t="s">
        <v>53</v>
      </c>
      <c r="AD118" s="8">
        <v>0</v>
      </c>
      <c r="AE118" s="8" t="s">
        <v>162</v>
      </c>
      <c r="AF118" s="8" t="s">
        <v>162</v>
      </c>
      <c r="AG118" s="8" t="s">
        <v>162</v>
      </c>
      <c r="AH118" s="8" t="s">
        <v>162</v>
      </c>
      <c r="AI118" s="9"/>
    </row>
    <row r="119" spans="1:35" x14ac:dyDescent="0.25">
      <c r="A119" s="21">
        <v>301</v>
      </c>
      <c r="B119" s="10"/>
      <c r="C119" s="10" t="s">
        <v>127</v>
      </c>
      <c r="D119" s="10"/>
      <c r="E119" s="10" t="s">
        <v>86</v>
      </c>
      <c r="F119" s="10" t="s">
        <v>96</v>
      </c>
      <c r="G119" s="8">
        <v>1</v>
      </c>
      <c r="H119" s="10" t="s">
        <v>108</v>
      </c>
      <c r="I119" s="10" t="s">
        <v>84</v>
      </c>
      <c r="J119" s="13" t="s">
        <v>78</v>
      </c>
      <c r="K119" s="10">
        <v>301</v>
      </c>
      <c r="L119" s="10" t="s">
        <v>126</v>
      </c>
      <c r="M119" s="10" t="s">
        <v>82</v>
      </c>
      <c r="N119" s="10"/>
      <c r="O119" s="10" t="s">
        <v>53</v>
      </c>
      <c r="P119" s="10" t="s">
        <v>55</v>
      </c>
      <c r="Q119" s="10" t="s">
        <v>55</v>
      </c>
      <c r="R119" s="10" t="s">
        <v>55</v>
      </c>
      <c r="S119" s="10" t="s">
        <v>55</v>
      </c>
      <c r="T119" s="10" t="s">
        <v>55</v>
      </c>
      <c r="U119" s="10" t="s">
        <v>55</v>
      </c>
      <c r="V119" s="10" t="s">
        <v>55</v>
      </c>
      <c r="W119" s="10" t="s">
        <v>54</v>
      </c>
      <c r="X119" s="10" t="s">
        <v>53</v>
      </c>
      <c r="Y119" s="10" t="s">
        <v>54</v>
      </c>
      <c r="Z119" s="10" t="s">
        <v>53</v>
      </c>
      <c r="AA119" s="10" t="s">
        <v>54</v>
      </c>
      <c r="AB119" s="10" t="s">
        <v>53</v>
      </c>
      <c r="AC119" s="10" t="s">
        <v>53</v>
      </c>
      <c r="AD119" s="10">
        <v>7</v>
      </c>
      <c r="AE119" s="10" t="s">
        <v>244</v>
      </c>
      <c r="AF119" s="10" t="s">
        <v>162</v>
      </c>
      <c r="AG119" s="10" t="s">
        <v>245</v>
      </c>
      <c r="AH119" s="10" t="s">
        <v>162</v>
      </c>
      <c r="AI119" s="11"/>
    </row>
    <row r="120" spans="1:35" x14ac:dyDescent="0.25">
      <c r="A120" s="22">
        <v>302</v>
      </c>
      <c r="B120" s="8"/>
      <c r="C120" s="8" t="s">
        <v>127</v>
      </c>
      <c r="D120" s="8"/>
      <c r="E120" s="8" t="s">
        <v>86</v>
      </c>
      <c r="F120" s="8" t="s">
        <v>96</v>
      </c>
      <c r="G120" s="8">
        <v>1</v>
      </c>
      <c r="H120" s="8" t="s">
        <v>108</v>
      </c>
      <c r="I120" s="8" t="s">
        <v>84</v>
      </c>
      <c r="J120" s="12" t="s">
        <v>78</v>
      </c>
      <c r="K120" s="8">
        <v>302</v>
      </c>
      <c r="L120" s="8" t="s">
        <v>112</v>
      </c>
      <c r="M120" s="8" t="s">
        <v>82</v>
      </c>
      <c r="N120" s="8"/>
      <c r="O120" s="8" t="s">
        <v>53</v>
      </c>
      <c r="P120" s="8" t="s">
        <v>53</v>
      </c>
      <c r="Q120" s="8" t="s">
        <v>53</v>
      </c>
      <c r="R120" s="8" t="s">
        <v>54</v>
      </c>
      <c r="S120" s="8" t="s">
        <v>53</v>
      </c>
      <c r="T120" s="8" t="s">
        <v>53</v>
      </c>
      <c r="U120" s="8" t="s">
        <v>53</v>
      </c>
      <c r="V120" s="8" t="s">
        <v>55</v>
      </c>
      <c r="W120" s="8" t="s">
        <v>53</v>
      </c>
      <c r="X120" s="8" t="s">
        <v>53</v>
      </c>
      <c r="Y120" s="8" t="s">
        <v>54</v>
      </c>
      <c r="Z120" s="8" t="s">
        <v>53</v>
      </c>
      <c r="AA120" s="8" t="s">
        <v>54</v>
      </c>
      <c r="AB120" s="8" t="s">
        <v>54</v>
      </c>
      <c r="AC120" s="8" t="s">
        <v>53</v>
      </c>
      <c r="AD120" s="8">
        <v>1</v>
      </c>
      <c r="AE120" s="8" t="s">
        <v>162</v>
      </c>
      <c r="AF120" s="8" t="s">
        <v>162</v>
      </c>
      <c r="AG120" s="8" t="s">
        <v>162</v>
      </c>
      <c r="AH120" s="8" t="s">
        <v>162</v>
      </c>
      <c r="AI120" s="9"/>
    </row>
    <row r="121" spans="1:35" x14ac:dyDescent="0.25">
      <c r="A121" s="22">
        <v>303</v>
      </c>
      <c r="B121" s="8"/>
      <c r="C121" s="8" t="s">
        <v>127</v>
      </c>
      <c r="D121" s="8"/>
      <c r="E121" s="8" t="s">
        <v>86</v>
      </c>
      <c r="F121" s="8" t="s">
        <v>96</v>
      </c>
      <c r="G121" s="8">
        <v>1</v>
      </c>
      <c r="H121" s="8" t="s">
        <v>108</v>
      </c>
      <c r="I121" s="8" t="s">
        <v>84</v>
      </c>
      <c r="J121" s="12" t="s">
        <v>78</v>
      </c>
      <c r="K121" s="8" t="s">
        <v>71</v>
      </c>
      <c r="L121" s="8" t="s">
        <v>94</v>
      </c>
      <c r="M121" s="8" t="s">
        <v>82</v>
      </c>
      <c r="N121" s="8"/>
      <c r="O121" s="8" t="s">
        <v>53</v>
      </c>
      <c r="P121" s="8" t="s">
        <v>53</v>
      </c>
      <c r="Q121" s="8" t="s">
        <v>54</v>
      </c>
      <c r="R121" s="8" t="s">
        <v>53</v>
      </c>
      <c r="S121" s="8" t="s">
        <v>53</v>
      </c>
      <c r="T121" s="8" t="s">
        <v>53</v>
      </c>
      <c r="U121" s="8" t="s">
        <v>53</v>
      </c>
      <c r="V121" s="8" t="s">
        <v>54</v>
      </c>
      <c r="W121" s="8" t="s">
        <v>53</v>
      </c>
      <c r="X121" s="8" t="s">
        <v>53</v>
      </c>
      <c r="Y121" s="8" t="s">
        <v>53</v>
      </c>
      <c r="Z121" s="8" t="s">
        <v>53</v>
      </c>
      <c r="AA121" s="8" t="s">
        <v>53</v>
      </c>
      <c r="AB121" s="8" t="s">
        <v>53</v>
      </c>
      <c r="AC121" s="8" t="s">
        <v>53</v>
      </c>
      <c r="AD121" s="10">
        <v>0</v>
      </c>
      <c r="AE121" s="8" t="s">
        <v>162</v>
      </c>
      <c r="AF121" s="8" t="s">
        <v>162</v>
      </c>
      <c r="AG121" s="8" t="s">
        <v>162</v>
      </c>
      <c r="AH121" s="8" t="s">
        <v>162</v>
      </c>
      <c r="AI121" s="9"/>
    </row>
    <row r="122" spans="1:35" x14ac:dyDescent="0.25">
      <c r="A122" s="22">
        <v>304</v>
      </c>
      <c r="B122" s="8"/>
      <c r="C122" s="8" t="s">
        <v>127</v>
      </c>
      <c r="D122" s="8"/>
      <c r="E122" s="8" t="s">
        <v>86</v>
      </c>
      <c r="F122" s="8" t="s">
        <v>96</v>
      </c>
      <c r="G122" s="10">
        <v>1</v>
      </c>
      <c r="H122" s="8" t="s">
        <v>108</v>
      </c>
      <c r="I122" s="8" t="s">
        <v>84</v>
      </c>
      <c r="J122" s="12" t="s">
        <v>78</v>
      </c>
      <c r="K122" s="8" t="s">
        <v>69</v>
      </c>
      <c r="L122" s="8" t="s">
        <v>149</v>
      </c>
      <c r="M122" s="8" t="s">
        <v>82</v>
      </c>
      <c r="N122" s="8"/>
      <c r="O122" s="8" t="s">
        <v>53</v>
      </c>
      <c r="P122" s="8" t="s">
        <v>53</v>
      </c>
      <c r="Q122" s="8" t="s">
        <v>53</v>
      </c>
      <c r="R122" s="8" t="s">
        <v>53</v>
      </c>
      <c r="S122" s="8" t="s">
        <v>54</v>
      </c>
      <c r="T122" s="8" t="s">
        <v>53</v>
      </c>
      <c r="U122" s="8" t="s">
        <v>53</v>
      </c>
      <c r="V122" s="8" t="s">
        <v>54</v>
      </c>
      <c r="W122" s="8" t="s">
        <v>53</v>
      </c>
      <c r="X122" s="8" t="s">
        <v>53</v>
      </c>
      <c r="Y122" s="8" t="s">
        <v>53</v>
      </c>
      <c r="Z122" s="8" t="s">
        <v>53</v>
      </c>
      <c r="AA122" s="8" t="s">
        <v>53</v>
      </c>
      <c r="AB122" s="8" t="s">
        <v>53</v>
      </c>
      <c r="AC122" s="8" t="s">
        <v>53</v>
      </c>
      <c r="AD122" s="8">
        <v>0</v>
      </c>
      <c r="AE122" s="8" t="s">
        <v>162</v>
      </c>
      <c r="AF122" s="8" t="s">
        <v>162</v>
      </c>
      <c r="AG122" s="8" t="s">
        <v>162</v>
      </c>
      <c r="AH122" s="8" t="s">
        <v>162</v>
      </c>
      <c r="AI122" s="9"/>
    </row>
  </sheetData>
  <sortState ref="A2:AH303">
    <sortCondition ref="A1"/>
  </sortState>
  <conditionalFormatting sqref="A1:B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3"/>
  <sheetViews>
    <sheetView tabSelected="1" workbookViewId="0">
      <selection sqref="A1:A1048576"/>
    </sheetView>
  </sheetViews>
  <sheetFormatPr defaultRowHeight="15" x14ac:dyDescent="0.25"/>
  <cols>
    <col min="1" max="1" width="18.85546875" style="23" bestFit="1" customWidth="1"/>
    <col min="2" max="2" width="11" bestFit="1" customWidth="1"/>
    <col min="3" max="3" width="11.28515625" bestFit="1" customWidth="1"/>
    <col min="4" max="4" width="9.42578125" bestFit="1" customWidth="1"/>
    <col min="5" max="5" width="15" customWidth="1"/>
    <col min="9" max="9" width="16.140625" bestFit="1" customWidth="1"/>
    <col min="11" max="11" width="19.140625" bestFit="1" customWidth="1"/>
    <col min="12" max="12" width="36" bestFit="1" customWidth="1"/>
    <col min="13" max="13" width="13.42578125" bestFit="1" customWidth="1"/>
  </cols>
  <sheetData>
    <row r="1" spans="1:33" x14ac:dyDescent="0.25">
      <c r="A1" s="23" t="s">
        <v>260</v>
      </c>
      <c r="B1" t="s">
        <v>261</v>
      </c>
      <c r="C1" t="s">
        <v>262</v>
      </c>
      <c r="D1" t="s">
        <v>97</v>
      </c>
      <c r="E1" t="s">
        <v>263</v>
      </c>
      <c r="F1" t="s">
        <v>87</v>
      </c>
      <c r="G1" t="s">
        <v>89</v>
      </c>
      <c r="H1" t="s">
        <v>264</v>
      </c>
      <c r="I1" t="s">
        <v>265</v>
      </c>
      <c r="J1" t="s">
        <v>266</v>
      </c>
      <c r="K1" t="s">
        <v>267</v>
      </c>
      <c r="L1" t="s">
        <v>268</v>
      </c>
      <c r="M1" t="s">
        <v>269</v>
      </c>
      <c r="N1" t="s">
        <v>270</v>
      </c>
      <c r="O1" t="s">
        <v>271</v>
      </c>
      <c r="P1" t="s">
        <v>272</v>
      </c>
      <c r="Q1" t="s">
        <v>273</v>
      </c>
      <c r="R1" t="s">
        <v>274</v>
      </c>
      <c r="S1" t="s">
        <v>275</v>
      </c>
      <c r="T1" t="s">
        <v>276</v>
      </c>
      <c r="U1" t="s">
        <v>277</v>
      </c>
      <c r="V1" t="s">
        <v>278</v>
      </c>
      <c r="W1" t="s">
        <v>279</v>
      </c>
      <c r="X1" t="s">
        <v>280</v>
      </c>
      <c r="Y1" t="s">
        <v>281</v>
      </c>
      <c r="Z1" t="s">
        <v>282</v>
      </c>
      <c r="AA1" t="s">
        <v>283</v>
      </c>
      <c r="AB1" t="s">
        <v>284</v>
      </c>
      <c r="AC1" t="s">
        <v>186</v>
      </c>
      <c r="AD1" t="s">
        <v>157</v>
      </c>
      <c r="AE1" t="s">
        <v>158</v>
      </c>
      <c r="AF1" t="s">
        <v>159</v>
      </c>
      <c r="AG1" t="s">
        <v>160</v>
      </c>
    </row>
    <row r="2" spans="1:33" x14ac:dyDescent="0.25">
      <c r="A2" s="23">
        <v>1</v>
      </c>
      <c r="B2">
        <f>VLOOKUP($A$2,RT,2,)</f>
        <v>0</v>
      </c>
      <c r="C2" t="str">
        <f>VLOOKUP($A$2,RT,3,)</f>
        <v>Mpala Ranch</v>
      </c>
      <c r="D2" t="str">
        <f>VLOOKUP($A$2,RT,4,)</f>
        <v>Top spray</v>
      </c>
      <c r="E2" t="str">
        <f>VLOOKUP($A$2,RT,5,)</f>
        <v>Intensive</v>
      </c>
      <c r="F2" t="str">
        <f>VLOOKUP($A$2,RT,6,)</f>
        <v>Adult</v>
      </c>
      <c r="G2" t="str">
        <f>IF(VLOOKUP($A$2,RT,7,)=1,"Female","Male")</f>
        <v>Female</v>
      </c>
      <c r="H2" t="str">
        <f>VLOOKUP($A$2,RT,8,)</f>
        <v>Fecal swab</v>
      </c>
      <c r="I2" t="str">
        <f>VLOOKUP($A$2,RT,9,)</f>
        <v>Cary blair</v>
      </c>
      <c r="J2" t="str">
        <f>VLOOKUP($A$2,RT,10,)</f>
        <v>E. coli</v>
      </c>
      <c r="K2">
        <f>VLOOKUP($A$2,RT,11,)</f>
        <v>1</v>
      </c>
      <c r="L2" t="str">
        <f>VLOOKUP($A$2,RT,12,)</f>
        <v>small,round, raised lactose fermenters</v>
      </c>
      <c r="M2" t="str">
        <f>VLOOKUP($A$2,RT,13,)</f>
        <v>Gram -ve rods</v>
      </c>
      <c r="N2" t="e">
        <f>VLOOKUP(TRIM($A2),RT,14,FALSE)</f>
        <v>#N/A</v>
      </c>
      <c r="O2" t="str">
        <f>VLOOKUP($A2,RT,15,)</f>
        <v>S</v>
      </c>
      <c r="P2" t="str">
        <f>VLOOKUP($A2,RT,16,)</f>
        <v>S</v>
      </c>
      <c r="Q2" t="str">
        <f>VLOOKUP($A$2,RT,18,)</f>
        <v>S</v>
      </c>
      <c r="R2" t="str">
        <f>VLOOKUP($A$2,RT,19,)</f>
        <v>S</v>
      </c>
      <c r="S2" t="str">
        <f>VLOOKUP($A$2,RT,20,)</f>
        <v>S</v>
      </c>
      <c r="T2" t="str">
        <f>VLOOKUP($A$2,RT,21,)</f>
        <v>S</v>
      </c>
      <c r="U2" t="str">
        <f>VLOOKUP($A$2,RT,22,)</f>
        <v>I</v>
      </c>
      <c r="V2" t="str">
        <f>VLOOKUP($A$2,RT,23,)</f>
        <v>S</v>
      </c>
      <c r="W2" t="str">
        <f>VLOOKUP($A$2,RT,24,)</f>
        <v>S</v>
      </c>
      <c r="X2" t="str">
        <f>VLOOKUP($A$2,RT,25,)</f>
        <v>S</v>
      </c>
      <c r="Y2" t="str">
        <f>VLOOKUP($A$2,RT,26,)</f>
        <v>S</v>
      </c>
      <c r="Z2" t="str">
        <f>VLOOKUP($A$2,RT,27,)</f>
        <v>S</v>
      </c>
      <c r="AA2" t="str">
        <f>VLOOKUP($A$2,RT,28,)</f>
        <v>S</v>
      </c>
      <c r="AB2" t="str">
        <f>VLOOKUP($A$2,RT,29,)</f>
        <v>S</v>
      </c>
      <c r="AC2">
        <f>VLOOKUP($A$2,RT,30,)</f>
        <v>1</v>
      </c>
      <c r="AD2" t="str">
        <f>VLOOKUP($A$2,RT,31,)</f>
        <v>NEG</v>
      </c>
      <c r="AE2" t="str">
        <f>VLOOKUP($A$2,RT,32,)</f>
        <v>NEG</v>
      </c>
      <c r="AF2" t="str">
        <f>VLOOKUP($A$2,RT,33,)</f>
        <v>NEG</v>
      </c>
      <c r="AG2" t="str">
        <f>VLOOKUP($A$2,RT,34,)</f>
        <v>NEG</v>
      </c>
    </row>
    <row r="3" spans="1:33" x14ac:dyDescent="0.25">
      <c r="A3" s="23">
        <v>2</v>
      </c>
      <c r="N3" t="e">
        <f>VLOOKUP(TRIM($A3),RT,14,FALSE)</f>
        <v>#N/A</v>
      </c>
      <c r="O3" t="str">
        <f>VLOOKUP($A3,RT,15,)</f>
        <v>S</v>
      </c>
      <c r="P3" t="str">
        <f>VLOOKUP($A3,RT,16,)</f>
        <v>S</v>
      </c>
    </row>
    <row r="4" spans="1:33" x14ac:dyDescent="0.25">
      <c r="A4" s="23">
        <v>3</v>
      </c>
      <c r="N4" t="e">
        <f>VLOOKUP(TRIM($A4),RT,14,FALSE)</f>
        <v>#N/A</v>
      </c>
      <c r="O4" t="e">
        <f>VLOOKUP($A4,RT,15,)</f>
        <v>#N/A</v>
      </c>
      <c r="P4" t="e">
        <f>VLOOKUP($A4,RT,16,)</f>
        <v>#N/A</v>
      </c>
    </row>
    <row r="5" spans="1:33" x14ac:dyDescent="0.25">
      <c r="A5" s="23">
        <v>4</v>
      </c>
      <c r="N5" t="e">
        <f>VLOOKUP(TRIM($A5),RT,14,FALSE)</f>
        <v>#N/A</v>
      </c>
      <c r="O5" t="str">
        <f>VLOOKUP($A5,RT,15,)</f>
        <v>S</v>
      </c>
      <c r="P5" t="str">
        <f>VLOOKUP($A5,RT,16,)</f>
        <v>S</v>
      </c>
    </row>
    <row r="6" spans="1:33" x14ac:dyDescent="0.25">
      <c r="A6" s="23">
        <v>5</v>
      </c>
      <c r="N6" t="e">
        <f>VLOOKUP(TRIM($A6),RT,14,FALSE)</f>
        <v>#N/A</v>
      </c>
      <c r="O6" t="e">
        <f>VLOOKUP($A6,RT,15,)</f>
        <v>#N/A</v>
      </c>
      <c r="P6" t="e">
        <f>VLOOKUP($A6,RT,16,)</f>
        <v>#N/A</v>
      </c>
    </row>
    <row r="7" spans="1:33" x14ac:dyDescent="0.25">
      <c r="A7" s="23">
        <v>6</v>
      </c>
      <c r="N7" t="e">
        <f>VLOOKUP(TRIM($A7),RT,14,FALSE)</f>
        <v>#N/A</v>
      </c>
      <c r="O7" t="str">
        <f>VLOOKUP($A7,RT,15,)</f>
        <v>I</v>
      </c>
      <c r="P7" t="str">
        <f>VLOOKUP($A7,RT,16,)</f>
        <v>R</v>
      </c>
    </row>
    <row r="8" spans="1:33" x14ac:dyDescent="0.25">
      <c r="A8" s="23">
        <v>7</v>
      </c>
      <c r="N8" t="e">
        <f>VLOOKUP(TRIM($A8),RT,14,FALSE)</f>
        <v>#N/A</v>
      </c>
      <c r="O8" t="str">
        <f>VLOOKUP($A8,RT,15,)</f>
        <v>S</v>
      </c>
      <c r="P8" t="str">
        <f>VLOOKUP($A8,RT,16,)</f>
        <v>S</v>
      </c>
    </row>
    <row r="9" spans="1:33" x14ac:dyDescent="0.25">
      <c r="A9" s="23">
        <v>9</v>
      </c>
      <c r="N9" t="e">
        <f>VLOOKUP(TRIM($A9),RT,14,FALSE)</f>
        <v>#N/A</v>
      </c>
      <c r="O9" t="str">
        <f>VLOOKUP($A9,RT,15,)</f>
        <v>S</v>
      </c>
      <c r="P9" t="str">
        <f>VLOOKUP($A9,RT,16,)</f>
        <v>I</v>
      </c>
    </row>
    <row r="10" spans="1:33" x14ac:dyDescent="0.25">
      <c r="A10" s="23">
        <v>10</v>
      </c>
      <c r="N10" t="e">
        <f>VLOOKUP(TRIM($A10),RT,14,FALSE)</f>
        <v>#N/A</v>
      </c>
      <c r="O10" t="str">
        <f>VLOOKUP($A10,RT,15,)</f>
        <v>S</v>
      </c>
      <c r="P10" t="str">
        <f>VLOOKUP($A10,RT,16,)</f>
        <v>S</v>
      </c>
    </row>
    <row r="11" spans="1:33" x14ac:dyDescent="0.25">
      <c r="A11" s="23">
        <v>11</v>
      </c>
      <c r="N11" t="e">
        <f>VLOOKUP(TRIM($A11),RT,14,FALSE)</f>
        <v>#N/A</v>
      </c>
      <c r="O11" t="e">
        <f>VLOOKUP($A11,RT,15,)</f>
        <v>#N/A</v>
      </c>
      <c r="P11" t="e">
        <f>VLOOKUP($A11,RT,16,)</f>
        <v>#N/A</v>
      </c>
    </row>
    <row r="12" spans="1:33" x14ac:dyDescent="0.25">
      <c r="A12" s="23">
        <v>12</v>
      </c>
      <c r="N12" t="e">
        <f>VLOOKUP(TRIM($A12),RT,14,FALSE)</f>
        <v>#N/A</v>
      </c>
      <c r="O12" t="e">
        <f>VLOOKUP($A12,RT,15,)</f>
        <v>#N/A</v>
      </c>
    </row>
    <row r="13" spans="1:33" x14ac:dyDescent="0.25">
      <c r="A13" s="23">
        <v>13</v>
      </c>
      <c r="N13" t="e">
        <f>VLOOKUP(TRIM($A13),RT,14,FALSE)</f>
        <v>#N/A</v>
      </c>
      <c r="O13" t="e">
        <f>VLOOKUP($A13,RT,15,)</f>
        <v>#N/A</v>
      </c>
    </row>
    <row r="14" spans="1:33" x14ac:dyDescent="0.25">
      <c r="A14" s="23">
        <v>14</v>
      </c>
      <c r="N14" t="e">
        <f>VLOOKUP(TRIM($A14),RT,14,FALSE)</f>
        <v>#N/A</v>
      </c>
      <c r="O14" t="e">
        <f>VLOOKUP($A14,RT,15,)</f>
        <v>#N/A</v>
      </c>
    </row>
    <row r="15" spans="1:33" x14ac:dyDescent="0.25">
      <c r="A15" s="23">
        <v>15</v>
      </c>
      <c r="N15" t="e">
        <f>VLOOKUP(TRIM($A15),RT,14,FALSE)</f>
        <v>#N/A</v>
      </c>
      <c r="O15" t="e">
        <f>VLOOKUP($A15,RT,15,)</f>
        <v>#N/A</v>
      </c>
    </row>
    <row r="16" spans="1:33" x14ac:dyDescent="0.25">
      <c r="A16" s="23">
        <v>16</v>
      </c>
      <c r="N16" t="e">
        <f>VLOOKUP(TRIM($A16),RT,14,FALSE)</f>
        <v>#N/A</v>
      </c>
      <c r="O16" t="e">
        <f>VLOOKUP($A16,RT,15,)</f>
        <v>#N/A</v>
      </c>
    </row>
    <row r="17" spans="1:15" x14ac:dyDescent="0.25">
      <c r="A17" s="23">
        <v>17</v>
      </c>
      <c r="N17" t="e">
        <f>VLOOKUP(TRIM($A17),RT,14,FALSE)</f>
        <v>#N/A</v>
      </c>
      <c r="O17" t="str">
        <f>VLOOKUP($A17,RT,15,)</f>
        <v>S</v>
      </c>
    </row>
    <row r="18" spans="1:15" x14ac:dyDescent="0.25">
      <c r="A18" s="23">
        <v>18</v>
      </c>
      <c r="N18" t="e">
        <f>VLOOKUP(TRIM($A18),RT,14,FALSE)</f>
        <v>#N/A</v>
      </c>
      <c r="O18" t="e">
        <f>VLOOKUP($A18,RT,15,)</f>
        <v>#N/A</v>
      </c>
    </row>
    <row r="19" spans="1:15" x14ac:dyDescent="0.25">
      <c r="A19" s="23">
        <v>19</v>
      </c>
      <c r="N19" t="e">
        <f>VLOOKUP(TRIM($A19),RT,14,FALSE)</f>
        <v>#N/A</v>
      </c>
      <c r="O19" t="e">
        <f>VLOOKUP($A19,RT,15,)</f>
        <v>#N/A</v>
      </c>
    </row>
    <row r="20" spans="1:15" x14ac:dyDescent="0.25">
      <c r="A20" s="23">
        <v>20</v>
      </c>
      <c r="N20" t="e">
        <f>VLOOKUP(TRIM($A20),RT,14,FALSE)</f>
        <v>#N/A</v>
      </c>
      <c r="O20" t="e">
        <f>VLOOKUP($A20,RT,15,)</f>
        <v>#N/A</v>
      </c>
    </row>
    <row r="21" spans="1:15" x14ac:dyDescent="0.25">
      <c r="A21" s="23">
        <v>21</v>
      </c>
      <c r="N21" t="e">
        <f>VLOOKUP(TRIM($A21),RT,14,FALSE)</f>
        <v>#N/A</v>
      </c>
      <c r="O21" t="e">
        <f>VLOOKUP($A21,RT,15,)</f>
        <v>#N/A</v>
      </c>
    </row>
    <row r="22" spans="1:15" x14ac:dyDescent="0.25">
      <c r="A22" s="23">
        <v>22</v>
      </c>
      <c r="N22" t="e">
        <f>VLOOKUP(TRIM($A22),RT,14,FALSE)</f>
        <v>#N/A</v>
      </c>
      <c r="O22" t="e">
        <f>VLOOKUP($A22,RT,15,)</f>
        <v>#N/A</v>
      </c>
    </row>
    <row r="23" spans="1:15" x14ac:dyDescent="0.25">
      <c r="A23" s="23">
        <v>23</v>
      </c>
      <c r="N23" t="e">
        <f>VLOOKUP(TRIM($A23),RT,14,FALSE)</f>
        <v>#N/A</v>
      </c>
      <c r="O23" t="e">
        <f>VLOOKUP($A23,RT,15,)</f>
        <v>#N/A</v>
      </c>
    </row>
    <row r="24" spans="1:15" x14ac:dyDescent="0.25">
      <c r="A24" s="23">
        <v>24</v>
      </c>
      <c r="N24" t="e">
        <f>VLOOKUP(TRIM($A24),RT,14,FALSE)</f>
        <v>#N/A</v>
      </c>
      <c r="O24" t="e">
        <f>VLOOKUP($A24,RT,15,)</f>
        <v>#N/A</v>
      </c>
    </row>
    <row r="25" spans="1:15" x14ac:dyDescent="0.25">
      <c r="A25" s="23">
        <v>25</v>
      </c>
      <c r="N25" t="e">
        <f>VLOOKUP(TRIM($A25),RT,14,FALSE)</f>
        <v>#N/A</v>
      </c>
      <c r="O25" t="e">
        <f>VLOOKUP($A25,RT,15,)</f>
        <v>#N/A</v>
      </c>
    </row>
    <row r="26" spans="1:15" x14ac:dyDescent="0.25">
      <c r="A26" s="23">
        <v>26</v>
      </c>
      <c r="N26" t="e">
        <f>VLOOKUP(TRIM($A26),RT,14,FALSE)</f>
        <v>#N/A</v>
      </c>
      <c r="O26" t="e">
        <f>VLOOKUP($A26,RT,15,)</f>
        <v>#N/A</v>
      </c>
    </row>
    <row r="27" spans="1:15" x14ac:dyDescent="0.25">
      <c r="A27" s="23">
        <v>27</v>
      </c>
      <c r="N27" t="e">
        <f>VLOOKUP(TRIM($A27),RT,14,FALSE)</f>
        <v>#N/A</v>
      </c>
      <c r="O27" t="e">
        <f>VLOOKUP($A27,RT,15,)</f>
        <v>#N/A</v>
      </c>
    </row>
    <row r="28" spans="1:15" x14ac:dyDescent="0.25">
      <c r="A28" s="23">
        <v>28</v>
      </c>
      <c r="N28" t="e">
        <f>VLOOKUP(TRIM($A28),RT,14,FALSE)</f>
        <v>#N/A</v>
      </c>
      <c r="O28" t="e">
        <f>VLOOKUP($A28,RT,15,)</f>
        <v>#N/A</v>
      </c>
    </row>
    <row r="29" spans="1:15" x14ac:dyDescent="0.25">
      <c r="A29" s="23">
        <v>29</v>
      </c>
      <c r="N29" t="e">
        <f>VLOOKUP(TRIM($A29),RT,14,FALSE)</f>
        <v>#N/A</v>
      </c>
      <c r="O29" t="str">
        <f>VLOOKUP($A29,RT,15,)</f>
        <v>S</v>
      </c>
    </row>
    <row r="30" spans="1:15" x14ac:dyDescent="0.25">
      <c r="A30" s="23">
        <v>29</v>
      </c>
      <c r="N30" t="e">
        <f>VLOOKUP(TRIM($A30),RT,14,FALSE)</f>
        <v>#N/A</v>
      </c>
      <c r="O30" t="str">
        <f>VLOOKUP($A30,RT,15,)</f>
        <v>S</v>
      </c>
    </row>
    <row r="31" spans="1:15" x14ac:dyDescent="0.25">
      <c r="A31" s="23">
        <v>31</v>
      </c>
      <c r="N31" t="e">
        <f>VLOOKUP(TRIM($A31),RT,14,FALSE)</f>
        <v>#N/A</v>
      </c>
      <c r="O31" t="str">
        <f>VLOOKUP($A31,RT,15,)</f>
        <v>S</v>
      </c>
    </row>
    <row r="32" spans="1:15" x14ac:dyDescent="0.25">
      <c r="A32" s="23">
        <v>32</v>
      </c>
      <c r="N32" t="e">
        <f>VLOOKUP(TRIM($A32),RT,14,FALSE)</f>
        <v>#N/A</v>
      </c>
      <c r="O32" t="str">
        <f>VLOOKUP($A32,RT,15,)</f>
        <v>S</v>
      </c>
    </row>
    <row r="33" spans="1:15" x14ac:dyDescent="0.25">
      <c r="A33" s="23">
        <v>33</v>
      </c>
      <c r="N33" t="e">
        <f>VLOOKUP(TRIM($A33),RT,14,FALSE)</f>
        <v>#N/A</v>
      </c>
      <c r="O33" t="e">
        <f>VLOOKUP($A33,RT,15,)</f>
        <v>#N/A</v>
      </c>
    </row>
    <row r="34" spans="1:15" x14ac:dyDescent="0.25">
      <c r="A34" s="23">
        <v>34</v>
      </c>
      <c r="N34" t="e">
        <f>VLOOKUP(TRIM($A34),RT,14,FALSE)</f>
        <v>#N/A</v>
      </c>
      <c r="O34" t="str">
        <f>VLOOKUP($A34,RT,15,)</f>
        <v>S</v>
      </c>
    </row>
    <row r="35" spans="1:15" x14ac:dyDescent="0.25">
      <c r="A35" s="23">
        <v>34</v>
      </c>
      <c r="N35" t="e">
        <f>VLOOKUP(TRIM($A35),RT,14,FALSE)</f>
        <v>#N/A</v>
      </c>
      <c r="O35" t="str">
        <f>VLOOKUP($A35,RT,15,)</f>
        <v>S</v>
      </c>
    </row>
    <row r="36" spans="1:15" x14ac:dyDescent="0.25">
      <c r="A36" s="23">
        <v>35</v>
      </c>
      <c r="N36" t="e">
        <f>VLOOKUP(TRIM($A36),RT,14,FALSE)</f>
        <v>#N/A</v>
      </c>
      <c r="O36" t="e">
        <f>VLOOKUP($A36,RT,15,)</f>
        <v>#N/A</v>
      </c>
    </row>
    <row r="37" spans="1:15" x14ac:dyDescent="0.25">
      <c r="A37" s="23">
        <v>36</v>
      </c>
      <c r="N37" t="e">
        <f>VLOOKUP(TRIM($A37),RT,14,FALSE)</f>
        <v>#N/A</v>
      </c>
      <c r="O37" t="e">
        <f>VLOOKUP($A37,RT,15,)</f>
        <v>#N/A</v>
      </c>
    </row>
    <row r="38" spans="1:15" x14ac:dyDescent="0.25">
      <c r="A38" s="23">
        <v>37</v>
      </c>
      <c r="N38" t="e">
        <f>VLOOKUP(TRIM($A38),RT,14,FALSE)</f>
        <v>#N/A</v>
      </c>
      <c r="O38" t="e">
        <f>VLOOKUP($A38,RT,15,)</f>
        <v>#N/A</v>
      </c>
    </row>
    <row r="39" spans="1:15" x14ac:dyDescent="0.25">
      <c r="A39" s="23">
        <v>38</v>
      </c>
      <c r="N39" t="e">
        <f>VLOOKUP(TRIM($A39),RT,14,FALSE)</f>
        <v>#N/A</v>
      </c>
      <c r="O39" t="e">
        <f>VLOOKUP($A39,RT,15,)</f>
        <v>#N/A</v>
      </c>
    </row>
    <row r="40" spans="1:15" x14ac:dyDescent="0.25">
      <c r="A40" s="23">
        <v>39</v>
      </c>
      <c r="N40" t="e">
        <f>VLOOKUP(TRIM($A40),RT,14,FALSE)</f>
        <v>#N/A</v>
      </c>
      <c r="O40" t="str">
        <f>VLOOKUP($A40,RT,15,)</f>
        <v>S</v>
      </c>
    </row>
    <row r="41" spans="1:15" x14ac:dyDescent="0.25">
      <c r="A41" s="23">
        <v>40</v>
      </c>
      <c r="N41" t="e">
        <f>VLOOKUP(TRIM($A41),RT,14,FALSE)</f>
        <v>#N/A</v>
      </c>
      <c r="O41" t="e">
        <f>VLOOKUP($A41,RT,15,)</f>
        <v>#N/A</v>
      </c>
    </row>
    <row r="42" spans="1:15" x14ac:dyDescent="0.25">
      <c r="A42" s="23">
        <v>41</v>
      </c>
      <c r="N42" t="e">
        <f>VLOOKUP(TRIM($A42),RT,14,FALSE)</f>
        <v>#N/A</v>
      </c>
      <c r="O42" t="e">
        <f>VLOOKUP($A42,RT,15,)</f>
        <v>#N/A</v>
      </c>
    </row>
    <row r="43" spans="1:15" x14ac:dyDescent="0.25">
      <c r="A43" s="23">
        <v>42</v>
      </c>
      <c r="N43" t="e">
        <f>VLOOKUP(TRIM($A43),RT,14,FALSE)</f>
        <v>#N/A</v>
      </c>
      <c r="O43" t="e">
        <f>VLOOKUP($A43,RT,15,)</f>
        <v>#N/A</v>
      </c>
    </row>
    <row r="44" spans="1:15" x14ac:dyDescent="0.25">
      <c r="A44" s="23">
        <v>43</v>
      </c>
      <c r="N44" t="e">
        <f>VLOOKUP(TRIM($A44),RT,14,FALSE)</f>
        <v>#N/A</v>
      </c>
      <c r="O44" t="e">
        <f>VLOOKUP($A44,RT,15,)</f>
        <v>#N/A</v>
      </c>
    </row>
    <row r="45" spans="1:15" x14ac:dyDescent="0.25">
      <c r="A45" s="23">
        <v>44</v>
      </c>
      <c r="N45" t="e">
        <f>VLOOKUP(TRIM($A45),RT,14,FALSE)</f>
        <v>#N/A</v>
      </c>
      <c r="O45" t="e">
        <f>VLOOKUP($A45,RT,15,)</f>
        <v>#N/A</v>
      </c>
    </row>
    <row r="46" spans="1:15" x14ac:dyDescent="0.25">
      <c r="A46" s="23">
        <v>45</v>
      </c>
      <c r="N46" t="e">
        <f>VLOOKUP(TRIM($A46),RT,14,FALSE)</f>
        <v>#N/A</v>
      </c>
      <c r="O46" t="e">
        <f>VLOOKUP($A46,RT,15,)</f>
        <v>#N/A</v>
      </c>
    </row>
    <row r="47" spans="1:15" x14ac:dyDescent="0.25">
      <c r="A47" s="23">
        <v>46</v>
      </c>
      <c r="N47" t="e">
        <f>VLOOKUP(TRIM($A47),RT,14,FALSE)</f>
        <v>#N/A</v>
      </c>
      <c r="O47" t="e">
        <f>VLOOKUP($A47,RT,15,)</f>
        <v>#N/A</v>
      </c>
    </row>
    <row r="48" spans="1:15" x14ac:dyDescent="0.25">
      <c r="A48" s="23">
        <v>47</v>
      </c>
      <c r="N48" t="e">
        <f>VLOOKUP(TRIM($A48),RT,14,FALSE)</f>
        <v>#N/A</v>
      </c>
      <c r="O48" t="e">
        <f>VLOOKUP($A48,RT,15,)</f>
        <v>#N/A</v>
      </c>
    </row>
    <row r="49" spans="1:15" x14ac:dyDescent="0.25">
      <c r="A49" s="23">
        <v>48</v>
      </c>
      <c r="N49" t="e">
        <f>VLOOKUP(TRIM($A49),RT,14,FALSE)</f>
        <v>#N/A</v>
      </c>
      <c r="O49" t="e">
        <f>VLOOKUP($A49,RT,15,)</f>
        <v>#N/A</v>
      </c>
    </row>
    <row r="50" spans="1:15" x14ac:dyDescent="0.25">
      <c r="A50" s="23">
        <v>49</v>
      </c>
      <c r="N50" t="e">
        <f>VLOOKUP(TRIM($A50),RT,14,FALSE)</f>
        <v>#N/A</v>
      </c>
      <c r="O50" t="e">
        <f>VLOOKUP($A50,RT,15,)</f>
        <v>#N/A</v>
      </c>
    </row>
    <row r="51" spans="1:15" x14ac:dyDescent="0.25">
      <c r="A51" s="23">
        <v>50</v>
      </c>
      <c r="N51" t="e">
        <f>VLOOKUP(TRIM($A51),RT,14,FALSE)</f>
        <v>#N/A</v>
      </c>
      <c r="O51" t="e">
        <f>VLOOKUP($A51,RT,15,)</f>
        <v>#N/A</v>
      </c>
    </row>
    <row r="52" spans="1:15" x14ac:dyDescent="0.25">
      <c r="A52" s="23">
        <v>51</v>
      </c>
      <c r="N52" t="e">
        <f>VLOOKUP(TRIM($A52),RT,14,FALSE)</f>
        <v>#N/A</v>
      </c>
      <c r="O52" t="e">
        <f>VLOOKUP($A52,RT,15,)</f>
        <v>#N/A</v>
      </c>
    </row>
    <row r="53" spans="1:15" x14ac:dyDescent="0.25">
      <c r="A53" s="23">
        <v>52</v>
      </c>
      <c r="N53" t="e">
        <f>VLOOKUP(TRIM($A53),RT,14,FALSE)</f>
        <v>#N/A</v>
      </c>
      <c r="O53" t="e">
        <f>VLOOKUP($A53,RT,15,)</f>
        <v>#N/A</v>
      </c>
    </row>
    <row r="54" spans="1:15" x14ac:dyDescent="0.25">
      <c r="A54" s="23">
        <v>53</v>
      </c>
      <c r="N54" t="e">
        <f>VLOOKUP(TRIM($A54),RT,14,FALSE)</f>
        <v>#N/A</v>
      </c>
      <c r="O54" t="str">
        <f>VLOOKUP($A54,RT,15,)</f>
        <v>S</v>
      </c>
    </row>
    <row r="55" spans="1:15" x14ac:dyDescent="0.25">
      <c r="A55" s="23">
        <v>54</v>
      </c>
      <c r="N55" t="e">
        <f>VLOOKUP(TRIM($A55),RT,14,FALSE)</f>
        <v>#N/A</v>
      </c>
      <c r="O55" t="str">
        <f>VLOOKUP($A55,RT,15,)</f>
        <v>S</v>
      </c>
    </row>
    <row r="56" spans="1:15" x14ac:dyDescent="0.25">
      <c r="A56" s="23">
        <v>55</v>
      </c>
      <c r="N56" t="e">
        <f>VLOOKUP(TRIM($A56),RT,14,FALSE)</f>
        <v>#N/A</v>
      </c>
      <c r="O56" t="str">
        <f>VLOOKUP($A56,RT,15,)</f>
        <v>S</v>
      </c>
    </row>
    <row r="57" spans="1:15" x14ac:dyDescent="0.25">
      <c r="A57" s="23">
        <v>56</v>
      </c>
      <c r="N57" t="e">
        <f>VLOOKUP(TRIM($A57),RT,14,FALSE)</f>
        <v>#N/A</v>
      </c>
      <c r="O57" t="e">
        <f>VLOOKUP($A57,RT,15,)</f>
        <v>#N/A</v>
      </c>
    </row>
    <row r="58" spans="1:15" x14ac:dyDescent="0.25">
      <c r="A58" s="23">
        <v>57</v>
      </c>
      <c r="N58" t="e">
        <f>VLOOKUP(TRIM($A58),RT,14,FALSE)</f>
        <v>#N/A</v>
      </c>
      <c r="O58" t="e">
        <f>VLOOKUP($A58,RT,15,)</f>
        <v>#N/A</v>
      </c>
    </row>
    <row r="59" spans="1:15" x14ac:dyDescent="0.25">
      <c r="A59" s="23">
        <v>58</v>
      </c>
      <c r="N59" t="e">
        <f>VLOOKUP(TRIM($A59),RT,14,FALSE)</f>
        <v>#N/A</v>
      </c>
      <c r="O59" t="e">
        <f>VLOOKUP($A59,RT,15,)</f>
        <v>#N/A</v>
      </c>
    </row>
    <row r="60" spans="1:15" x14ac:dyDescent="0.25">
      <c r="A60" s="23">
        <v>59</v>
      </c>
      <c r="N60" t="e">
        <f>VLOOKUP(TRIM($A60),RT,14,FALSE)</f>
        <v>#N/A</v>
      </c>
      <c r="O60" t="e">
        <f>VLOOKUP($A60,RT,15,)</f>
        <v>#N/A</v>
      </c>
    </row>
    <row r="61" spans="1:15" x14ac:dyDescent="0.25">
      <c r="A61" s="23">
        <v>60</v>
      </c>
      <c r="N61" t="e">
        <f>VLOOKUP(TRIM($A61),RT,14,FALSE)</f>
        <v>#N/A</v>
      </c>
      <c r="O61" t="e">
        <f>VLOOKUP($A61,RT,15,)</f>
        <v>#N/A</v>
      </c>
    </row>
    <row r="62" spans="1:15" x14ac:dyDescent="0.25">
      <c r="A62" s="23">
        <v>61</v>
      </c>
      <c r="N62" t="e">
        <f>VLOOKUP(TRIM($A62),RT,14,FALSE)</f>
        <v>#N/A</v>
      </c>
      <c r="O62" t="e">
        <f>VLOOKUP($A62,RT,15,)</f>
        <v>#N/A</v>
      </c>
    </row>
    <row r="63" spans="1:15" x14ac:dyDescent="0.25">
      <c r="A63" s="23">
        <v>62</v>
      </c>
      <c r="N63" t="e">
        <f>VLOOKUP(TRIM($A63),RT,14,FALSE)</f>
        <v>#N/A</v>
      </c>
      <c r="O63" t="e">
        <f>VLOOKUP($A63,RT,15,)</f>
        <v>#N/A</v>
      </c>
    </row>
    <row r="64" spans="1:15" x14ac:dyDescent="0.25">
      <c r="A64" s="23">
        <v>63</v>
      </c>
      <c r="N64" t="e">
        <f>VLOOKUP(TRIM($A64),RT,14,FALSE)</f>
        <v>#N/A</v>
      </c>
      <c r="O64" t="e">
        <f>VLOOKUP($A64,RT,15,)</f>
        <v>#N/A</v>
      </c>
    </row>
    <row r="65" spans="1:15" x14ac:dyDescent="0.25">
      <c r="A65" s="23">
        <v>64</v>
      </c>
      <c r="N65" t="e">
        <f>VLOOKUP(TRIM($A65),RT,14,FALSE)</f>
        <v>#N/A</v>
      </c>
      <c r="O65" t="e">
        <f>VLOOKUP($A65,RT,15,)</f>
        <v>#N/A</v>
      </c>
    </row>
    <row r="66" spans="1:15" x14ac:dyDescent="0.25">
      <c r="A66" s="23">
        <v>65</v>
      </c>
      <c r="N66" t="e">
        <f>VLOOKUP(TRIM($A66),RT,14,FALSE)</f>
        <v>#N/A</v>
      </c>
      <c r="O66" t="str">
        <f>VLOOKUP($A66,RT,15,)</f>
        <v>S</v>
      </c>
    </row>
    <row r="67" spans="1:15" x14ac:dyDescent="0.25">
      <c r="A67" s="23">
        <v>66</v>
      </c>
      <c r="N67" t="e">
        <f>VLOOKUP(TRIM($A67),RT,14,FALSE)</f>
        <v>#N/A</v>
      </c>
      <c r="O67" t="str">
        <f>VLOOKUP($A67,RT,15,)</f>
        <v>S</v>
      </c>
    </row>
    <row r="68" spans="1:15" x14ac:dyDescent="0.25">
      <c r="A68" s="23">
        <v>66</v>
      </c>
      <c r="N68" t="e">
        <f>VLOOKUP(TRIM($A68),RT,14,FALSE)</f>
        <v>#N/A</v>
      </c>
      <c r="O68" t="str">
        <f>VLOOKUP($A68,RT,15,)</f>
        <v>S</v>
      </c>
    </row>
    <row r="69" spans="1:15" x14ac:dyDescent="0.25">
      <c r="A69" s="23">
        <v>67</v>
      </c>
      <c r="N69" t="e">
        <f>VLOOKUP(TRIM($A69),RT,14,FALSE)</f>
        <v>#N/A</v>
      </c>
      <c r="O69" t="e">
        <f>VLOOKUP($A69,RT,15,)</f>
        <v>#N/A</v>
      </c>
    </row>
    <row r="70" spans="1:15" x14ac:dyDescent="0.25">
      <c r="A70" s="23">
        <v>68</v>
      </c>
      <c r="N70" t="e">
        <f>VLOOKUP(TRIM($A70),RT,14,FALSE)</f>
        <v>#N/A</v>
      </c>
      <c r="O70" t="str">
        <f>VLOOKUP($A70,RT,15,)</f>
        <v>S</v>
      </c>
    </row>
    <row r="71" spans="1:15" x14ac:dyDescent="0.25">
      <c r="A71" s="23">
        <v>69</v>
      </c>
      <c r="N71" t="e">
        <f>VLOOKUP(TRIM($A71),RT,14,FALSE)</f>
        <v>#N/A</v>
      </c>
      <c r="O71" t="str">
        <f>VLOOKUP($A71,RT,15,)</f>
        <v>S</v>
      </c>
    </row>
    <row r="72" spans="1:15" x14ac:dyDescent="0.25">
      <c r="A72" s="23">
        <v>70</v>
      </c>
      <c r="N72" t="e">
        <f>VLOOKUP(TRIM($A72),RT,14,FALSE)</f>
        <v>#N/A</v>
      </c>
      <c r="O72" t="str">
        <f>VLOOKUP($A72,RT,15,)</f>
        <v>S</v>
      </c>
    </row>
    <row r="73" spans="1:15" x14ac:dyDescent="0.25">
      <c r="A73" s="23">
        <v>71</v>
      </c>
      <c r="N73" t="e">
        <f>VLOOKUP(TRIM($A73),RT,14,FALSE)</f>
        <v>#N/A</v>
      </c>
      <c r="O73" t="e">
        <f>VLOOKUP($A73,RT,15,)</f>
        <v>#N/A</v>
      </c>
    </row>
    <row r="74" spans="1:15" x14ac:dyDescent="0.25">
      <c r="A74" s="23">
        <v>72</v>
      </c>
      <c r="N74" t="e">
        <f>VLOOKUP(TRIM($A74),RT,14,FALSE)</f>
        <v>#N/A</v>
      </c>
      <c r="O74" t="str">
        <f>VLOOKUP($A74,RT,15,)</f>
        <v>S</v>
      </c>
    </row>
    <row r="75" spans="1:15" x14ac:dyDescent="0.25">
      <c r="A75" s="23">
        <v>72</v>
      </c>
      <c r="N75" t="e">
        <f>VLOOKUP(TRIM($A75),RT,14,FALSE)</f>
        <v>#N/A</v>
      </c>
      <c r="O75" t="str">
        <f>VLOOKUP($A75,RT,15,)</f>
        <v>S</v>
      </c>
    </row>
    <row r="76" spans="1:15" x14ac:dyDescent="0.25">
      <c r="A76" s="23">
        <v>73</v>
      </c>
      <c r="N76" t="e">
        <f>VLOOKUP(TRIM($A76),RT,14,FALSE)</f>
        <v>#N/A</v>
      </c>
      <c r="O76" t="str">
        <f>VLOOKUP($A76,RT,15,)</f>
        <v>S</v>
      </c>
    </row>
    <row r="77" spans="1:15" x14ac:dyDescent="0.25">
      <c r="A77" s="23">
        <v>74</v>
      </c>
      <c r="N77" t="e">
        <f>VLOOKUP(TRIM($A77),RT,14,FALSE)</f>
        <v>#N/A</v>
      </c>
      <c r="O77" t="str">
        <f>VLOOKUP($A77,RT,15,)</f>
        <v>S</v>
      </c>
    </row>
    <row r="78" spans="1:15" x14ac:dyDescent="0.25">
      <c r="A78" s="23">
        <v>75</v>
      </c>
      <c r="N78" t="e">
        <f>VLOOKUP(TRIM($A78),RT,14,FALSE)</f>
        <v>#N/A</v>
      </c>
      <c r="O78" t="e">
        <f>VLOOKUP($A78,RT,15,)</f>
        <v>#N/A</v>
      </c>
    </row>
    <row r="79" spans="1:15" x14ac:dyDescent="0.25">
      <c r="A79" s="23">
        <v>76</v>
      </c>
      <c r="N79" t="e">
        <f>VLOOKUP(TRIM($A79),RT,14,FALSE)</f>
        <v>#N/A</v>
      </c>
      <c r="O79" t="e">
        <f>VLOOKUP($A79,RT,15,)</f>
        <v>#N/A</v>
      </c>
    </row>
    <row r="80" spans="1:15" x14ac:dyDescent="0.25">
      <c r="A80" s="23">
        <v>77</v>
      </c>
      <c r="N80" t="e">
        <f>VLOOKUP(TRIM($A80),RT,14,FALSE)</f>
        <v>#N/A</v>
      </c>
      <c r="O80" t="e">
        <f>VLOOKUP($A80,RT,15,)</f>
        <v>#N/A</v>
      </c>
    </row>
    <row r="81" spans="1:15" x14ac:dyDescent="0.25">
      <c r="A81" s="23">
        <v>78</v>
      </c>
      <c r="N81" t="e">
        <f>VLOOKUP(TRIM($A81),RT,14,FALSE)</f>
        <v>#N/A</v>
      </c>
      <c r="O81" t="e">
        <f>VLOOKUP($A81,RT,15,)</f>
        <v>#N/A</v>
      </c>
    </row>
    <row r="82" spans="1:15" x14ac:dyDescent="0.25">
      <c r="A82" s="23">
        <v>79</v>
      </c>
      <c r="N82" t="e">
        <f>VLOOKUP(TRIM($A82),RT,14,FALSE)</f>
        <v>#N/A</v>
      </c>
      <c r="O82" t="str">
        <f>VLOOKUP($A82,RT,15,)</f>
        <v>S</v>
      </c>
    </row>
    <row r="83" spans="1:15" x14ac:dyDescent="0.25">
      <c r="A83" s="23">
        <v>80</v>
      </c>
      <c r="N83" t="e">
        <f>VLOOKUP(TRIM($A83),RT,14,FALSE)</f>
        <v>#N/A</v>
      </c>
      <c r="O83" t="str">
        <f>VLOOKUP($A83,RT,15,)</f>
        <v>S</v>
      </c>
    </row>
    <row r="84" spans="1:15" x14ac:dyDescent="0.25">
      <c r="A84" s="23">
        <v>82</v>
      </c>
      <c r="N84" t="e">
        <f>VLOOKUP(TRIM($A84),RT,14,FALSE)</f>
        <v>#N/A</v>
      </c>
      <c r="O84" t="e">
        <f>VLOOKUP($A84,RT,15,)</f>
        <v>#N/A</v>
      </c>
    </row>
    <row r="85" spans="1:15" x14ac:dyDescent="0.25">
      <c r="A85" s="23">
        <v>83</v>
      </c>
      <c r="N85" t="e">
        <f>VLOOKUP(TRIM($A85),RT,14,FALSE)</f>
        <v>#N/A</v>
      </c>
      <c r="O85" t="e">
        <f>VLOOKUP($A85,RT,15,)</f>
        <v>#N/A</v>
      </c>
    </row>
    <row r="86" spans="1:15" x14ac:dyDescent="0.25">
      <c r="A86" s="23">
        <v>84</v>
      </c>
      <c r="N86" t="e">
        <f>VLOOKUP(TRIM($A86),RT,14,FALSE)</f>
        <v>#N/A</v>
      </c>
      <c r="O86" t="e">
        <f>VLOOKUP($A86,RT,15,)</f>
        <v>#N/A</v>
      </c>
    </row>
    <row r="87" spans="1:15" x14ac:dyDescent="0.25">
      <c r="A87" s="23">
        <v>85</v>
      </c>
      <c r="N87" t="e">
        <f>VLOOKUP(TRIM($A87),RT,14,FALSE)</f>
        <v>#N/A</v>
      </c>
      <c r="O87" t="e">
        <f>VLOOKUP($A87,RT,15,)</f>
        <v>#N/A</v>
      </c>
    </row>
    <row r="88" spans="1:15" x14ac:dyDescent="0.25">
      <c r="A88" s="23">
        <v>86</v>
      </c>
      <c r="N88" t="e">
        <f>VLOOKUP(TRIM($A88),RT,14,FALSE)</f>
        <v>#N/A</v>
      </c>
      <c r="O88" t="e">
        <f>VLOOKUP($A88,RT,15,)</f>
        <v>#N/A</v>
      </c>
    </row>
    <row r="89" spans="1:15" x14ac:dyDescent="0.25">
      <c r="A89" s="23">
        <v>87</v>
      </c>
      <c r="N89" t="e">
        <f>VLOOKUP(TRIM($A89),RT,14,FALSE)</f>
        <v>#N/A</v>
      </c>
      <c r="O89" t="e">
        <f>VLOOKUP($A89,RT,15,)</f>
        <v>#N/A</v>
      </c>
    </row>
    <row r="90" spans="1:15" x14ac:dyDescent="0.25">
      <c r="A90" s="23">
        <v>88</v>
      </c>
      <c r="N90" t="e">
        <f>VLOOKUP(TRIM($A90),RT,14,FALSE)</f>
        <v>#N/A</v>
      </c>
      <c r="O90" t="e">
        <f>VLOOKUP($A90,RT,15,)</f>
        <v>#N/A</v>
      </c>
    </row>
    <row r="91" spans="1:15" x14ac:dyDescent="0.25">
      <c r="A91" s="23">
        <v>89</v>
      </c>
      <c r="N91" t="e">
        <f>VLOOKUP(TRIM($A91),RT,14,FALSE)</f>
        <v>#N/A</v>
      </c>
      <c r="O91" t="e">
        <f>VLOOKUP($A91,RT,15,)</f>
        <v>#N/A</v>
      </c>
    </row>
    <row r="92" spans="1:15" x14ac:dyDescent="0.25">
      <c r="A92" s="23">
        <v>90</v>
      </c>
      <c r="N92" t="e">
        <f>VLOOKUP(TRIM($A92),RT,14,FALSE)</f>
        <v>#N/A</v>
      </c>
      <c r="O92" t="e">
        <f>VLOOKUP($A92,RT,15,)</f>
        <v>#N/A</v>
      </c>
    </row>
    <row r="93" spans="1:15" x14ac:dyDescent="0.25">
      <c r="A93" s="23">
        <v>91</v>
      </c>
      <c r="N93" t="e">
        <f>VLOOKUP(TRIM($A93),RT,14,FALSE)</f>
        <v>#N/A</v>
      </c>
      <c r="O93" t="e">
        <f>VLOOKUP($A93,RT,15,)</f>
        <v>#N/A</v>
      </c>
    </row>
    <row r="94" spans="1:15" x14ac:dyDescent="0.25">
      <c r="A94" s="23">
        <v>92</v>
      </c>
      <c r="N94" t="e">
        <f>VLOOKUP(TRIM($A94),RT,14,FALSE)</f>
        <v>#N/A</v>
      </c>
      <c r="O94" t="e">
        <f>VLOOKUP($A94,RT,15,)</f>
        <v>#N/A</v>
      </c>
    </row>
    <row r="95" spans="1:15" x14ac:dyDescent="0.25">
      <c r="A95" s="23">
        <v>93</v>
      </c>
      <c r="N95" t="e">
        <f>VLOOKUP(TRIM($A95),RT,14,FALSE)</f>
        <v>#N/A</v>
      </c>
      <c r="O95" t="e">
        <f>VLOOKUP($A95,RT,15,)</f>
        <v>#N/A</v>
      </c>
    </row>
    <row r="96" spans="1:15" x14ac:dyDescent="0.25">
      <c r="A96" s="23">
        <v>94</v>
      </c>
      <c r="N96" t="e">
        <f>VLOOKUP(TRIM($A96),RT,14,FALSE)</f>
        <v>#N/A</v>
      </c>
      <c r="O96" t="e">
        <f>VLOOKUP($A96,RT,15,)</f>
        <v>#N/A</v>
      </c>
    </row>
    <row r="97" spans="1:15" x14ac:dyDescent="0.25">
      <c r="A97" s="23">
        <v>95</v>
      </c>
      <c r="N97" t="e">
        <f>VLOOKUP(TRIM($A97),RT,14,FALSE)</f>
        <v>#N/A</v>
      </c>
      <c r="O97" t="e">
        <f>VLOOKUP($A97,RT,15,)</f>
        <v>#N/A</v>
      </c>
    </row>
    <row r="98" spans="1:15" x14ac:dyDescent="0.25">
      <c r="A98" s="23">
        <v>96</v>
      </c>
      <c r="N98" t="e">
        <f>VLOOKUP(TRIM($A98),RT,14,FALSE)</f>
        <v>#N/A</v>
      </c>
      <c r="O98" t="e">
        <f>VLOOKUP($A98,RT,15,)</f>
        <v>#N/A</v>
      </c>
    </row>
    <row r="99" spans="1:15" x14ac:dyDescent="0.25">
      <c r="A99" s="23">
        <v>97</v>
      </c>
      <c r="N99" t="e">
        <f>VLOOKUP(TRIM($A99),RT,14,FALSE)</f>
        <v>#N/A</v>
      </c>
      <c r="O99" t="e">
        <f>VLOOKUP($A99,RT,15,)</f>
        <v>#N/A</v>
      </c>
    </row>
    <row r="100" spans="1:15" x14ac:dyDescent="0.25">
      <c r="A100" s="23">
        <v>98</v>
      </c>
      <c r="N100" t="e">
        <f>VLOOKUP(TRIM($A100),RT,14,FALSE)</f>
        <v>#N/A</v>
      </c>
      <c r="O100" t="e">
        <f>VLOOKUP($A100,RT,15,)</f>
        <v>#N/A</v>
      </c>
    </row>
    <row r="101" spans="1:15" x14ac:dyDescent="0.25">
      <c r="A101" s="23">
        <v>99</v>
      </c>
      <c r="N101" t="e">
        <f>VLOOKUP(TRIM($A101),RT,14,FALSE)</f>
        <v>#N/A</v>
      </c>
      <c r="O101" t="e">
        <f>VLOOKUP($A101,RT,15,)</f>
        <v>#N/A</v>
      </c>
    </row>
    <row r="102" spans="1:15" x14ac:dyDescent="0.25">
      <c r="A102" s="23">
        <v>100</v>
      </c>
      <c r="N102" t="e">
        <f>VLOOKUP(TRIM($A102),RT,14,FALSE)</f>
        <v>#N/A</v>
      </c>
      <c r="O102" t="str">
        <f>VLOOKUP($A102,RT,15,)</f>
        <v>S</v>
      </c>
    </row>
    <row r="103" spans="1:15" x14ac:dyDescent="0.25">
      <c r="A103" s="23">
        <v>101</v>
      </c>
      <c r="N103" t="e">
        <f>VLOOKUP(TRIM($A103),RT,14,FALSE)</f>
        <v>#N/A</v>
      </c>
      <c r="O103" t="e">
        <f>VLOOKUP($A103,RT,15,)</f>
        <v>#N/A</v>
      </c>
    </row>
    <row r="104" spans="1:15" x14ac:dyDescent="0.25">
      <c r="A104" s="23">
        <v>102</v>
      </c>
      <c r="N104" t="e">
        <f>VLOOKUP(TRIM($A104),RT,14,FALSE)</f>
        <v>#N/A</v>
      </c>
      <c r="O104" t="str">
        <f>VLOOKUP($A104,RT,15,)</f>
        <v>S</v>
      </c>
    </row>
    <row r="105" spans="1:15" x14ac:dyDescent="0.25">
      <c r="A105" s="23">
        <v>102</v>
      </c>
      <c r="N105" t="e">
        <f>VLOOKUP(TRIM($A105),RT,14,FALSE)</f>
        <v>#N/A</v>
      </c>
      <c r="O105" t="str">
        <f>VLOOKUP($A105,RT,15,)</f>
        <v>S</v>
      </c>
    </row>
    <row r="106" spans="1:15" x14ac:dyDescent="0.25">
      <c r="A106" s="23">
        <v>104</v>
      </c>
      <c r="N106" t="e">
        <f>VLOOKUP(TRIM($A106),RT,14,FALSE)</f>
        <v>#N/A</v>
      </c>
      <c r="O106" t="e">
        <f>VLOOKUP($A106,RT,15,)</f>
        <v>#N/A</v>
      </c>
    </row>
    <row r="107" spans="1:15" x14ac:dyDescent="0.25">
      <c r="A107" s="23">
        <v>105</v>
      </c>
      <c r="N107" t="e">
        <f>VLOOKUP(TRIM($A107),RT,14,FALSE)</f>
        <v>#N/A</v>
      </c>
      <c r="O107" t="str">
        <f>VLOOKUP($A107,RT,15,)</f>
        <v>S</v>
      </c>
    </row>
    <row r="108" spans="1:15" x14ac:dyDescent="0.25">
      <c r="A108" s="23">
        <v>106</v>
      </c>
      <c r="N108" t="e">
        <f>VLOOKUP(TRIM($A108),RT,14,FALSE)</f>
        <v>#N/A</v>
      </c>
      <c r="O108" t="e">
        <f>VLOOKUP($A108,RT,15,)</f>
        <v>#N/A</v>
      </c>
    </row>
    <row r="109" spans="1:15" x14ac:dyDescent="0.25">
      <c r="A109" s="23">
        <v>107</v>
      </c>
      <c r="N109" t="e">
        <f>VLOOKUP(TRIM($A109),RT,14,FALSE)</f>
        <v>#N/A</v>
      </c>
      <c r="O109" t="e">
        <f>VLOOKUP($A109,RT,15,)</f>
        <v>#N/A</v>
      </c>
    </row>
    <row r="110" spans="1:15" x14ac:dyDescent="0.25">
      <c r="A110" s="23">
        <v>108</v>
      </c>
      <c r="N110" t="e">
        <f>VLOOKUP(TRIM($A110),RT,14,FALSE)</f>
        <v>#N/A</v>
      </c>
      <c r="O110" t="str">
        <f>VLOOKUP($A110,RT,15,)</f>
        <v>S</v>
      </c>
    </row>
    <row r="111" spans="1:15" x14ac:dyDescent="0.25">
      <c r="A111" s="23">
        <v>109</v>
      </c>
      <c r="N111" t="e">
        <f>VLOOKUP(TRIM($A111),RT,14,FALSE)</f>
        <v>#N/A</v>
      </c>
      <c r="O111" t="str">
        <f>VLOOKUP($A111,RT,15,)</f>
        <v>S</v>
      </c>
    </row>
    <row r="112" spans="1:15" x14ac:dyDescent="0.25">
      <c r="A112" s="23">
        <v>109</v>
      </c>
      <c r="N112" t="e">
        <f>VLOOKUP(TRIM($A112),RT,14,FALSE)</f>
        <v>#N/A</v>
      </c>
      <c r="O112" t="str">
        <f>VLOOKUP($A112,RT,15,)</f>
        <v>S</v>
      </c>
    </row>
    <row r="113" spans="1:15" x14ac:dyDescent="0.25">
      <c r="A113" s="23">
        <v>112</v>
      </c>
      <c r="N113" t="e">
        <f>VLOOKUP(TRIM($A113),RT,14,FALSE)</f>
        <v>#N/A</v>
      </c>
      <c r="O113" t="str">
        <f>VLOOKUP($A113,RT,15,)</f>
        <v>S</v>
      </c>
    </row>
    <row r="114" spans="1:15" x14ac:dyDescent="0.25">
      <c r="A114" s="23">
        <v>117</v>
      </c>
      <c r="N114" t="e">
        <f>VLOOKUP(TRIM($A114),RT,14,FALSE)</f>
        <v>#N/A</v>
      </c>
      <c r="O114" t="e">
        <f>VLOOKUP($A114,RT,15,)</f>
        <v>#N/A</v>
      </c>
    </row>
    <row r="115" spans="1:15" x14ac:dyDescent="0.25">
      <c r="A115" s="23">
        <v>119</v>
      </c>
      <c r="N115" t="e">
        <f>VLOOKUP(TRIM($A115),RT,14,FALSE)</f>
        <v>#N/A</v>
      </c>
      <c r="O115" t="e">
        <f>VLOOKUP($A115,RT,15,)</f>
        <v>#N/A</v>
      </c>
    </row>
    <row r="116" spans="1:15" x14ac:dyDescent="0.25">
      <c r="A116" s="23">
        <v>120</v>
      </c>
      <c r="N116" t="e">
        <f>VLOOKUP(TRIM($A116),RT,14,FALSE)</f>
        <v>#N/A</v>
      </c>
      <c r="O116" t="e">
        <f>VLOOKUP($A116,RT,15,)</f>
        <v>#N/A</v>
      </c>
    </row>
    <row r="117" spans="1:15" x14ac:dyDescent="0.25">
      <c r="A117" s="23">
        <v>123</v>
      </c>
      <c r="N117" t="e">
        <f>VLOOKUP(TRIM($A117),RT,14,FALSE)</f>
        <v>#N/A</v>
      </c>
      <c r="O117" t="str">
        <f>VLOOKUP($A117,RT,15,)</f>
        <v>S</v>
      </c>
    </row>
    <row r="118" spans="1:15" x14ac:dyDescent="0.25">
      <c r="A118" s="23">
        <v>124</v>
      </c>
      <c r="N118" t="e">
        <f>VLOOKUP(TRIM($A118),RT,14,FALSE)</f>
        <v>#N/A</v>
      </c>
      <c r="O118" t="e">
        <f>VLOOKUP($A118,RT,15,)</f>
        <v>#N/A</v>
      </c>
    </row>
    <row r="119" spans="1:15" x14ac:dyDescent="0.25">
      <c r="A119" s="23">
        <v>130</v>
      </c>
      <c r="N119" t="e">
        <f>VLOOKUP(TRIM($A119),RT,14,FALSE)</f>
        <v>#N/A</v>
      </c>
      <c r="O119" t="e">
        <f>VLOOKUP($A119,RT,15,)</f>
        <v>#N/A</v>
      </c>
    </row>
    <row r="120" spans="1:15" x14ac:dyDescent="0.25">
      <c r="A120" s="23">
        <v>131</v>
      </c>
      <c r="N120" t="e">
        <f>VLOOKUP(TRIM($A120),RT,14,FALSE)</f>
        <v>#N/A</v>
      </c>
      <c r="O120" t="str">
        <f>VLOOKUP($A120,RT,15,)</f>
        <v>S</v>
      </c>
    </row>
    <row r="121" spans="1:15" x14ac:dyDescent="0.25">
      <c r="A121" s="23">
        <v>132</v>
      </c>
      <c r="N121" t="e">
        <f>VLOOKUP(TRIM($A121),RT,14,FALSE)</f>
        <v>#N/A</v>
      </c>
      <c r="O121" t="e">
        <f>VLOOKUP($A121,RT,15,)</f>
        <v>#N/A</v>
      </c>
    </row>
    <row r="122" spans="1:15" x14ac:dyDescent="0.25">
      <c r="A122" s="23">
        <v>133</v>
      </c>
      <c r="N122" t="e">
        <f>VLOOKUP(TRIM($A122),RT,14,FALSE)</f>
        <v>#N/A</v>
      </c>
      <c r="O122" t="e">
        <f>VLOOKUP($A122,RT,15,)</f>
        <v>#N/A</v>
      </c>
    </row>
    <row r="123" spans="1:15" x14ac:dyDescent="0.25">
      <c r="A123" s="23">
        <v>134</v>
      </c>
      <c r="N123" t="e">
        <f>VLOOKUP(TRIM($A123),RT,14,FALSE)</f>
        <v>#N/A</v>
      </c>
      <c r="O123" t="e">
        <f>VLOOKUP($A123,RT,15,)</f>
        <v>#N/A</v>
      </c>
    </row>
    <row r="124" spans="1:15" x14ac:dyDescent="0.25">
      <c r="A124" s="23">
        <v>135</v>
      </c>
      <c r="N124" t="e">
        <f>VLOOKUP(TRIM($A124),RT,14,FALSE)</f>
        <v>#N/A</v>
      </c>
      <c r="O124" t="e">
        <f>VLOOKUP($A124,RT,15,)</f>
        <v>#N/A</v>
      </c>
    </row>
    <row r="125" spans="1:15" x14ac:dyDescent="0.25">
      <c r="A125" s="23">
        <v>136</v>
      </c>
      <c r="N125" t="e">
        <f>VLOOKUP(TRIM($A125),RT,14,FALSE)</f>
        <v>#N/A</v>
      </c>
      <c r="O125" t="e">
        <f>VLOOKUP($A125,RT,15,)</f>
        <v>#N/A</v>
      </c>
    </row>
    <row r="126" spans="1:15" x14ac:dyDescent="0.25">
      <c r="A126" s="23">
        <v>137</v>
      </c>
      <c r="N126" t="e">
        <f>VLOOKUP(TRIM($A126),RT,14,FALSE)</f>
        <v>#N/A</v>
      </c>
      <c r="O126" t="e">
        <f>VLOOKUP($A126,RT,15,)</f>
        <v>#N/A</v>
      </c>
    </row>
    <row r="127" spans="1:15" x14ac:dyDescent="0.25">
      <c r="A127" s="23">
        <v>138</v>
      </c>
      <c r="N127" t="e">
        <f>VLOOKUP(TRIM($A127),RT,14,FALSE)</f>
        <v>#N/A</v>
      </c>
      <c r="O127" t="e">
        <f>VLOOKUP($A127,RT,15,)</f>
        <v>#N/A</v>
      </c>
    </row>
    <row r="128" spans="1:15" x14ac:dyDescent="0.25">
      <c r="A128" s="23">
        <v>139</v>
      </c>
      <c r="N128" t="e">
        <f>VLOOKUP(TRIM($A128),RT,14,FALSE)</f>
        <v>#N/A</v>
      </c>
      <c r="O128" t="e">
        <f>VLOOKUP($A128,RT,15,)</f>
        <v>#N/A</v>
      </c>
    </row>
    <row r="129" spans="1:15" x14ac:dyDescent="0.25">
      <c r="A129" s="23">
        <v>140</v>
      </c>
      <c r="N129" t="e">
        <f>VLOOKUP(TRIM($A129),RT,14,FALSE)</f>
        <v>#N/A</v>
      </c>
      <c r="O129" t="e">
        <f>VLOOKUP($A129,RT,15,)</f>
        <v>#N/A</v>
      </c>
    </row>
    <row r="130" spans="1:15" x14ac:dyDescent="0.25">
      <c r="A130" s="23">
        <v>141</v>
      </c>
      <c r="N130" t="e">
        <f>VLOOKUP(TRIM($A130),RT,14,FALSE)</f>
        <v>#N/A</v>
      </c>
      <c r="O130" t="e">
        <f>VLOOKUP($A130,RT,15,)</f>
        <v>#N/A</v>
      </c>
    </row>
    <row r="131" spans="1:15" x14ac:dyDescent="0.25">
      <c r="A131" s="23">
        <v>142</v>
      </c>
      <c r="N131" t="e">
        <f>VLOOKUP(TRIM($A131),RT,14,FALSE)</f>
        <v>#N/A</v>
      </c>
      <c r="O131" t="str">
        <f>VLOOKUP($A131,RT,15,)</f>
        <v>S</v>
      </c>
    </row>
    <row r="132" spans="1:15" x14ac:dyDescent="0.25">
      <c r="A132" s="23">
        <v>142</v>
      </c>
      <c r="N132" t="e">
        <f>VLOOKUP(TRIM($A132),RT,14,FALSE)</f>
        <v>#N/A</v>
      </c>
      <c r="O132" t="str">
        <f>VLOOKUP($A132,RT,15,)</f>
        <v>S</v>
      </c>
    </row>
    <row r="133" spans="1:15" x14ac:dyDescent="0.25">
      <c r="A133" s="23">
        <v>143</v>
      </c>
      <c r="N133" t="e">
        <f>VLOOKUP(TRIM($A133),RT,14,FALSE)</f>
        <v>#N/A</v>
      </c>
      <c r="O133" t="e">
        <f>VLOOKUP($A133,RT,15,)</f>
        <v>#N/A</v>
      </c>
    </row>
    <row r="134" spans="1:15" x14ac:dyDescent="0.25">
      <c r="A134" s="23">
        <v>144</v>
      </c>
      <c r="N134" t="e">
        <f>VLOOKUP(TRIM($A134),RT,14,FALSE)</f>
        <v>#N/A</v>
      </c>
      <c r="O134" t="str">
        <f>VLOOKUP($A134,RT,15,)</f>
        <v>S</v>
      </c>
    </row>
    <row r="135" spans="1:15" x14ac:dyDescent="0.25">
      <c r="A135" s="23">
        <v>145</v>
      </c>
      <c r="N135" t="e">
        <f>VLOOKUP(TRIM($A135),RT,14,FALSE)</f>
        <v>#N/A</v>
      </c>
      <c r="O135" t="e">
        <f>VLOOKUP($A135,RT,15,)</f>
        <v>#N/A</v>
      </c>
    </row>
    <row r="136" spans="1:15" x14ac:dyDescent="0.25">
      <c r="A136" s="23">
        <v>146</v>
      </c>
      <c r="N136" t="e">
        <f>VLOOKUP(TRIM($A136),RT,14,FALSE)</f>
        <v>#N/A</v>
      </c>
      <c r="O136" t="e">
        <f>VLOOKUP($A136,RT,15,)</f>
        <v>#N/A</v>
      </c>
    </row>
    <row r="137" spans="1:15" x14ac:dyDescent="0.25">
      <c r="A137" s="23">
        <v>147</v>
      </c>
      <c r="N137" t="e">
        <f>VLOOKUP(TRIM($A137),RT,14,FALSE)</f>
        <v>#N/A</v>
      </c>
      <c r="O137" t="e">
        <f>VLOOKUP($A137,RT,15,)</f>
        <v>#N/A</v>
      </c>
    </row>
    <row r="138" spans="1:15" x14ac:dyDescent="0.25">
      <c r="A138" s="23">
        <v>147</v>
      </c>
      <c r="N138" t="e">
        <f>VLOOKUP(TRIM($A138),RT,14,FALSE)</f>
        <v>#N/A</v>
      </c>
      <c r="O138" t="e">
        <f>VLOOKUP($A138,RT,15,)</f>
        <v>#N/A</v>
      </c>
    </row>
    <row r="139" spans="1:15" x14ac:dyDescent="0.25">
      <c r="A139" s="23">
        <v>148</v>
      </c>
      <c r="N139" t="e">
        <f>VLOOKUP(TRIM($A139),RT,14,FALSE)</f>
        <v>#N/A</v>
      </c>
      <c r="O139" t="e">
        <f>VLOOKUP($A139,RT,15,)</f>
        <v>#N/A</v>
      </c>
    </row>
    <row r="140" spans="1:15" x14ac:dyDescent="0.25">
      <c r="A140" s="23">
        <v>149</v>
      </c>
      <c r="N140" t="e">
        <f>VLOOKUP(TRIM($A140),RT,14,FALSE)</f>
        <v>#N/A</v>
      </c>
      <c r="O140" t="e">
        <f>VLOOKUP($A140,RT,15,)</f>
        <v>#N/A</v>
      </c>
    </row>
    <row r="141" spans="1:15" x14ac:dyDescent="0.25">
      <c r="A141" s="23">
        <v>150</v>
      </c>
      <c r="N141" t="e">
        <f>VLOOKUP(TRIM($A141),RT,14,FALSE)</f>
        <v>#N/A</v>
      </c>
      <c r="O141" t="e">
        <f>VLOOKUP($A141,RT,15,)</f>
        <v>#N/A</v>
      </c>
    </row>
    <row r="142" spans="1:15" x14ac:dyDescent="0.25">
      <c r="A142" s="23">
        <v>151</v>
      </c>
      <c r="N142" t="e">
        <f>VLOOKUP(TRIM($A142),RT,14,FALSE)</f>
        <v>#N/A</v>
      </c>
      <c r="O142" t="e">
        <f>VLOOKUP($A142,RT,15,)</f>
        <v>#N/A</v>
      </c>
    </row>
    <row r="143" spans="1:15" x14ac:dyDescent="0.25">
      <c r="A143" s="23">
        <v>152</v>
      </c>
      <c r="N143" t="e">
        <f>VLOOKUP(TRIM($A143),RT,14,FALSE)</f>
        <v>#N/A</v>
      </c>
      <c r="O143" t="e">
        <f>VLOOKUP($A143,RT,15,)</f>
        <v>#N/A</v>
      </c>
    </row>
    <row r="144" spans="1:15" x14ac:dyDescent="0.25">
      <c r="A144" s="23">
        <v>153</v>
      </c>
      <c r="N144" t="e">
        <f>VLOOKUP(TRIM($A144),RT,14,FALSE)</f>
        <v>#N/A</v>
      </c>
      <c r="O144" t="e">
        <f>VLOOKUP($A144,RT,15,)</f>
        <v>#N/A</v>
      </c>
    </row>
    <row r="145" spans="1:15" x14ac:dyDescent="0.25">
      <c r="A145" s="23">
        <v>154</v>
      </c>
      <c r="N145" t="e">
        <f>VLOOKUP(TRIM($A145),RT,14,FALSE)</f>
        <v>#N/A</v>
      </c>
      <c r="O145" t="e">
        <f>VLOOKUP($A145,RT,15,)</f>
        <v>#N/A</v>
      </c>
    </row>
    <row r="146" spans="1:15" x14ac:dyDescent="0.25">
      <c r="A146" s="23">
        <v>155</v>
      </c>
      <c r="N146" t="e">
        <f>VLOOKUP(TRIM($A146),RT,14,FALSE)</f>
        <v>#N/A</v>
      </c>
      <c r="O146" t="e">
        <f>VLOOKUP($A146,RT,15,)</f>
        <v>#N/A</v>
      </c>
    </row>
    <row r="147" spans="1:15" x14ac:dyDescent="0.25">
      <c r="A147" s="23">
        <v>156</v>
      </c>
      <c r="N147" t="e">
        <f>VLOOKUP(TRIM($A147),RT,14,FALSE)</f>
        <v>#N/A</v>
      </c>
      <c r="O147" t="str">
        <f>VLOOKUP($A147,RT,15,)</f>
        <v>S</v>
      </c>
    </row>
    <row r="148" spans="1:15" x14ac:dyDescent="0.25">
      <c r="A148" s="23">
        <v>157</v>
      </c>
      <c r="N148" t="e">
        <f>VLOOKUP(TRIM($A148),RT,14,FALSE)</f>
        <v>#N/A</v>
      </c>
      <c r="O148" t="str">
        <f>VLOOKUP($A148,RT,15,)</f>
        <v>S</v>
      </c>
    </row>
    <row r="149" spans="1:15" x14ac:dyDescent="0.25">
      <c r="A149" s="23">
        <v>158</v>
      </c>
      <c r="N149" t="e">
        <f>VLOOKUP(TRIM($A149),RT,14,FALSE)</f>
        <v>#N/A</v>
      </c>
      <c r="O149" t="e">
        <f>VLOOKUP($A149,RT,15,)</f>
        <v>#N/A</v>
      </c>
    </row>
    <row r="150" spans="1:15" x14ac:dyDescent="0.25">
      <c r="A150" s="23">
        <v>159</v>
      </c>
      <c r="N150" t="e">
        <f>VLOOKUP(TRIM($A150),RT,14,FALSE)</f>
        <v>#N/A</v>
      </c>
      <c r="O150" t="str">
        <f>VLOOKUP($A150,RT,15,)</f>
        <v>S</v>
      </c>
    </row>
    <row r="151" spans="1:15" x14ac:dyDescent="0.25">
      <c r="A151" s="23">
        <v>160</v>
      </c>
      <c r="N151" t="e">
        <f>VLOOKUP(TRIM($A151),RT,14,FALSE)</f>
        <v>#N/A</v>
      </c>
      <c r="O151" t="e">
        <f>VLOOKUP($A151,RT,15,)</f>
        <v>#N/A</v>
      </c>
    </row>
    <row r="152" spans="1:15" x14ac:dyDescent="0.25">
      <c r="A152" s="23">
        <v>161</v>
      </c>
      <c r="N152" t="e">
        <f>VLOOKUP(TRIM($A152),RT,14,FALSE)</f>
        <v>#N/A</v>
      </c>
      <c r="O152" t="str">
        <f>VLOOKUP($A152,RT,15,)</f>
        <v>S</v>
      </c>
    </row>
    <row r="153" spans="1:15" x14ac:dyDescent="0.25">
      <c r="A153" s="23">
        <v>162</v>
      </c>
      <c r="N153" t="e">
        <f>VLOOKUP(TRIM($A153),RT,14,FALSE)</f>
        <v>#N/A</v>
      </c>
      <c r="O153" t="str">
        <f>VLOOKUP($A153,RT,15,)</f>
        <v>S</v>
      </c>
    </row>
    <row r="154" spans="1:15" x14ac:dyDescent="0.25">
      <c r="A154" s="23">
        <v>163</v>
      </c>
      <c r="N154" t="e">
        <f>VLOOKUP(TRIM($A154),RT,14,FALSE)</f>
        <v>#N/A</v>
      </c>
      <c r="O154" t="str">
        <f>VLOOKUP($A154,RT,15,)</f>
        <v>S</v>
      </c>
    </row>
    <row r="155" spans="1:15" x14ac:dyDescent="0.25">
      <c r="A155" s="23">
        <v>164</v>
      </c>
      <c r="N155" t="e">
        <f>VLOOKUP(TRIM($A155),RT,14,FALSE)</f>
        <v>#N/A</v>
      </c>
      <c r="O155" t="str">
        <f>VLOOKUP($A155,RT,15,)</f>
        <v>S</v>
      </c>
    </row>
    <row r="156" spans="1:15" x14ac:dyDescent="0.25">
      <c r="A156" s="23">
        <v>165</v>
      </c>
      <c r="N156" t="e">
        <f>VLOOKUP(TRIM($A156),RT,14,FALSE)</f>
        <v>#N/A</v>
      </c>
      <c r="O156" t="str">
        <f>VLOOKUP($A156,RT,15,)</f>
        <v>S</v>
      </c>
    </row>
    <row r="157" spans="1:15" x14ac:dyDescent="0.25">
      <c r="A157" s="23">
        <v>166</v>
      </c>
      <c r="N157" t="e">
        <f>VLOOKUP(TRIM($A157),RT,14,FALSE)</f>
        <v>#N/A</v>
      </c>
      <c r="O157" t="e">
        <f>VLOOKUP($A157,RT,15,)</f>
        <v>#N/A</v>
      </c>
    </row>
    <row r="158" spans="1:15" x14ac:dyDescent="0.25">
      <c r="A158" s="23">
        <v>167</v>
      </c>
      <c r="N158" t="e">
        <f>VLOOKUP(TRIM($A158),RT,14,FALSE)</f>
        <v>#N/A</v>
      </c>
      <c r="O158" t="str">
        <f>VLOOKUP($A158,RT,15,)</f>
        <v>S</v>
      </c>
    </row>
    <row r="159" spans="1:15" x14ac:dyDescent="0.25">
      <c r="A159" s="23">
        <v>168</v>
      </c>
      <c r="N159" t="e">
        <f>VLOOKUP(TRIM($A159),RT,14,FALSE)</f>
        <v>#N/A</v>
      </c>
      <c r="O159" t="str">
        <f>VLOOKUP($A159,RT,15,)</f>
        <v>S</v>
      </c>
    </row>
    <row r="160" spans="1:15" x14ac:dyDescent="0.25">
      <c r="A160" s="23">
        <v>169</v>
      </c>
      <c r="N160" t="e">
        <f>VLOOKUP(TRIM($A160),RT,14,FALSE)</f>
        <v>#N/A</v>
      </c>
      <c r="O160" t="e">
        <f>VLOOKUP($A160,RT,15,)</f>
        <v>#N/A</v>
      </c>
    </row>
    <row r="161" spans="1:15" x14ac:dyDescent="0.25">
      <c r="A161" s="23">
        <v>170</v>
      </c>
      <c r="N161" t="e">
        <f>VLOOKUP(TRIM($A161),RT,14,FALSE)</f>
        <v>#N/A</v>
      </c>
      <c r="O161" t="str">
        <f>VLOOKUP($A161,RT,15,)</f>
        <v>S</v>
      </c>
    </row>
    <row r="162" spans="1:15" x14ac:dyDescent="0.25">
      <c r="A162" s="23">
        <v>171</v>
      </c>
      <c r="N162" t="e">
        <f>VLOOKUP(TRIM($A162),RT,14,FALSE)</f>
        <v>#N/A</v>
      </c>
      <c r="O162" t="str">
        <f>VLOOKUP($A162,RT,15,)</f>
        <v>S</v>
      </c>
    </row>
    <row r="163" spans="1:15" x14ac:dyDescent="0.25">
      <c r="A163" s="23">
        <v>172</v>
      </c>
      <c r="N163" t="e">
        <f>VLOOKUP(TRIM($A163),RT,14,FALSE)</f>
        <v>#N/A</v>
      </c>
      <c r="O163" t="str">
        <f>VLOOKUP($A163,RT,15,)</f>
        <v>S</v>
      </c>
    </row>
    <row r="164" spans="1:15" x14ac:dyDescent="0.25">
      <c r="A164" s="23">
        <v>173</v>
      </c>
      <c r="N164" t="e">
        <f>VLOOKUP(TRIM($A164),RT,14,FALSE)</f>
        <v>#N/A</v>
      </c>
      <c r="O164" t="e">
        <f>VLOOKUP($A164,RT,15,)</f>
        <v>#N/A</v>
      </c>
    </row>
    <row r="165" spans="1:15" x14ac:dyDescent="0.25">
      <c r="A165" s="23">
        <v>174</v>
      </c>
      <c r="N165" t="e">
        <f>VLOOKUP(TRIM($A165),RT,14,FALSE)</f>
        <v>#N/A</v>
      </c>
      <c r="O165" t="str">
        <f>VLOOKUP($A165,RT,15,)</f>
        <v>S</v>
      </c>
    </row>
    <row r="166" spans="1:15" x14ac:dyDescent="0.25">
      <c r="A166" s="23">
        <v>174</v>
      </c>
      <c r="N166" t="e">
        <f>VLOOKUP(TRIM($A166),RT,14,FALSE)</f>
        <v>#N/A</v>
      </c>
      <c r="O166" t="str">
        <f>VLOOKUP($A166,RT,15,)</f>
        <v>S</v>
      </c>
    </row>
    <row r="167" spans="1:15" x14ac:dyDescent="0.25">
      <c r="A167" s="23">
        <v>175</v>
      </c>
      <c r="N167" t="e">
        <f>VLOOKUP(TRIM($A167),RT,14,FALSE)</f>
        <v>#N/A</v>
      </c>
      <c r="O167" t="str">
        <f>VLOOKUP($A167,RT,15,)</f>
        <v>S</v>
      </c>
    </row>
    <row r="168" spans="1:15" x14ac:dyDescent="0.25">
      <c r="A168" s="23">
        <v>176</v>
      </c>
      <c r="N168" t="e">
        <f>VLOOKUP(TRIM($A168),RT,14,FALSE)</f>
        <v>#N/A</v>
      </c>
      <c r="O168" t="str">
        <f>VLOOKUP($A168,RT,15,)</f>
        <v>S</v>
      </c>
    </row>
    <row r="169" spans="1:15" x14ac:dyDescent="0.25">
      <c r="A169" s="23">
        <v>177</v>
      </c>
      <c r="N169" t="e">
        <f>VLOOKUP(TRIM($A169),RT,14,FALSE)</f>
        <v>#N/A</v>
      </c>
      <c r="O169" t="str">
        <f>VLOOKUP($A169,RT,15,)</f>
        <v>S</v>
      </c>
    </row>
    <row r="170" spans="1:15" x14ac:dyDescent="0.25">
      <c r="A170" s="23">
        <v>178</v>
      </c>
      <c r="N170" t="e">
        <f>VLOOKUP(TRIM($A170),RT,14,FALSE)</f>
        <v>#N/A</v>
      </c>
      <c r="O170" t="str">
        <f>VLOOKUP($A170,RT,15,)</f>
        <v>S</v>
      </c>
    </row>
    <row r="171" spans="1:15" x14ac:dyDescent="0.25">
      <c r="A171" s="23">
        <v>178</v>
      </c>
      <c r="N171" t="e">
        <f>VLOOKUP(TRIM($A171),RT,14,FALSE)</f>
        <v>#N/A</v>
      </c>
      <c r="O171" t="str">
        <f>VLOOKUP($A171,RT,15,)</f>
        <v>S</v>
      </c>
    </row>
    <row r="172" spans="1:15" x14ac:dyDescent="0.25">
      <c r="A172" s="23">
        <v>179</v>
      </c>
      <c r="N172" t="e">
        <f>VLOOKUP(TRIM($A172),RT,14,FALSE)</f>
        <v>#N/A</v>
      </c>
      <c r="O172" t="str">
        <f>VLOOKUP($A172,RT,15,)</f>
        <v>S</v>
      </c>
    </row>
    <row r="173" spans="1:15" x14ac:dyDescent="0.25">
      <c r="A173" s="23">
        <v>180</v>
      </c>
      <c r="N173" t="e">
        <f>VLOOKUP(TRIM($A173),RT,14,FALSE)</f>
        <v>#N/A</v>
      </c>
      <c r="O173" t="str">
        <f>VLOOKUP($A173,RT,15,)</f>
        <v>S</v>
      </c>
    </row>
    <row r="174" spans="1:15" x14ac:dyDescent="0.25">
      <c r="A174" s="23">
        <v>181</v>
      </c>
      <c r="N174" t="e">
        <f>VLOOKUP(TRIM($A174),RT,14,FALSE)</f>
        <v>#N/A</v>
      </c>
      <c r="O174" t="str">
        <f>VLOOKUP($A174,RT,15,)</f>
        <v>S</v>
      </c>
    </row>
    <row r="175" spans="1:15" x14ac:dyDescent="0.25">
      <c r="A175" s="23">
        <v>182</v>
      </c>
      <c r="N175" t="e">
        <f>VLOOKUP(TRIM($A175),RT,14,FALSE)</f>
        <v>#N/A</v>
      </c>
      <c r="O175" t="str">
        <f>VLOOKUP($A175,RT,15,)</f>
        <v>S</v>
      </c>
    </row>
    <row r="176" spans="1:15" x14ac:dyDescent="0.25">
      <c r="A176" s="23">
        <v>183</v>
      </c>
      <c r="N176" t="e">
        <f>VLOOKUP(TRIM($A176),RT,14,FALSE)</f>
        <v>#N/A</v>
      </c>
      <c r="O176" t="str">
        <f>VLOOKUP($A176,RT,15,)</f>
        <v>S</v>
      </c>
    </row>
    <row r="177" spans="1:15" x14ac:dyDescent="0.25">
      <c r="A177" s="23">
        <v>184</v>
      </c>
      <c r="N177" t="e">
        <f>VLOOKUP(TRIM($A177),RT,14,FALSE)</f>
        <v>#N/A</v>
      </c>
      <c r="O177" t="str">
        <f>VLOOKUP($A177,RT,15,)</f>
        <v>S</v>
      </c>
    </row>
    <row r="178" spans="1:15" x14ac:dyDescent="0.25">
      <c r="A178" s="23">
        <v>185</v>
      </c>
      <c r="N178" t="e">
        <f>VLOOKUP(TRIM($A178),RT,14,FALSE)</f>
        <v>#N/A</v>
      </c>
      <c r="O178" t="e">
        <f>VLOOKUP($A178,RT,15,)</f>
        <v>#N/A</v>
      </c>
    </row>
    <row r="179" spans="1:15" x14ac:dyDescent="0.25">
      <c r="A179" s="23">
        <v>186</v>
      </c>
      <c r="N179" t="e">
        <f>VLOOKUP(TRIM($A179),RT,14,FALSE)</f>
        <v>#N/A</v>
      </c>
      <c r="O179" t="str">
        <f>VLOOKUP($A179,RT,15,)</f>
        <v>S</v>
      </c>
    </row>
    <row r="180" spans="1:15" x14ac:dyDescent="0.25">
      <c r="A180" s="23">
        <v>187</v>
      </c>
      <c r="N180" t="e">
        <f>VLOOKUP(TRIM($A180),RT,14,FALSE)</f>
        <v>#N/A</v>
      </c>
      <c r="O180" t="str">
        <f>VLOOKUP($A180,RT,15,)</f>
        <v>S</v>
      </c>
    </row>
    <row r="181" spans="1:15" x14ac:dyDescent="0.25">
      <c r="A181" s="23">
        <v>187</v>
      </c>
      <c r="N181" t="e">
        <f>VLOOKUP(TRIM($A181),RT,14,FALSE)</f>
        <v>#N/A</v>
      </c>
      <c r="O181" t="str">
        <f>VLOOKUP($A181,RT,15,)</f>
        <v>S</v>
      </c>
    </row>
    <row r="182" spans="1:15" x14ac:dyDescent="0.25">
      <c r="A182" s="23">
        <v>188</v>
      </c>
      <c r="N182" t="e">
        <f>VLOOKUP(TRIM($A182),RT,14,FALSE)</f>
        <v>#N/A</v>
      </c>
      <c r="O182" t="e">
        <f>VLOOKUP($A182,RT,15,)</f>
        <v>#N/A</v>
      </c>
    </row>
    <row r="183" spans="1:15" x14ac:dyDescent="0.25">
      <c r="A183" s="23">
        <v>189</v>
      </c>
      <c r="N183" t="e">
        <f>VLOOKUP(TRIM($A183),RT,14,FALSE)</f>
        <v>#N/A</v>
      </c>
      <c r="O183" t="str">
        <f>VLOOKUP($A183,RT,15,)</f>
        <v>S</v>
      </c>
    </row>
    <row r="184" spans="1:15" x14ac:dyDescent="0.25">
      <c r="A184" s="23">
        <v>190</v>
      </c>
      <c r="N184" t="e">
        <f>VLOOKUP(TRIM($A184),RT,14,FALSE)</f>
        <v>#N/A</v>
      </c>
      <c r="O184" t="str">
        <f>VLOOKUP($A184,RT,15,)</f>
        <v>S</v>
      </c>
    </row>
    <row r="185" spans="1:15" x14ac:dyDescent="0.25">
      <c r="A185" s="23">
        <v>191</v>
      </c>
      <c r="N185" t="e">
        <f>VLOOKUP(TRIM($A185),RT,14,FALSE)</f>
        <v>#N/A</v>
      </c>
      <c r="O185" t="str">
        <f>VLOOKUP($A185,RT,15,)</f>
        <v>S</v>
      </c>
    </row>
    <row r="186" spans="1:15" x14ac:dyDescent="0.25">
      <c r="A186" s="23">
        <v>192</v>
      </c>
      <c r="N186" t="e">
        <f>VLOOKUP(TRIM($A186),RT,14,FALSE)</f>
        <v>#N/A</v>
      </c>
      <c r="O186" t="str">
        <f>VLOOKUP($A186,RT,15,)</f>
        <v>S</v>
      </c>
    </row>
    <row r="187" spans="1:15" x14ac:dyDescent="0.25">
      <c r="A187" s="23">
        <v>193</v>
      </c>
      <c r="N187" t="e">
        <f>VLOOKUP(TRIM($A187),RT,14,FALSE)</f>
        <v>#N/A</v>
      </c>
      <c r="O187" t="e">
        <f>VLOOKUP($A187,RT,15,)</f>
        <v>#N/A</v>
      </c>
    </row>
    <row r="188" spans="1:15" x14ac:dyDescent="0.25">
      <c r="A188" s="23">
        <v>194</v>
      </c>
      <c r="N188" t="e">
        <f>VLOOKUP(TRIM($A188),RT,14,FALSE)</f>
        <v>#N/A</v>
      </c>
      <c r="O188" t="str">
        <f>VLOOKUP($A188,RT,15,)</f>
        <v>S</v>
      </c>
    </row>
    <row r="189" spans="1:15" x14ac:dyDescent="0.25">
      <c r="A189" s="23">
        <v>195</v>
      </c>
      <c r="N189" t="e">
        <f>VLOOKUP(TRIM($A189),RT,14,FALSE)</f>
        <v>#N/A</v>
      </c>
      <c r="O189" t="e">
        <f>VLOOKUP($A189,RT,15,)</f>
        <v>#N/A</v>
      </c>
    </row>
    <row r="190" spans="1:15" x14ac:dyDescent="0.25">
      <c r="A190" s="23">
        <v>196</v>
      </c>
      <c r="N190" t="e">
        <f>VLOOKUP(TRIM($A190),RT,14,FALSE)</f>
        <v>#N/A</v>
      </c>
      <c r="O190" t="str">
        <f>VLOOKUP($A190,RT,15,)</f>
        <v>S</v>
      </c>
    </row>
    <row r="191" spans="1:15" x14ac:dyDescent="0.25">
      <c r="A191" s="23">
        <v>197</v>
      </c>
      <c r="N191" t="e">
        <f>VLOOKUP(TRIM($A191),RT,14,FALSE)</f>
        <v>#N/A</v>
      </c>
      <c r="O191" t="str">
        <f>VLOOKUP($A191,RT,15,)</f>
        <v>S</v>
      </c>
    </row>
    <row r="192" spans="1:15" x14ac:dyDescent="0.25">
      <c r="A192" s="23">
        <v>197</v>
      </c>
      <c r="N192" t="e">
        <f>VLOOKUP(TRIM($A192),RT,14,FALSE)</f>
        <v>#N/A</v>
      </c>
      <c r="O192" t="str">
        <f>VLOOKUP($A192,RT,15,)</f>
        <v>S</v>
      </c>
    </row>
    <row r="193" spans="1:15" x14ac:dyDescent="0.25">
      <c r="A193" s="23">
        <v>198</v>
      </c>
      <c r="N193" t="e">
        <f>VLOOKUP(TRIM($A193),RT,14,FALSE)</f>
        <v>#N/A</v>
      </c>
      <c r="O193" t="str">
        <f>VLOOKUP($A193,RT,15,)</f>
        <v>S</v>
      </c>
    </row>
    <row r="194" spans="1:15" x14ac:dyDescent="0.25">
      <c r="A194" s="23">
        <v>198</v>
      </c>
      <c r="N194" t="e">
        <f>VLOOKUP(TRIM($A194),RT,14,FALSE)</f>
        <v>#N/A</v>
      </c>
      <c r="O194" t="str">
        <f>VLOOKUP($A194,RT,15,)</f>
        <v>S</v>
      </c>
    </row>
    <row r="195" spans="1:15" x14ac:dyDescent="0.25">
      <c r="A195" s="23">
        <v>199</v>
      </c>
      <c r="N195" t="e">
        <f>VLOOKUP(TRIM($A195),RT,14,FALSE)</f>
        <v>#N/A</v>
      </c>
      <c r="O195" t="e">
        <f>VLOOKUP($A195,RT,15,)</f>
        <v>#N/A</v>
      </c>
    </row>
    <row r="196" spans="1:15" x14ac:dyDescent="0.25">
      <c r="A196" s="23">
        <v>200</v>
      </c>
      <c r="N196" t="e">
        <f>VLOOKUP(TRIM($A196),RT,14,FALSE)</f>
        <v>#N/A</v>
      </c>
      <c r="O196" t="str">
        <f>VLOOKUP($A196,RT,15,)</f>
        <v>S</v>
      </c>
    </row>
    <row r="197" spans="1:15" x14ac:dyDescent="0.25">
      <c r="A197" s="23">
        <v>201</v>
      </c>
      <c r="N197" t="e">
        <f>VLOOKUP(TRIM($A197),RT,14,FALSE)</f>
        <v>#N/A</v>
      </c>
      <c r="O197" t="str">
        <f>VLOOKUP($A197,RT,15,)</f>
        <v>S</v>
      </c>
    </row>
    <row r="198" spans="1:15" x14ac:dyDescent="0.25">
      <c r="A198" s="23">
        <v>202</v>
      </c>
      <c r="N198" t="e">
        <f>VLOOKUP(TRIM($A198),RT,14,FALSE)</f>
        <v>#N/A</v>
      </c>
      <c r="O198" t="str">
        <f>VLOOKUP($A198,RT,15,)</f>
        <v>S</v>
      </c>
    </row>
    <row r="199" spans="1:15" x14ac:dyDescent="0.25">
      <c r="A199" s="23">
        <v>203</v>
      </c>
      <c r="N199" t="e">
        <f>VLOOKUP(TRIM($A199),RT,14,FALSE)</f>
        <v>#N/A</v>
      </c>
      <c r="O199" t="str">
        <f>VLOOKUP($A199,RT,15,)</f>
        <v>S</v>
      </c>
    </row>
    <row r="200" spans="1:15" x14ac:dyDescent="0.25">
      <c r="A200" s="23">
        <v>204</v>
      </c>
      <c r="N200" t="e">
        <f>VLOOKUP(TRIM($A200),RT,14,FALSE)</f>
        <v>#N/A</v>
      </c>
      <c r="O200" t="e">
        <f>VLOOKUP($A200,RT,15,)</f>
        <v>#N/A</v>
      </c>
    </row>
    <row r="201" spans="1:15" x14ac:dyDescent="0.25">
      <c r="A201" s="23">
        <v>205</v>
      </c>
      <c r="N201" t="e">
        <f>VLOOKUP(TRIM($A201),RT,14,FALSE)</f>
        <v>#N/A</v>
      </c>
      <c r="O201" t="e">
        <f>VLOOKUP($A201,RT,15,)</f>
        <v>#N/A</v>
      </c>
    </row>
    <row r="202" spans="1:15" x14ac:dyDescent="0.25">
      <c r="A202" s="23">
        <v>206</v>
      </c>
      <c r="N202" t="e">
        <f>VLOOKUP(TRIM($A202),RT,14,FALSE)</f>
        <v>#N/A</v>
      </c>
      <c r="O202" t="str">
        <f>VLOOKUP($A202,RT,15,)</f>
        <v>S</v>
      </c>
    </row>
    <row r="203" spans="1:15" x14ac:dyDescent="0.25">
      <c r="A203" s="23">
        <v>207</v>
      </c>
      <c r="N203" t="e">
        <f>VLOOKUP(TRIM($A203),RT,14,FALSE)</f>
        <v>#N/A</v>
      </c>
      <c r="O203" t="str">
        <f>VLOOKUP($A203,RT,15,)</f>
        <v>S</v>
      </c>
    </row>
    <row r="204" spans="1:15" x14ac:dyDescent="0.25">
      <c r="A204" s="23">
        <v>208</v>
      </c>
      <c r="N204" t="e">
        <f>VLOOKUP(TRIM($A204),RT,14,FALSE)</f>
        <v>#N/A</v>
      </c>
      <c r="O204" t="str">
        <f>VLOOKUP($A204,RT,15,)</f>
        <v>S</v>
      </c>
    </row>
    <row r="205" spans="1:15" x14ac:dyDescent="0.25">
      <c r="A205" s="23">
        <v>208</v>
      </c>
      <c r="N205" t="e">
        <f>VLOOKUP(TRIM($A205),RT,14,FALSE)</f>
        <v>#N/A</v>
      </c>
      <c r="O205" t="str">
        <f>VLOOKUP($A205,RT,15,)</f>
        <v>S</v>
      </c>
    </row>
    <row r="206" spans="1:15" x14ac:dyDescent="0.25">
      <c r="A206" s="23">
        <v>209</v>
      </c>
      <c r="N206" t="e">
        <f>VLOOKUP(TRIM($A206),RT,14,FALSE)</f>
        <v>#N/A</v>
      </c>
      <c r="O206" t="str">
        <f>VLOOKUP($A206,RT,15,)</f>
        <v>S</v>
      </c>
    </row>
    <row r="207" spans="1:15" x14ac:dyDescent="0.25">
      <c r="A207" s="23">
        <v>212</v>
      </c>
      <c r="N207" t="e">
        <f>VLOOKUP(TRIM($A207),RT,14,FALSE)</f>
        <v>#N/A</v>
      </c>
      <c r="O207" t="str">
        <f>VLOOKUP($A207,RT,15,)</f>
        <v>S</v>
      </c>
    </row>
    <row r="208" spans="1:15" x14ac:dyDescent="0.25">
      <c r="A208" s="23">
        <v>213</v>
      </c>
      <c r="N208" t="e">
        <f>VLOOKUP(TRIM($A208),RT,14,FALSE)</f>
        <v>#N/A</v>
      </c>
      <c r="O208" t="str">
        <f>VLOOKUP($A208,RT,15,)</f>
        <v>S</v>
      </c>
    </row>
    <row r="209" spans="1:15" x14ac:dyDescent="0.25">
      <c r="A209" s="23">
        <v>214</v>
      </c>
      <c r="N209" t="e">
        <f>VLOOKUP(TRIM($A209),RT,14,FALSE)</f>
        <v>#N/A</v>
      </c>
      <c r="O209" t="str">
        <f>VLOOKUP($A209,RT,15,)</f>
        <v>S</v>
      </c>
    </row>
    <row r="210" spans="1:15" x14ac:dyDescent="0.25">
      <c r="A210" s="23">
        <v>215</v>
      </c>
      <c r="N210" t="e">
        <f>VLOOKUP(TRIM($A210),RT,14,FALSE)</f>
        <v>#N/A</v>
      </c>
      <c r="O210" t="str">
        <f>VLOOKUP($A210,RT,15,)</f>
        <v>S</v>
      </c>
    </row>
    <row r="211" spans="1:15" x14ac:dyDescent="0.25">
      <c r="A211" s="23">
        <v>215</v>
      </c>
      <c r="N211" t="e">
        <f>VLOOKUP(TRIM($A211),RT,14,FALSE)</f>
        <v>#N/A</v>
      </c>
      <c r="O211" t="str">
        <f>VLOOKUP($A211,RT,15,)</f>
        <v>S</v>
      </c>
    </row>
    <row r="212" spans="1:15" x14ac:dyDescent="0.25">
      <c r="A212" s="23">
        <v>216</v>
      </c>
      <c r="N212" t="e">
        <f>VLOOKUP(TRIM($A212),RT,14,FALSE)</f>
        <v>#N/A</v>
      </c>
      <c r="O212" t="str">
        <f>VLOOKUP($A212,RT,15,)</f>
        <v>S</v>
      </c>
    </row>
    <row r="213" spans="1:15" x14ac:dyDescent="0.25">
      <c r="A213" s="23">
        <v>217</v>
      </c>
      <c r="N213" t="e">
        <f>VLOOKUP(TRIM($A213),RT,14,FALSE)</f>
        <v>#N/A</v>
      </c>
      <c r="O213" t="str">
        <f>VLOOKUP($A213,RT,15,)</f>
        <v>S</v>
      </c>
    </row>
    <row r="214" spans="1:15" x14ac:dyDescent="0.25">
      <c r="A214" s="23">
        <v>218</v>
      </c>
      <c r="N214" t="e">
        <f>VLOOKUP(TRIM($A214),RT,14,FALSE)</f>
        <v>#N/A</v>
      </c>
      <c r="O214" t="str">
        <f>VLOOKUP($A214,RT,15,)</f>
        <v>S</v>
      </c>
    </row>
    <row r="215" spans="1:15" x14ac:dyDescent="0.25">
      <c r="A215" s="23">
        <v>219</v>
      </c>
      <c r="N215" t="e">
        <f>VLOOKUP(TRIM($A215),RT,14,FALSE)</f>
        <v>#N/A</v>
      </c>
      <c r="O215" t="e">
        <f>VLOOKUP($A215,RT,15,)</f>
        <v>#N/A</v>
      </c>
    </row>
    <row r="216" spans="1:15" x14ac:dyDescent="0.25">
      <c r="A216" s="23">
        <v>220</v>
      </c>
      <c r="N216" t="e">
        <f>VLOOKUP(TRIM($A216),RT,14,FALSE)</f>
        <v>#N/A</v>
      </c>
      <c r="O216" t="e">
        <f>VLOOKUP($A216,RT,15,)</f>
        <v>#N/A</v>
      </c>
    </row>
    <row r="217" spans="1:15" x14ac:dyDescent="0.25">
      <c r="A217" s="23">
        <v>221</v>
      </c>
      <c r="N217" t="e">
        <f>VLOOKUP(TRIM($A217),RT,14,FALSE)</f>
        <v>#N/A</v>
      </c>
      <c r="O217" t="str">
        <f>VLOOKUP($A217,RT,15,)</f>
        <v>S</v>
      </c>
    </row>
    <row r="218" spans="1:15" x14ac:dyDescent="0.25">
      <c r="A218" s="23">
        <v>222</v>
      </c>
      <c r="N218" t="e">
        <f>VLOOKUP(TRIM($A218),RT,14,FALSE)</f>
        <v>#N/A</v>
      </c>
      <c r="O218" t="e">
        <f>VLOOKUP($A218,RT,15,)</f>
        <v>#N/A</v>
      </c>
    </row>
    <row r="219" spans="1:15" x14ac:dyDescent="0.25">
      <c r="A219" s="23">
        <v>223</v>
      </c>
      <c r="N219" t="e">
        <f>VLOOKUP(TRIM($A219),RT,14,FALSE)</f>
        <v>#N/A</v>
      </c>
      <c r="O219" t="e">
        <f>VLOOKUP($A219,RT,15,)</f>
        <v>#N/A</v>
      </c>
    </row>
    <row r="220" spans="1:15" x14ac:dyDescent="0.25">
      <c r="A220" s="23">
        <v>224</v>
      </c>
      <c r="N220" t="e">
        <f>VLOOKUP(TRIM($A220),RT,14,FALSE)</f>
        <v>#N/A</v>
      </c>
      <c r="O220" t="e">
        <f>VLOOKUP($A220,RT,15,)</f>
        <v>#N/A</v>
      </c>
    </row>
    <row r="221" spans="1:15" x14ac:dyDescent="0.25">
      <c r="A221" s="23">
        <v>225</v>
      </c>
      <c r="N221" t="e">
        <f>VLOOKUP(TRIM($A221),RT,14,FALSE)</f>
        <v>#N/A</v>
      </c>
      <c r="O221" t="e">
        <f>VLOOKUP($A221,RT,15,)</f>
        <v>#N/A</v>
      </c>
    </row>
    <row r="222" spans="1:15" x14ac:dyDescent="0.25">
      <c r="A222" s="23">
        <v>226</v>
      </c>
      <c r="N222" t="e">
        <f>VLOOKUP(TRIM($A222),RT,14,FALSE)</f>
        <v>#N/A</v>
      </c>
      <c r="O222" t="e">
        <f>VLOOKUP($A222,RT,15,)</f>
        <v>#N/A</v>
      </c>
    </row>
    <row r="223" spans="1:15" x14ac:dyDescent="0.25">
      <c r="A223" s="23">
        <v>227</v>
      </c>
      <c r="N223" t="e">
        <f>VLOOKUP(TRIM($A223),RT,14,FALSE)</f>
        <v>#N/A</v>
      </c>
      <c r="O223" t="e">
        <f>VLOOKUP($A223,RT,15,)</f>
        <v>#N/A</v>
      </c>
    </row>
    <row r="224" spans="1:15" x14ac:dyDescent="0.25">
      <c r="A224" s="23">
        <v>228</v>
      </c>
      <c r="N224" t="e">
        <f>VLOOKUP(TRIM($A224),RT,14,FALSE)</f>
        <v>#N/A</v>
      </c>
      <c r="O224" t="e">
        <f>VLOOKUP($A224,RT,15,)</f>
        <v>#N/A</v>
      </c>
    </row>
    <row r="225" spans="1:15" x14ac:dyDescent="0.25">
      <c r="A225" s="23">
        <v>229</v>
      </c>
      <c r="N225" t="e">
        <f>VLOOKUP(TRIM($A225),RT,14,FALSE)</f>
        <v>#N/A</v>
      </c>
      <c r="O225" t="e">
        <f>VLOOKUP($A225,RT,15,)</f>
        <v>#N/A</v>
      </c>
    </row>
    <row r="226" spans="1:15" x14ac:dyDescent="0.25">
      <c r="A226" s="23">
        <v>230</v>
      </c>
      <c r="N226" t="e">
        <f>VLOOKUP(TRIM($A226),RT,14,FALSE)</f>
        <v>#N/A</v>
      </c>
      <c r="O226" t="str">
        <f>VLOOKUP($A226,RT,15,)</f>
        <v>S</v>
      </c>
    </row>
    <row r="227" spans="1:15" x14ac:dyDescent="0.25">
      <c r="A227" s="23">
        <v>231</v>
      </c>
      <c r="N227" t="e">
        <f>VLOOKUP(TRIM($A227),RT,14,FALSE)</f>
        <v>#N/A</v>
      </c>
      <c r="O227" t="e">
        <f>VLOOKUP($A227,RT,15,)</f>
        <v>#N/A</v>
      </c>
    </row>
    <row r="228" spans="1:15" x14ac:dyDescent="0.25">
      <c r="A228" s="23">
        <v>232</v>
      </c>
      <c r="N228" t="e">
        <f>VLOOKUP(TRIM($A228),RT,14,FALSE)</f>
        <v>#N/A</v>
      </c>
      <c r="O228" t="e">
        <f>VLOOKUP($A228,RT,15,)</f>
        <v>#N/A</v>
      </c>
    </row>
    <row r="229" spans="1:15" x14ac:dyDescent="0.25">
      <c r="A229" s="23">
        <v>233</v>
      </c>
      <c r="N229" t="e">
        <f>VLOOKUP(TRIM($A229),RT,14,FALSE)</f>
        <v>#N/A</v>
      </c>
      <c r="O229" t="e">
        <f>VLOOKUP($A229,RT,15,)</f>
        <v>#N/A</v>
      </c>
    </row>
    <row r="230" spans="1:15" x14ac:dyDescent="0.25">
      <c r="A230" s="23">
        <v>234</v>
      </c>
      <c r="N230" t="e">
        <f>VLOOKUP(TRIM($A230),RT,14,FALSE)</f>
        <v>#N/A</v>
      </c>
      <c r="O230" t="e">
        <f>VLOOKUP($A230,RT,15,)</f>
        <v>#N/A</v>
      </c>
    </row>
    <row r="231" spans="1:15" x14ac:dyDescent="0.25">
      <c r="A231" s="23">
        <v>235</v>
      </c>
      <c r="N231" t="e">
        <f>VLOOKUP(TRIM($A231),RT,14,FALSE)</f>
        <v>#N/A</v>
      </c>
      <c r="O231" t="e">
        <f>VLOOKUP($A231,RT,15,)</f>
        <v>#N/A</v>
      </c>
    </row>
    <row r="232" spans="1:15" x14ac:dyDescent="0.25">
      <c r="A232" s="23">
        <v>236</v>
      </c>
      <c r="N232" t="e">
        <f>VLOOKUP(TRIM($A232),RT,14,FALSE)</f>
        <v>#N/A</v>
      </c>
      <c r="O232" t="e">
        <f>VLOOKUP($A232,RT,15,)</f>
        <v>#N/A</v>
      </c>
    </row>
    <row r="233" spans="1:15" x14ac:dyDescent="0.25">
      <c r="A233" s="23">
        <v>237</v>
      </c>
      <c r="N233" t="e">
        <f>VLOOKUP(TRIM($A233),RT,14,FALSE)</f>
        <v>#N/A</v>
      </c>
      <c r="O233" t="e">
        <f>VLOOKUP($A233,RT,15,)</f>
        <v>#N/A</v>
      </c>
    </row>
    <row r="234" spans="1:15" x14ac:dyDescent="0.25">
      <c r="A234" s="23">
        <v>238</v>
      </c>
      <c r="N234" t="e">
        <f>VLOOKUP(TRIM($A234),RT,14,FALSE)</f>
        <v>#N/A</v>
      </c>
      <c r="O234" t="e">
        <f>VLOOKUP($A234,RT,15,)</f>
        <v>#N/A</v>
      </c>
    </row>
    <row r="235" spans="1:15" x14ac:dyDescent="0.25">
      <c r="A235" s="23">
        <v>239</v>
      </c>
      <c r="N235" t="e">
        <f>VLOOKUP(TRIM($A235),RT,14,FALSE)</f>
        <v>#N/A</v>
      </c>
      <c r="O235" t="str">
        <f>VLOOKUP($A235,RT,15,)</f>
        <v>S</v>
      </c>
    </row>
    <row r="236" spans="1:15" x14ac:dyDescent="0.25">
      <c r="A236" s="23">
        <v>240</v>
      </c>
      <c r="N236" t="e">
        <f>VLOOKUP(TRIM($A236),RT,14,FALSE)</f>
        <v>#N/A</v>
      </c>
      <c r="O236" t="e">
        <f>VLOOKUP($A236,RT,15,)</f>
        <v>#N/A</v>
      </c>
    </row>
    <row r="237" spans="1:15" x14ac:dyDescent="0.25">
      <c r="A237" s="23">
        <v>241</v>
      </c>
      <c r="N237" t="e">
        <f>VLOOKUP(TRIM($A237),RT,14,FALSE)</f>
        <v>#N/A</v>
      </c>
      <c r="O237" t="str">
        <f>VLOOKUP($A237,RT,15,)</f>
        <v>S</v>
      </c>
    </row>
    <row r="238" spans="1:15" x14ac:dyDescent="0.25">
      <c r="A238" s="23">
        <v>242</v>
      </c>
      <c r="N238" t="e">
        <f>VLOOKUP(TRIM($A238),RT,14,FALSE)</f>
        <v>#N/A</v>
      </c>
      <c r="O238" t="e">
        <f>VLOOKUP($A238,RT,15,)</f>
        <v>#N/A</v>
      </c>
    </row>
    <row r="239" spans="1:15" x14ac:dyDescent="0.25">
      <c r="A239" s="23">
        <v>243</v>
      </c>
      <c r="N239" t="e">
        <f>VLOOKUP(TRIM($A239),RT,14,FALSE)</f>
        <v>#N/A</v>
      </c>
      <c r="O239" t="str">
        <f>VLOOKUP($A239,RT,15,)</f>
        <v>S</v>
      </c>
    </row>
    <row r="240" spans="1:15" x14ac:dyDescent="0.25">
      <c r="A240" s="23">
        <v>244</v>
      </c>
      <c r="N240" t="e">
        <f>VLOOKUP(TRIM($A240),RT,14,FALSE)</f>
        <v>#N/A</v>
      </c>
      <c r="O240" t="e">
        <f>VLOOKUP($A240,RT,15,)</f>
        <v>#N/A</v>
      </c>
    </row>
    <row r="241" spans="1:15" x14ac:dyDescent="0.25">
      <c r="A241" s="23">
        <v>245</v>
      </c>
      <c r="N241" t="e">
        <f>VLOOKUP(TRIM($A241),RT,14,FALSE)</f>
        <v>#N/A</v>
      </c>
      <c r="O241" t="e">
        <f>VLOOKUP($A241,RT,15,)</f>
        <v>#N/A</v>
      </c>
    </row>
    <row r="242" spans="1:15" x14ac:dyDescent="0.25">
      <c r="A242" s="23">
        <v>246</v>
      </c>
      <c r="N242" t="e">
        <f>VLOOKUP(TRIM($A242),RT,14,FALSE)</f>
        <v>#N/A</v>
      </c>
      <c r="O242" t="str">
        <f>VLOOKUP($A242,RT,15,)</f>
        <v>S</v>
      </c>
    </row>
    <row r="243" spans="1:15" x14ac:dyDescent="0.25">
      <c r="A243" s="23">
        <v>246</v>
      </c>
      <c r="N243" t="e">
        <f>VLOOKUP(TRIM($A243),RT,14,FALSE)</f>
        <v>#N/A</v>
      </c>
      <c r="O243" t="str">
        <f>VLOOKUP($A243,RT,15,)</f>
        <v>S</v>
      </c>
    </row>
    <row r="244" spans="1:15" x14ac:dyDescent="0.25">
      <c r="A244" s="23">
        <v>247</v>
      </c>
      <c r="N244" t="e">
        <f>VLOOKUP(TRIM($A244),RT,14,FALSE)</f>
        <v>#N/A</v>
      </c>
      <c r="O244" t="str">
        <f>VLOOKUP($A244,RT,15,)</f>
        <v>S</v>
      </c>
    </row>
    <row r="245" spans="1:15" x14ac:dyDescent="0.25">
      <c r="A245" s="23">
        <v>248</v>
      </c>
      <c r="N245" t="e">
        <f>VLOOKUP(TRIM($A245),RT,14,FALSE)</f>
        <v>#N/A</v>
      </c>
      <c r="O245" t="str">
        <f>VLOOKUP($A245,RT,15,)</f>
        <v>S</v>
      </c>
    </row>
    <row r="246" spans="1:15" x14ac:dyDescent="0.25">
      <c r="A246" s="23">
        <v>249</v>
      </c>
      <c r="N246" t="e">
        <f>VLOOKUP(TRIM($A246),RT,14,FALSE)</f>
        <v>#N/A</v>
      </c>
      <c r="O246" t="str">
        <f>VLOOKUP($A246,RT,15,)</f>
        <v>S</v>
      </c>
    </row>
    <row r="247" spans="1:15" x14ac:dyDescent="0.25">
      <c r="A247" s="23">
        <v>249</v>
      </c>
      <c r="N247" t="e">
        <f>VLOOKUP(TRIM($A247),RT,14,FALSE)</f>
        <v>#N/A</v>
      </c>
      <c r="O247" t="str">
        <f>VLOOKUP($A247,RT,15,)</f>
        <v>S</v>
      </c>
    </row>
    <row r="248" spans="1:15" x14ac:dyDescent="0.25">
      <c r="A248" s="23">
        <v>250</v>
      </c>
      <c r="N248" t="e">
        <f>VLOOKUP(TRIM($A248),RT,14,FALSE)</f>
        <v>#N/A</v>
      </c>
      <c r="O248" t="str">
        <f>VLOOKUP($A248,RT,15,)</f>
        <v>S</v>
      </c>
    </row>
    <row r="249" spans="1:15" x14ac:dyDescent="0.25">
      <c r="A249" s="23">
        <v>251</v>
      </c>
      <c r="N249" t="e">
        <f>VLOOKUP(TRIM($A249),RT,14,FALSE)</f>
        <v>#N/A</v>
      </c>
      <c r="O249" t="e">
        <f>VLOOKUP($A249,RT,15,)</f>
        <v>#N/A</v>
      </c>
    </row>
    <row r="250" spans="1:15" x14ac:dyDescent="0.25">
      <c r="A250" s="23">
        <v>252</v>
      </c>
      <c r="N250" t="e">
        <f>VLOOKUP(TRIM($A250),RT,14,FALSE)</f>
        <v>#N/A</v>
      </c>
      <c r="O250" t="str">
        <f>VLOOKUP($A250,RT,15,)</f>
        <v>S</v>
      </c>
    </row>
    <row r="251" spans="1:15" x14ac:dyDescent="0.25">
      <c r="A251" s="23">
        <v>253</v>
      </c>
      <c r="N251" t="e">
        <f>VLOOKUP(TRIM($A251),RT,14,FALSE)</f>
        <v>#N/A</v>
      </c>
      <c r="O251" t="e">
        <f>VLOOKUP($A251,RT,15,)</f>
        <v>#N/A</v>
      </c>
    </row>
    <row r="252" spans="1:15" x14ac:dyDescent="0.25">
      <c r="A252" s="23">
        <v>254</v>
      </c>
      <c r="N252" t="e">
        <f>VLOOKUP(TRIM($A252),RT,14,FALSE)</f>
        <v>#N/A</v>
      </c>
      <c r="O252" t="str">
        <f>VLOOKUP($A252,RT,15,)</f>
        <v>S</v>
      </c>
    </row>
    <row r="253" spans="1:15" x14ac:dyDescent="0.25">
      <c r="A253" s="23">
        <v>255</v>
      </c>
      <c r="N253" t="e">
        <f>VLOOKUP(TRIM($A253),RT,14,FALSE)</f>
        <v>#N/A</v>
      </c>
      <c r="O253" t="str">
        <f>VLOOKUP($A253,RT,15,)</f>
        <v>S</v>
      </c>
    </row>
    <row r="254" spans="1:15" x14ac:dyDescent="0.25">
      <c r="A254" s="23">
        <v>256</v>
      </c>
      <c r="N254" t="e">
        <f>VLOOKUP(TRIM($A254),RT,14,FALSE)</f>
        <v>#N/A</v>
      </c>
      <c r="O254" t="e">
        <f>VLOOKUP($A254,RT,15,)</f>
        <v>#N/A</v>
      </c>
    </row>
    <row r="255" spans="1:15" x14ac:dyDescent="0.25">
      <c r="A255" s="23">
        <v>257</v>
      </c>
      <c r="N255" t="e">
        <f>VLOOKUP(TRIM($A255),RT,14,FALSE)</f>
        <v>#N/A</v>
      </c>
      <c r="O255" t="str">
        <f>VLOOKUP($A255,RT,15,)</f>
        <v>S</v>
      </c>
    </row>
    <row r="256" spans="1:15" x14ac:dyDescent="0.25">
      <c r="A256" s="23">
        <v>258</v>
      </c>
      <c r="N256" t="e">
        <f>VLOOKUP(TRIM($A256),RT,14,FALSE)</f>
        <v>#N/A</v>
      </c>
      <c r="O256" t="e">
        <f>VLOOKUP($A256,RT,15,)</f>
        <v>#N/A</v>
      </c>
    </row>
    <row r="257" spans="1:15" x14ac:dyDescent="0.25">
      <c r="A257" s="23">
        <v>259</v>
      </c>
      <c r="N257" t="e">
        <f>VLOOKUP(TRIM($A257),RT,14,FALSE)</f>
        <v>#N/A</v>
      </c>
      <c r="O257" t="str">
        <f>VLOOKUP($A257,RT,15,)</f>
        <v>S</v>
      </c>
    </row>
    <row r="258" spans="1:15" x14ac:dyDescent="0.25">
      <c r="A258" s="23">
        <v>260</v>
      </c>
      <c r="N258" t="e">
        <f>VLOOKUP(TRIM($A258),RT,14,FALSE)</f>
        <v>#N/A</v>
      </c>
      <c r="O258" t="e">
        <f>VLOOKUP($A258,RT,15,)</f>
        <v>#N/A</v>
      </c>
    </row>
    <row r="259" spans="1:15" x14ac:dyDescent="0.25">
      <c r="A259" s="23">
        <v>261</v>
      </c>
      <c r="N259" t="e">
        <f>VLOOKUP(TRIM($A259),RT,14,FALSE)</f>
        <v>#N/A</v>
      </c>
      <c r="O259" t="str">
        <f>VLOOKUP($A259,RT,15,)</f>
        <v>S</v>
      </c>
    </row>
    <row r="260" spans="1:15" x14ac:dyDescent="0.25">
      <c r="A260" s="23">
        <v>262</v>
      </c>
      <c r="N260" t="e">
        <f>VLOOKUP(TRIM($A260),RT,14,FALSE)</f>
        <v>#N/A</v>
      </c>
      <c r="O260" t="str">
        <f>VLOOKUP($A260,RT,15,)</f>
        <v>S</v>
      </c>
    </row>
    <row r="261" spans="1:15" x14ac:dyDescent="0.25">
      <c r="A261" s="23">
        <v>263</v>
      </c>
      <c r="N261" t="e">
        <f>VLOOKUP(TRIM($A261),RT,14,FALSE)</f>
        <v>#N/A</v>
      </c>
      <c r="O261" t="str">
        <f>VLOOKUP($A261,RT,15,)</f>
        <v>S</v>
      </c>
    </row>
    <row r="262" spans="1:15" x14ac:dyDescent="0.25">
      <c r="A262" s="23">
        <v>264</v>
      </c>
      <c r="N262" t="e">
        <f>VLOOKUP(TRIM($A262),RT,14,FALSE)</f>
        <v>#N/A</v>
      </c>
      <c r="O262" t="str">
        <f>VLOOKUP($A262,RT,15,)</f>
        <v>S</v>
      </c>
    </row>
    <row r="263" spans="1:15" x14ac:dyDescent="0.25">
      <c r="A263" s="23">
        <v>265</v>
      </c>
      <c r="N263" t="e">
        <f>VLOOKUP(TRIM($A263),RT,14,FALSE)</f>
        <v>#N/A</v>
      </c>
      <c r="O263" t="e">
        <f>VLOOKUP($A263,RT,15,)</f>
        <v>#N/A</v>
      </c>
    </row>
    <row r="264" spans="1:15" x14ac:dyDescent="0.25">
      <c r="A264" s="23">
        <v>266</v>
      </c>
      <c r="N264" t="e">
        <f>VLOOKUP(TRIM($A264),RT,14,FALSE)</f>
        <v>#N/A</v>
      </c>
      <c r="O264" t="e">
        <f>VLOOKUP($A264,RT,15,)</f>
        <v>#N/A</v>
      </c>
    </row>
    <row r="265" spans="1:15" x14ac:dyDescent="0.25">
      <c r="A265" s="23">
        <v>267</v>
      </c>
      <c r="N265" t="e">
        <f>VLOOKUP(TRIM($A265),RT,14,FALSE)</f>
        <v>#N/A</v>
      </c>
      <c r="O265" t="e">
        <f>VLOOKUP($A265,RT,15,)</f>
        <v>#N/A</v>
      </c>
    </row>
    <row r="266" spans="1:15" x14ac:dyDescent="0.25">
      <c r="A266" s="23">
        <v>268</v>
      </c>
      <c r="N266" t="e">
        <f>VLOOKUP(TRIM($A266),RT,14,FALSE)</f>
        <v>#N/A</v>
      </c>
      <c r="O266" t="e">
        <f>VLOOKUP($A266,RT,15,)</f>
        <v>#N/A</v>
      </c>
    </row>
    <row r="267" spans="1:15" x14ac:dyDescent="0.25">
      <c r="A267" s="23">
        <v>269</v>
      </c>
      <c r="N267" t="e">
        <f>VLOOKUP(TRIM($A267),RT,14,FALSE)</f>
        <v>#N/A</v>
      </c>
      <c r="O267" t="str">
        <f>VLOOKUP($A267,RT,15,)</f>
        <v>S</v>
      </c>
    </row>
    <row r="268" spans="1:15" x14ac:dyDescent="0.25">
      <c r="A268" s="23">
        <v>270</v>
      </c>
      <c r="N268" t="e">
        <f>VLOOKUP(TRIM($A268),RT,14,FALSE)</f>
        <v>#N/A</v>
      </c>
      <c r="O268" t="str">
        <f>VLOOKUP($A268,RT,15,)</f>
        <v>S</v>
      </c>
    </row>
    <row r="269" spans="1:15" x14ac:dyDescent="0.25">
      <c r="A269" s="23">
        <v>271</v>
      </c>
      <c r="N269" t="e">
        <f>VLOOKUP(TRIM($A269),RT,14,FALSE)</f>
        <v>#N/A</v>
      </c>
      <c r="O269" t="str">
        <f>VLOOKUP($A269,RT,15,)</f>
        <v>S</v>
      </c>
    </row>
    <row r="270" spans="1:15" x14ac:dyDescent="0.25">
      <c r="A270" s="23">
        <v>272</v>
      </c>
      <c r="N270" t="e">
        <f>VLOOKUP(TRIM($A270),RT,14,FALSE)</f>
        <v>#N/A</v>
      </c>
      <c r="O270" t="e">
        <f>VLOOKUP($A270,RT,15,)</f>
        <v>#N/A</v>
      </c>
    </row>
    <row r="271" spans="1:15" x14ac:dyDescent="0.25">
      <c r="A271" s="23">
        <v>273</v>
      </c>
      <c r="N271" t="e">
        <f>VLOOKUP(TRIM($A271),RT,14,FALSE)</f>
        <v>#N/A</v>
      </c>
      <c r="O271" t="e">
        <f>VLOOKUP($A271,RT,15,)</f>
        <v>#N/A</v>
      </c>
    </row>
    <row r="272" spans="1:15" x14ac:dyDescent="0.25">
      <c r="A272" s="23">
        <v>274</v>
      </c>
      <c r="N272" t="e">
        <f>VLOOKUP(TRIM($A272),RT,14,FALSE)</f>
        <v>#N/A</v>
      </c>
      <c r="O272" t="e">
        <f>VLOOKUP($A272,RT,15,)</f>
        <v>#N/A</v>
      </c>
    </row>
    <row r="273" spans="1:15" x14ac:dyDescent="0.25">
      <c r="A273" s="23">
        <v>275</v>
      </c>
      <c r="N273" t="e">
        <f>VLOOKUP(TRIM($A273),RT,14,FALSE)</f>
        <v>#N/A</v>
      </c>
      <c r="O273" t="e">
        <f>VLOOKUP($A273,RT,15,)</f>
        <v>#N/A</v>
      </c>
    </row>
    <row r="274" spans="1:15" x14ac:dyDescent="0.25">
      <c r="A274" s="23">
        <v>276</v>
      </c>
      <c r="N274" t="e">
        <f>VLOOKUP(TRIM($A274),RT,14,FALSE)</f>
        <v>#N/A</v>
      </c>
      <c r="O274" t="e">
        <f>VLOOKUP($A274,RT,15,)</f>
        <v>#N/A</v>
      </c>
    </row>
    <row r="275" spans="1:15" x14ac:dyDescent="0.25">
      <c r="A275" s="23">
        <v>277</v>
      </c>
      <c r="N275" t="e">
        <f>VLOOKUP(TRIM($A275),RT,14,FALSE)</f>
        <v>#N/A</v>
      </c>
      <c r="O275" t="str">
        <f>VLOOKUP($A275,RT,15,)</f>
        <v>S</v>
      </c>
    </row>
    <row r="276" spans="1:15" x14ac:dyDescent="0.25">
      <c r="A276" s="23">
        <v>278</v>
      </c>
      <c r="N276" t="e">
        <f>VLOOKUP(TRIM($A276),RT,14,FALSE)</f>
        <v>#N/A</v>
      </c>
      <c r="O276" t="e">
        <f>VLOOKUP($A276,RT,15,)</f>
        <v>#N/A</v>
      </c>
    </row>
    <row r="277" spans="1:15" x14ac:dyDescent="0.25">
      <c r="A277" s="23">
        <v>279</v>
      </c>
      <c r="N277" t="e">
        <f>VLOOKUP(TRIM($A277),RT,14,FALSE)</f>
        <v>#N/A</v>
      </c>
      <c r="O277" t="e">
        <f>VLOOKUP($A277,RT,15,)</f>
        <v>#N/A</v>
      </c>
    </row>
    <row r="278" spans="1:15" x14ac:dyDescent="0.25">
      <c r="A278" s="23">
        <v>280</v>
      </c>
      <c r="N278" t="e">
        <f>VLOOKUP(TRIM($A278),RT,14,FALSE)</f>
        <v>#N/A</v>
      </c>
      <c r="O278" t="e">
        <f>VLOOKUP($A278,RT,15,)</f>
        <v>#N/A</v>
      </c>
    </row>
    <row r="279" spans="1:15" x14ac:dyDescent="0.25">
      <c r="A279" s="23">
        <v>281</v>
      </c>
      <c r="N279" t="e">
        <f>VLOOKUP(TRIM($A279),RT,14,FALSE)</f>
        <v>#N/A</v>
      </c>
      <c r="O279" t="e">
        <f>VLOOKUP($A279,RT,15,)</f>
        <v>#N/A</v>
      </c>
    </row>
    <row r="280" spans="1:15" x14ac:dyDescent="0.25">
      <c r="A280" s="23">
        <v>282</v>
      </c>
      <c r="N280" t="e">
        <f>VLOOKUP(TRIM($A280),RT,14,FALSE)</f>
        <v>#N/A</v>
      </c>
      <c r="O280" t="str">
        <f>VLOOKUP($A280,RT,15,)</f>
        <v>S</v>
      </c>
    </row>
    <row r="281" spans="1:15" x14ac:dyDescent="0.25">
      <c r="A281" s="23">
        <v>283</v>
      </c>
      <c r="N281" t="e">
        <f>VLOOKUP(TRIM($A281),RT,14,FALSE)</f>
        <v>#N/A</v>
      </c>
      <c r="O281" t="e">
        <f>VLOOKUP($A281,RT,15,)</f>
        <v>#N/A</v>
      </c>
    </row>
    <row r="282" spans="1:15" x14ac:dyDescent="0.25">
      <c r="A282" s="23">
        <v>284</v>
      </c>
      <c r="N282" t="e">
        <f>VLOOKUP(TRIM($A282),RT,14,FALSE)</f>
        <v>#N/A</v>
      </c>
      <c r="O282" t="e">
        <f>VLOOKUP($A282,RT,15,)</f>
        <v>#N/A</v>
      </c>
    </row>
    <row r="283" spans="1:15" x14ac:dyDescent="0.25">
      <c r="A283" s="23">
        <v>285</v>
      </c>
      <c r="N283" t="e">
        <f>VLOOKUP(TRIM($A283),RT,14,FALSE)</f>
        <v>#N/A</v>
      </c>
      <c r="O283" t="str">
        <f>VLOOKUP($A283,RT,15,)</f>
        <v>S</v>
      </c>
    </row>
    <row r="284" spans="1:15" x14ac:dyDescent="0.25">
      <c r="A284" s="23">
        <v>286</v>
      </c>
      <c r="N284" t="e">
        <f>VLOOKUP(TRIM($A284),RT,14,FALSE)</f>
        <v>#N/A</v>
      </c>
      <c r="O284" t="str">
        <f>VLOOKUP($A284,RT,15,)</f>
        <v>S</v>
      </c>
    </row>
    <row r="285" spans="1:15" x14ac:dyDescent="0.25">
      <c r="A285" s="23">
        <v>287</v>
      </c>
      <c r="N285" t="e">
        <f>VLOOKUP(TRIM($A285),RT,14,FALSE)</f>
        <v>#N/A</v>
      </c>
      <c r="O285" t="str">
        <f>VLOOKUP($A285,RT,15,)</f>
        <v>S</v>
      </c>
    </row>
    <row r="286" spans="1:15" x14ac:dyDescent="0.25">
      <c r="A286" s="23">
        <v>288</v>
      </c>
      <c r="N286" t="e">
        <f>VLOOKUP(TRIM($A286),RT,14,FALSE)</f>
        <v>#N/A</v>
      </c>
      <c r="O286" t="e">
        <f>VLOOKUP($A286,RT,15,)</f>
        <v>#N/A</v>
      </c>
    </row>
    <row r="287" spans="1:15" x14ac:dyDescent="0.25">
      <c r="A287" s="23">
        <v>289</v>
      </c>
      <c r="N287" t="e">
        <f>VLOOKUP(TRIM($A287),RT,14,FALSE)</f>
        <v>#N/A</v>
      </c>
      <c r="O287" t="str">
        <f>VLOOKUP($A287,RT,15,)</f>
        <v>S</v>
      </c>
    </row>
    <row r="288" spans="1:15" x14ac:dyDescent="0.25">
      <c r="A288" s="23">
        <v>290</v>
      </c>
      <c r="N288" t="e">
        <f>VLOOKUP(TRIM($A288),RT,14,FALSE)</f>
        <v>#N/A</v>
      </c>
      <c r="O288" t="e">
        <f>VLOOKUP($A288,RT,15,)</f>
        <v>#N/A</v>
      </c>
    </row>
    <row r="289" spans="1:15" x14ac:dyDescent="0.25">
      <c r="A289" s="23">
        <v>291</v>
      </c>
      <c r="N289" t="e">
        <f>VLOOKUP(TRIM($A289),RT,14,FALSE)</f>
        <v>#N/A</v>
      </c>
      <c r="O289" t="str">
        <f>VLOOKUP($A289,RT,15,)</f>
        <v>S</v>
      </c>
    </row>
    <row r="290" spans="1:15" x14ac:dyDescent="0.25">
      <c r="A290" s="23">
        <v>292</v>
      </c>
      <c r="N290" t="e">
        <f>VLOOKUP(TRIM($A290),RT,14,FALSE)</f>
        <v>#N/A</v>
      </c>
      <c r="O290" t="str">
        <f>VLOOKUP($A290,RT,15,)</f>
        <v>S</v>
      </c>
    </row>
    <row r="291" spans="1:15" x14ac:dyDescent="0.25">
      <c r="A291" s="23">
        <v>293</v>
      </c>
      <c r="N291" t="e">
        <f>VLOOKUP(TRIM($A291),RT,14,FALSE)</f>
        <v>#N/A</v>
      </c>
      <c r="O291" t="e">
        <f>VLOOKUP($A291,RT,15,)</f>
        <v>#N/A</v>
      </c>
    </row>
    <row r="292" spans="1:15" x14ac:dyDescent="0.25">
      <c r="A292" s="23">
        <v>294</v>
      </c>
      <c r="N292" t="e">
        <f>VLOOKUP(TRIM($A292),RT,14,FALSE)</f>
        <v>#N/A</v>
      </c>
      <c r="O292" t="str">
        <f>VLOOKUP($A292,RT,15,)</f>
        <v>S</v>
      </c>
    </row>
    <row r="293" spans="1:15" x14ac:dyDescent="0.25">
      <c r="A293" s="23">
        <v>295</v>
      </c>
      <c r="N293" t="e">
        <f>VLOOKUP(TRIM($A293),RT,14,FALSE)</f>
        <v>#N/A</v>
      </c>
      <c r="O293" t="e">
        <f>VLOOKUP($A293,RT,15,)</f>
        <v>#N/A</v>
      </c>
    </row>
    <row r="294" spans="1:15" x14ac:dyDescent="0.25">
      <c r="A294" s="23">
        <v>298</v>
      </c>
      <c r="N294" t="e">
        <f>VLOOKUP(TRIM($A294),RT,14,FALSE)</f>
        <v>#N/A</v>
      </c>
      <c r="O294" t="e">
        <f>VLOOKUP($A294,RT,15,)</f>
        <v>#N/A</v>
      </c>
    </row>
    <row r="295" spans="1:15" x14ac:dyDescent="0.25">
      <c r="A295" s="23">
        <v>299</v>
      </c>
      <c r="N295" t="e">
        <f>VLOOKUP(TRIM($A295),RT,14,FALSE)</f>
        <v>#N/A</v>
      </c>
      <c r="O295" t="e">
        <f>VLOOKUP($A295,RT,15,)</f>
        <v>#N/A</v>
      </c>
    </row>
    <row r="296" spans="1:15" x14ac:dyDescent="0.25">
      <c r="A296" s="23">
        <v>300</v>
      </c>
      <c r="N296" t="e">
        <f>VLOOKUP(TRIM($A296),RT,14,FALSE)</f>
        <v>#N/A</v>
      </c>
      <c r="O296" t="str">
        <f>VLOOKUP($A296,RT,15,)</f>
        <v>S</v>
      </c>
    </row>
    <row r="297" spans="1:15" x14ac:dyDescent="0.25">
      <c r="A297" s="23">
        <v>301</v>
      </c>
      <c r="N297" t="e">
        <f>VLOOKUP(TRIM($A297),RT,14,FALSE)</f>
        <v>#N/A</v>
      </c>
      <c r="O297" t="str">
        <f>VLOOKUP($A297,RT,15,)</f>
        <v>S</v>
      </c>
    </row>
    <row r="298" spans="1:15" x14ac:dyDescent="0.25">
      <c r="A298" s="23">
        <v>301</v>
      </c>
      <c r="N298" t="e">
        <f>VLOOKUP(TRIM($A298),RT,14,FALSE)</f>
        <v>#N/A</v>
      </c>
      <c r="O298" t="str">
        <f>VLOOKUP($A298,RT,15,)</f>
        <v>S</v>
      </c>
    </row>
    <row r="299" spans="1:15" x14ac:dyDescent="0.25">
      <c r="A299" s="23">
        <v>302</v>
      </c>
      <c r="N299" t="e">
        <f>VLOOKUP(TRIM($A299),RT,14,FALSE)</f>
        <v>#N/A</v>
      </c>
      <c r="O299" t="str">
        <f>VLOOKUP($A299,RT,15,)</f>
        <v>S</v>
      </c>
    </row>
    <row r="300" spans="1:15" x14ac:dyDescent="0.25">
      <c r="A300" s="23">
        <v>303</v>
      </c>
      <c r="N300" t="e">
        <f>VLOOKUP(TRIM($A300),RT,14,FALSE)</f>
        <v>#N/A</v>
      </c>
      <c r="O300" t="str">
        <f>VLOOKUP($A300,RT,15,)</f>
        <v>S</v>
      </c>
    </row>
    <row r="301" spans="1:15" x14ac:dyDescent="0.25">
      <c r="A301" s="23">
        <v>303</v>
      </c>
      <c r="N301" t="e">
        <f>VLOOKUP(TRIM($A301),RT,14,FALSE)</f>
        <v>#N/A</v>
      </c>
      <c r="O301" t="str">
        <f>VLOOKUP($A301,RT,15,)</f>
        <v>S</v>
      </c>
    </row>
    <row r="302" spans="1:15" x14ac:dyDescent="0.25">
      <c r="A302" s="23">
        <v>304</v>
      </c>
      <c r="N302" t="e">
        <f>VLOOKUP(TRIM($A302),RT,14,FALSE)</f>
        <v>#N/A</v>
      </c>
      <c r="O302" t="str">
        <f>VLOOKUP($A302,RT,15,)</f>
        <v>S</v>
      </c>
    </row>
    <row r="303" spans="1:15" x14ac:dyDescent="0.25">
      <c r="A303" s="23">
        <v>304</v>
      </c>
      <c r="N303" t="e">
        <f>VLOOKUP(TRIM($A303),RT,14,FALSE)</f>
        <v>#N/A</v>
      </c>
      <c r="O303" t="str">
        <f>VLOOKUP($A303,RT,15,)</f>
        <v>S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H19" sqref="H19"/>
    </sheetView>
  </sheetViews>
  <sheetFormatPr defaultRowHeight="15" x14ac:dyDescent="0.25"/>
  <cols>
    <col min="1" max="1" width="13.5703125" customWidth="1"/>
  </cols>
  <sheetData>
    <row r="1" spans="1:3" x14ac:dyDescent="0.25">
      <c r="A1" t="s">
        <v>187</v>
      </c>
    </row>
    <row r="2" spans="1:3" x14ac:dyDescent="0.25">
      <c r="A2" t="s">
        <v>89</v>
      </c>
      <c r="C2" t="s">
        <v>190</v>
      </c>
    </row>
    <row r="3" spans="1:3" x14ac:dyDescent="0.25">
      <c r="A3" t="s">
        <v>188</v>
      </c>
      <c r="C3" t="s">
        <v>191</v>
      </c>
    </row>
    <row r="4" spans="1:3" x14ac:dyDescent="0.25">
      <c r="A4" t="s">
        <v>189</v>
      </c>
      <c r="C4" t="s">
        <v>192</v>
      </c>
    </row>
    <row r="5" spans="1:3" x14ac:dyDescent="0.25">
      <c r="C5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Raw data</vt:lpstr>
      <vt:lpstr>Raw data 1</vt:lpstr>
      <vt:lpstr>% E.coli recovered</vt:lpstr>
      <vt:lpstr>Sheet2</vt:lpstr>
      <vt:lpstr>Sheet15</vt:lpstr>
      <vt:lpstr>Sheet3</vt:lpstr>
      <vt:lpstr>Raw data 3</vt:lpstr>
      <vt:lpstr>R</vt:lpstr>
      <vt:lpstr>Notes</vt:lpstr>
      <vt:lpstr>Antibiotic distribution</vt:lpstr>
      <vt:lpstr>AMR location</vt:lpstr>
      <vt:lpstr>Sheet10</vt:lpstr>
      <vt:lpstr>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pc</dc:creator>
  <cp:lastModifiedBy>Administrator</cp:lastModifiedBy>
  <dcterms:created xsi:type="dcterms:W3CDTF">2020-10-22T11:08:14Z</dcterms:created>
  <dcterms:modified xsi:type="dcterms:W3CDTF">2021-02-10T12:16:08Z</dcterms:modified>
</cp:coreProperties>
</file>