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wendwa\Desktop\Udacity\EXCEL PROJECTS\"/>
    </mc:Choice>
  </mc:AlternateContent>
  <xr:revisionPtr revIDLastSave="0" documentId="13_ncr:1_{5F6022C3-8C50-4AEF-940C-D6A16534AE1B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First Quarter" sheetId="1" r:id="rId1"/>
    <sheet name="Second Quarter" sheetId="2" r:id="rId2"/>
    <sheet name="Third Quarter" sheetId="3" r:id="rId3"/>
    <sheet name="Fourth Quarter" sheetId="4" r:id="rId4"/>
    <sheet name="Pivot tables" sheetId="7" r:id="rId5"/>
    <sheet name="Consolidated data" sheetId="8" r:id="rId6"/>
    <sheet name="Sheet5" sheetId="9" r:id="rId7"/>
  </sheets>
  <definedNames>
    <definedName name="_xlnm._FilterDatabase" localSheetId="3" hidden="1">'Fourth Quarter'!$A$2:$Q$15</definedName>
    <definedName name="_xlcn.WorksheetConnection_FourthQuarterA2T141" hidden="1">'Fourth Quarter'!$A$2:$T$14</definedName>
    <definedName name="_xlcn.WorksheetConnection_FourthQuarterA2W141" hidden="1">'Fourth Quarter'!$A$2:$Y$14</definedName>
    <definedName name="_xlcn.WorksheetConnection_SecondQuarterA2T141" hidden="1">'Second Quarter'!$A$2:$T$14</definedName>
    <definedName name="_xlcn.WorksheetConnection_ThirdQuarterA2Q141" hidden="1">'Third Quarter'!$A$2:$Q$14</definedName>
  </definedNames>
  <calcPr calcId="181029"/>
  <pivotCaches>
    <pivotCache cacheId="3" r:id="rId8"/>
    <pivotCache cacheId="90" r:id="rId9"/>
    <pivotCache cacheId="91" r:id="rId10"/>
    <pivotCache cacheId="92" r:id="rId11"/>
    <pivotCache cacheId="95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econd Quarter!$A$2:$T$14"/>
          <x15:modelTable id="Range 1" name="Range 1" connection="WorksheetConnection_Third Quarter!$A$2:$Q$14"/>
          <x15:modelTable id="Range 2" name="Range 2" connection="WorksheetConnection_Fourth Quarter!$A$2:$T$14"/>
          <x15:modelTable id="Range 3" name="Range 3" connection="WorksheetConnection_Fourth Quarter!$A$2:$W$1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" i="4" l="1"/>
  <c r="Q16" i="4"/>
  <c r="U3" i="4"/>
  <c r="V3" i="4" s="1"/>
  <c r="U4" i="4"/>
  <c r="V4" i="4" s="1"/>
  <c r="Y4" i="4" s="1"/>
  <c r="U5" i="4"/>
  <c r="V5" i="4" s="1"/>
  <c r="Y5" i="4" s="1"/>
  <c r="U6" i="4"/>
  <c r="V6" i="4" s="1"/>
  <c r="Y6" i="4" s="1"/>
  <c r="U7" i="4"/>
  <c r="V7" i="4" s="1"/>
  <c r="Y7" i="4" s="1"/>
  <c r="U8" i="4"/>
  <c r="V8" i="4" s="1"/>
  <c r="Y8" i="4" s="1"/>
  <c r="U9" i="4"/>
  <c r="V9" i="4" s="1"/>
  <c r="Y9" i="4" s="1"/>
  <c r="U10" i="4"/>
  <c r="V10" i="4" s="1"/>
  <c r="Y10" i="4" s="1"/>
  <c r="U11" i="4"/>
  <c r="V11" i="4" s="1"/>
  <c r="Y11" i="4" s="1"/>
  <c r="U12" i="4"/>
  <c r="V12" i="4" s="1"/>
  <c r="Y12" i="4" s="1"/>
  <c r="U13" i="4"/>
  <c r="V13" i="4" s="1"/>
  <c r="Y13" i="4" s="1"/>
  <c r="U14" i="4"/>
  <c r="V14" i="4" s="1"/>
  <c r="P4" i="4"/>
  <c r="S4" i="4" s="1"/>
  <c r="P5" i="4"/>
  <c r="S5" i="4" s="1"/>
  <c r="P6" i="4"/>
  <c r="S6" i="4" s="1"/>
  <c r="P7" i="4"/>
  <c r="S7" i="4" s="1"/>
  <c r="P8" i="4"/>
  <c r="S8" i="4" s="1"/>
  <c r="P9" i="4"/>
  <c r="S9" i="4" s="1"/>
  <c r="P10" i="4"/>
  <c r="S10" i="4" s="1"/>
  <c r="P11" i="4"/>
  <c r="S11" i="4" s="1"/>
  <c r="P12" i="4"/>
  <c r="S12" i="4" s="1"/>
  <c r="P13" i="4"/>
  <c r="S13" i="4" s="1"/>
  <c r="P14" i="4"/>
  <c r="S14" i="4" s="1"/>
  <c r="P3" i="4"/>
  <c r="D16" i="4"/>
  <c r="E16" i="4"/>
  <c r="F16" i="4"/>
  <c r="G16" i="4"/>
  <c r="H16" i="4"/>
  <c r="I16" i="4"/>
  <c r="J16" i="4"/>
  <c r="K16" i="4"/>
  <c r="L16" i="4"/>
  <c r="M16" i="4"/>
  <c r="N16" i="4"/>
  <c r="O16" i="4"/>
  <c r="C16" i="4"/>
  <c r="P9" i="3"/>
  <c r="S9" i="3" s="1"/>
  <c r="P5" i="3"/>
  <c r="S5" i="3" s="1"/>
  <c r="P10" i="3"/>
  <c r="P6" i="3"/>
  <c r="S10" i="3" s="1"/>
  <c r="P3" i="3"/>
  <c r="S14" i="3" s="1"/>
  <c r="P12" i="3"/>
  <c r="P13" i="3"/>
  <c r="S13" i="3" s="1"/>
  <c r="P7" i="3"/>
  <c r="S7" i="3" s="1"/>
  <c r="P4" i="3"/>
  <c r="S4" i="3" s="1"/>
  <c r="P11" i="3"/>
  <c r="P8" i="3"/>
  <c r="Q16" i="3"/>
  <c r="O16" i="3"/>
  <c r="N16" i="3"/>
  <c r="P14" i="3"/>
  <c r="S8" i="3" s="1"/>
  <c r="M16" i="3"/>
  <c r="P4" i="2"/>
  <c r="S4" i="2" s="1"/>
  <c r="P5" i="2"/>
  <c r="P6" i="2"/>
  <c r="P7" i="2"/>
  <c r="S7" i="2" s="1"/>
  <c r="P8" i="2"/>
  <c r="P9" i="2"/>
  <c r="P10" i="2"/>
  <c r="S10" i="2" s="1"/>
  <c r="P11" i="2"/>
  <c r="S11" i="2" s="1"/>
  <c r="P12" i="2"/>
  <c r="P13" i="2"/>
  <c r="S13" i="2" s="1"/>
  <c r="P14" i="2"/>
  <c r="S14" i="2" s="1"/>
  <c r="P3" i="2"/>
  <c r="S3" i="2" s="1"/>
  <c r="N16" i="2"/>
  <c r="O16" i="2"/>
  <c r="P16" i="1"/>
  <c r="P4" i="1"/>
  <c r="P5" i="1"/>
  <c r="P6" i="1"/>
  <c r="P7" i="1"/>
  <c r="S7" i="1" s="1"/>
  <c r="P8" i="1"/>
  <c r="P9" i="1"/>
  <c r="P10" i="1"/>
  <c r="P11" i="1"/>
  <c r="P12" i="1"/>
  <c r="P13" i="1"/>
  <c r="P14" i="1"/>
  <c r="P3" i="1"/>
  <c r="S3" i="1" s="1"/>
  <c r="O16" i="1"/>
  <c r="C16" i="3"/>
  <c r="D16" i="3"/>
  <c r="E16" i="3"/>
  <c r="F16" i="3"/>
  <c r="G16" i="3"/>
  <c r="H16" i="3"/>
  <c r="I16" i="3"/>
  <c r="J16" i="3"/>
  <c r="K16" i="3"/>
  <c r="L16" i="3"/>
  <c r="S12" i="3"/>
  <c r="C16" i="2"/>
  <c r="D16" i="2"/>
  <c r="E16" i="2"/>
  <c r="F16" i="2"/>
  <c r="G16" i="2"/>
  <c r="H16" i="2"/>
  <c r="I16" i="2"/>
  <c r="J16" i="2"/>
  <c r="K16" i="2"/>
  <c r="L16" i="2"/>
  <c r="M16" i="2"/>
  <c r="Q16" i="2"/>
  <c r="S5" i="2"/>
  <c r="S6" i="2"/>
  <c r="S8" i="2"/>
  <c r="S9" i="2"/>
  <c r="S12" i="2"/>
  <c r="D16" i="1"/>
  <c r="E16" i="1"/>
  <c r="F16" i="1"/>
  <c r="G16" i="1"/>
  <c r="H16" i="1"/>
  <c r="I16" i="1"/>
  <c r="J16" i="1"/>
  <c r="K16" i="1"/>
  <c r="L16" i="1"/>
  <c r="M16" i="1"/>
  <c r="N16" i="1"/>
  <c r="C16" i="1"/>
  <c r="S4" i="1"/>
  <c r="S6" i="1"/>
  <c r="S9" i="1"/>
  <c r="S10" i="1"/>
  <c r="S12" i="1"/>
  <c r="S13" i="1"/>
  <c r="S8" i="1"/>
  <c r="S11" i="1"/>
  <c r="S14" i="1"/>
  <c r="S5" i="1"/>
  <c r="Y3" i="4" l="1"/>
  <c r="X5" i="4"/>
  <c r="X3" i="4"/>
  <c r="Z18" i="4"/>
  <c r="P16" i="4"/>
  <c r="X4" i="4"/>
  <c r="S3" i="4"/>
  <c r="S3" i="3"/>
  <c r="S11" i="3"/>
  <c r="P16" i="2"/>
  <c r="P16" i="3"/>
  <c r="S6" i="3"/>
  <c r="Q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F7DAE5-DDBD-4885-A78E-8377EA9944B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54345F3-601A-481D-9F44-6D6A78563CB9}" name="WorksheetConnection_Fourth Quarter!$A$2:$T$14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FourthQuarterA2T141"/>
        </x15:connection>
      </ext>
    </extLst>
  </connection>
  <connection id="3" xr16:uid="{A93DAEC9-16A8-4024-8FDC-A1492C777F78}" name="WorksheetConnection_Fourth Quarter!$A$2:$W$14" type="102" refreshedVersion="8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FourthQuarterA2W141"/>
        </x15:connection>
      </ext>
    </extLst>
  </connection>
  <connection id="4" xr16:uid="{FAE2301C-620D-470A-9004-C817DC97C8AF}" name="WorksheetConnection_Second Quarter!$A$2:$T$14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econdQuarterA2T141"/>
        </x15:connection>
      </ext>
    </extLst>
  </connection>
  <connection id="5" xr16:uid="{878F4F45-3381-4CC1-8302-EBFE1E1BC40D}" name="WorksheetConnection_Third Quarter!$A$2:$Q$14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ThirdQuarterA2Q141"/>
        </x15:connection>
      </ext>
    </extLst>
  </connection>
</connections>
</file>

<file path=xl/sharedStrings.xml><?xml version="1.0" encoding="utf-8"?>
<sst xmlns="http://schemas.openxmlformats.org/spreadsheetml/2006/main" count="409" uniqueCount="109">
  <si>
    <t xml:space="preserve">Salesperson </t>
  </si>
  <si>
    <t>Region</t>
  </si>
  <si>
    <t>Target</t>
  </si>
  <si>
    <t>Ken John</t>
  </si>
  <si>
    <t>Howard Glenda</t>
  </si>
  <si>
    <t>Donnald Ron</t>
  </si>
  <si>
    <t>Smith Paul</t>
  </si>
  <si>
    <t>Baker Tom</t>
  </si>
  <si>
    <t>Velinda Nancy</t>
  </si>
  <si>
    <t>Carnehan Karen</t>
  </si>
  <si>
    <t>Young Olivia</t>
  </si>
  <si>
    <t>Penfold Sandy</t>
  </si>
  <si>
    <t xml:space="preserve">Mann Trent </t>
  </si>
  <si>
    <t>Underhill Genesis</t>
  </si>
  <si>
    <t>Narman Bill</t>
  </si>
  <si>
    <t>Donegal</t>
  </si>
  <si>
    <t>Dublin</t>
  </si>
  <si>
    <t>Galway</t>
  </si>
  <si>
    <t>Kerry</t>
  </si>
  <si>
    <t>Kildare</t>
  </si>
  <si>
    <t>Laois</t>
  </si>
  <si>
    <t>Cork</t>
  </si>
  <si>
    <t>Cavan</t>
  </si>
  <si>
    <t>Maeth</t>
  </si>
  <si>
    <t>Wexford</t>
  </si>
  <si>
    <t>Wicklow</t>
  </si>
  <si>
    <t>Mayo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</si>
  <si>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</si>
  <si>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</si>
  <si>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</si>
  <si>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</si>
  <si>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</si>
  <si>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</si>
  <si>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</si>
  <si>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</si>
  <si>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</si>
  <si>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</si>
  <si>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</si>
  <si>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</si>
  <si>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SALES</t>
  </si>
  <si>
    <t>Total Sales</t>
  </si>
  <si>
    <t>TOTALS</t>
  </si>
  <si>
    <t>Bonus</t>
  </si>
  <si>
    <t>Annual Salary</t>
  </si>
  <si>
    <t>Mileage</t>
  </si>
  <si>
    <t>Mileage category</t>
  </si>
  <si>
    <t>Mileage payment</t>
  </si>
  <si>
    <t xml:space="preserve"> 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</si>
  <si>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</si>
  <si>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</si>
  <si>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</si>
  <si>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</si>
  <si>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</si>
  <si>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</si>
  <si>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</si>
  <si>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</si>
  <si>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</si>
  <si>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</si>
  <si>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</si>
  <si>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</si>
  <si>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</si>
  <si>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</si>
  <si>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</si>
  <si>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</si>
  <si>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</si>
  <si>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</si>
  <si>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</si>
  <si>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</si>
  <si>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</si>
  <si>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</si>
  <si>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</si>
  <si>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</si>
  <si>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</si>
  <si>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</si>
  <si>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</si>
  <si>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</si>
  <si>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</si>
  <si>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</si>
  <si>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</si>
  <si>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</si>
  <si>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</si>
  <si>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Week46</t>
  </si>
  <si>
    <t>Week47</t>
  </si>
  <si>
    <t>Week48</t>
  </si>
  <si>
    <t>Week49</t>
  </si>
  <si>
    <t>Week50</t>
  </si>
  <si>
    <t>Week51</t>
  </si>
  <si>
    <t>Week52</t>
  </si>
  <si>
    <t>Total sales</t>
  </si>
  <si>
    <t>Total Year Mileage</t>
  </si>
  <si>
    <t>Row Labels</t>
  </si>
  <si>
    <t>Grand Total</t>
  </si>
  <si>
    <t>Sum of Total Sales</t>
  </si>
  <si>
    <t>Sum of Target</t>
  </si>
  <si>
    <t>QUARTER1 SALES DETAILS</t>
  </si>
  <si>
    <t>Mann Trent</t>
  </si>
  <si>
    <t>QUARTER2 SALES DETAILS</t>
  </si>
  <si>
    <t>QUARTER3 SALES DETAILS</t>
  </si>
  <si>
    <t>QUARTER4 SALES AND DETAILS</t>
  </si>
  <si>
    <t>Sum of Total sales</t>
  </si>
  <si>
    <t>Sum of Mileage</t>
  </si>
  <si>
    <t>Sum of Total Year Mileage</t>
  </si>
  <si>
    <t>C</t>
  </si>
  <si>
    <t>B</t>
  </si>
  <si>
    <t>E</t>
  </si>
  <si>
    <t>Sum of Mileage payment</t>
  </si>
  <si>
    <t>MILEAGE DETAILS</t>
  </si>
  <si>
    <t>Milage count</t>
  </si>
  <si>
    <t>Salesperson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</si>
</sst>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-2]\ * #,##0.00_);_([$€-2]\ * \(#,##0.00\);_([$€-2]\ * &quot;-&quot;??_);_(@_)"/>
    <numFmt numFmtId="165" formatCode="[$€-2]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2"/>
      <name val="Calibri Light"/>
      <family val="2"/>
      <scheme val="maj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" fontId="0" fillId="0" borderId="0" xfId="0" applyNumberFormat="1"/>
    <xf numFmtId="3" fontId="0" fillId="0" borderId="0" xfId="0" applyNumberFormat="1"/>
    <xf numFmtId="0" fontId="0" fillId="2" borderId="0" xfId="0" applyFill="1"/>
    <xf numFmtId="0" fontId="2" fillId="3" borderId="0" xfId="0" applyFont="1" applyFill="1"/>
    <xf numFmtId="0" fontId="3" fillId="3" borderId="0" xfId="0" applyFont="1" applyFill="1"/>
    <xf numFmtId="0" fontId="1" fillId="4" borderId="0" xfId="0" applyFont="1" applyFill="1"/>
    <xf numFmtId="164" fontId="0" fillId="0" borderId="0" xfId="0" applyNumberFormat="1"/>
    <xf numFmtId="165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6" fillId="0" borderId="0" xfId="0" applyFont="1" applyAlignment="1">
      <alignment horizontal="center"/>
    </xf>
    <xf numFmtId="0" fontId="0" fillId="0" borderId="0" xfId="0" applyAlignment="1">
      <alignment horizontal="left" indent="2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/>
              <a:t>Total</a:t>
            </a:r>
            <a:r>
              <a:rPr lang="en-US" b="1" i="0" baseline="0"/>
              <a:t> sales and Target against salesperson</a:t>
            </a:r>
            <a:endParaRPr lang="en-US" b="1" i="0"/>
          </a:p>
        </c:rich>
      </c:tx>
      <c:layout>
        <c:manualLayout>
          <c:xMode val="edge"/>
          <c:yMode val="edge"/>
          <c:x val="0.249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'First Quarter'!$P$2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'First Quarter'!$A$3:$B$14</c15:sqref>
                  </c15:fullRef>
                  <c15:levelRef>
                    <c15:sqref>'First Quarter'!$A$3:$A$14</c15:sqref>
                  </c15:levelRef>
                </c:ext>
              </c:extLst>
              <c:f>'First Quarter'!$A$3:$A$14</c:f>
              <c:strCache>
                <c:ptCount val="12"/>
                <c:pt idx="0">
                  <c:v>Ken John</c:v>
                </c:pt>
                <c:pt idx="1">
                  <c:v>Howard Glenda</c:v>
                </c:pt>
                <c:pt idx="2">
                  <c:v>Donnald Ron</c:v>
                </c:pt>
                <c:pt idx="3">
                  <c:v>Smith Paul</c:v>
                </c:pt>
                <c:pt idx="4">
                  <c:v>Baker Tom</c:v>
                </c:pt>
                <c:pt idx="5">
                  <c:v>Velinda Nancy</c:v>
                </c:pt>
                <c:pt idx="6">
                  <c:v>Carnehan Karen</c:v>
                </c:pt>
                <c:pt idx="7">
                  <c:v>Young Olivia</c:v>
                </c:pt>
                <c:pt idx="8">
                  <c:v>Penfold Sandy</c:v>
                </c:pt>
                <c:pt idx="9">
                  <c:v>Mann Trent </c:v>
                </c:pt>
                <c:pt idx="10">
                  <c:v>Underhill Genesis</c:v>
                </c:pt>
                <c:pt idx="11">
                  <c:v>Narman Bill</c:v>
                </c:pt>
              </c:strCache>
            </c:strRef>
          </c:cat>
          <c:val>
            <c:numRef>
              <c:f>'First Quarter'!$P$3:$P$14</c:f>
              <c:numCache>
                <c:formatCode>_([$€-2]\ * #,##0.00_);_([$€-2]\ * \(#,##0.00\);_([$€-2]\ * "-"??_);_(@_)</c:formatCode>
                <c:ptCount val="12"/>
                <c:pt idx="0">
                  <c:v>481129</c:v>
                </c:pt>
                <c:pt idx="1">
                  <c:v>589839</c:v>
                </c:pt>
                <c:pt idx="2">
                  <c:v>570050</c:v>
                </c:pt>
                <c:pt idx="3">
                  <c:v>606909</c:v>
                </c:pt>
                <c:pt idx="4">
                  <c:v>649823</c:v>
                </c:pt>
                <c:pt idx="5">
                  <c:v>565092.66666666663</c:v>
                </c:pt>
                <c:pt idx="6">
                  <c:v>636203.83333333326</c:v>
                </c:pt>
                <c:pt idx="7">
                  <c:v>708648.33333333326</c:v>
                </c:pt>
                <c:pt idx="8">
                  <c:v>627650.16666666663</c:v>
                </c:pt>
                <c:pt idx="9">
                  <c:v>693462.66666666663</c:v>
                </c:pt>
                <c:pt idx="10">
                  <c:v>567221.16666666663</c:v>
                </c:pt>
                <c:pt idx="11">
                  <c:v>598043.06666666665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9-4EC5-A03E-8059255FBD24}"/>
            </c:ext>
          </c:extLst>
        </c:ser>
        <c:ser>
          <c:idx val="1"/>
          <c:order val="1"/>
          <c:tx>
            <c:strRef>
              <c:f>'First Quarter'!$Q$2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'First Quarter'!$A$3:$B$14</c15:sqref>
                  </c15:fullRef>
                  <c15:levelRef>
                    <c15:sqref>'First Quarter'!$A$3:$A$14</c15:sqref>
                  </c15:levelRef>
                </c:ext>
              </c:extLst>
              <c:f>'First Quarter'!$A$3:$A$14</c:f>
              <c:strCache>
                <c:ptCount val="12"/>
                <c:pt idx="0">
                  <c:v>Ken John</c:v>
                </c:pt>
                <c:pt idx="1">
                  <c:v>Howard Glenda</c:v>
                </c:pt>
                <c:pt idx="2">
                  <c:v>Donnald Ron</c:v>
                </c:pt>
                <c:pt idx="3">
                  <c:v>Smith Paul</c:v>
                </c:pt>
                <c:pt idx="4">
                  <c:v>Baker Tom</c:v>
                </c:pt>
                <c:pt idx="5">
                  <c:v>Velinda Nancy</c:v>
                </c:pt>
                <c:pt idx="6">
                  <c:v>Carnehan Karen</c:v>
                </c:pt>
                <c:pt idx="7">
                  <c:v>Young Olivia</c:v>
                </c:pt>
                <c:pt idx="8">
                  <c:v>Penfold Sandy</c:v>
                </c:pt>
                <c:pt idx="9">
                  <c:v>Mann Trent </c:v>
                </c:pt>
                <c:pt idx="10">
                  <c:v>Underhill Genesis</c:v>
                </c:pt>
                <c:pt idx="11">
                  <c:v>Narman Bill</c:v>
                </c:pt>
              </c:strCache>
            </c:strRef>
          </c:cat>
          <c:val>
            <c:numRef>
              <c:f>'First Quarter'!$Q$3:$Q$14</c:f>
              <c:numCache>
                <c:formatCode>_([$€-2]\ * #,##0.00_);_([$€-2]\ * \(#,##0.00\);_([$€-2]\ * "-"??_);_(@_)</c:formatCode>
                <c:ptCount val="12"/>
                <c:pt idx="0">
                  <c:v>535624</c:v>
                </c:pt>
                <c:pt idx="1">
                  <c:v>501119</c:v>
                </c:pt>
                <c:pt idx="2">
                  <c:v>503996</c:v>
                </c:pt>
                <c:pt idx="3">
                  <c:v>531665</c:v>
                </c:pt>
                <c:pt idx="4">
                  <c:v>527701</c:v>
                </c:pt>
                <c:pt idx="5">
                  <c:v>559297</c:v>
                </c:pt>
                <c:pt idx="6">
                  <c:v>574020</c:v>
                </c:pt>
                <c:pt idx="7">
                  <c:v>599341</c:v>
                </c:pt>
                <c:pt idx="8">
                  <c:v>564154</c:v>
                </c:pt>
                <c:pt idx="9">
                  <c:v>551103</c:v>
                </c:pt>
                <c:pt idx="10">
                  <c:v>564039</c:v>
                </c:pt>
                <c:pt idx="11">
                  <c:v>571065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9-4EC5-A03E-8059255FB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348848"/>
        <c:axId val="1684362992"/>
      </c:barChart>
      <c:catAx>
        <c:axId val="168434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62992"/>
        <c:crosses val="autoZero"/>
        <c:auto val="1"/>
        <c:lblAlgn val="ctr"/>
        <c:lblOffset val="100"/>
        <c:noMultiLvlLbl val="0"/>
      </c:catAx>
      <c:valAx>
        <c:axId val="16843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4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and target against salesperson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'Third Quarter'!$P$2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'Third Quarter'!$A$3:$A$14</c:f>
              <c:strCache>
                <c:ptCount val="12"/>
                <c:pt idx="0">
                  <c:v>Velinda Nancy</c:v>
                </c:pt>
                <c:pt idx="1">
                  <c:v>Mann Trent </c:v>
                </c:pt>
                <c:pt idx="2">
                  <c:v>Donnald Ron</c:v>
                </c:pt>
                <c:pt idx="3">
                  <c:v>Baker Tom</c:v>
                </c:pt>
                <c:pt idx="4">
                  <c:v>Penfold Sandy</c:v>
                </c:pt>
                <c:pt idx="5">
                  <c:v>Narman Bill</c:v>
                </c:pt>
                <c:pt idx="6">
                  <c:v>Howard Glenda</c:v>
                </c:pt>
                <c:pt idx="7">
                  <c:v>Smith Paul</c:v>
                </c:pt>
                <c:pt idx="8">
                  <c:v>Underhill Genesis</c:v>
                </c:pt>
                <c:pt idx="9">
                  <c:v>Carnehan Karen</c:v>
                </c:pt>
                <c:pt idx="10">
                  <c:v>Young Olivia</c:v>
                </c:pt>
                <c:pt idx="11">
                  <c:v>Ken John</c:v>
                </c:pt>
              </c:strCache>
            </c:strRef>
          </c:cat>
          <c:val>
            <c:numRef>
              <c:f>'Third Quarter'!$P$3:$P$14</c:f>
              <c:numCache>
                <c:formatCode>_([$€-2]\ * #,##0.00_);_([$€-2]\ * \(#,##0.00\);_([$€-2]\ * "-"??_);_(@_)</c:formatCode>
                <c:ptCount val="12"/>
                <c:pt idx="0">
                  <c:v>712918.1333333333</c:v>
                </c:pt>
                <c:pt idx="1">
                  <c:v>662690.66666666663</c:v>
                </c:pt>
                <c:pt idx="2">
                  <c:v>643432</c:v>
                </c:pt>
                <c:pt idx="3">
                  <c:v>626738</c:v>
                </c:pt>
                <c:pt idx="4">
                  <c:v>608630.29999999981</c:v>
                </c:pt>
                <c:pt idx="5">
                  <c:v>607978</c:v>
                </c:pt>
                <c:pt idx="6">
                  <c:v>604012.5</c:v>
                </c:pt>
                <c:pt idx="7">
                  <c:v>588370.2333333334</c:v>
                </c:pt>
                <c:pt idx="8">
                  <c:v>578835.03333333344</c:v>
                </c:pt>
                <c:pt idx="9">
                  <c:v>543637.66666666663</c:v>
                </c:pt>
                <c:pt idx="10">
                  <c:v>537976.56666666665</c:v>
                </c:pt>
                <c:pt idx="11">
                  <c:v>526142.83333333326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F-4E52-BA45-ACED6737EA13}"/>
            </c:ext>
          </c:extLst>
        </c:ser>
        <c:ser>
          <c:idx val="1"/>
          <c:order val="1"/>
          <c:tx>
            <c:strRef>
              <c:f>'Third Quarter'!$Q$2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'Third Quarter'!$A$3:$A$14</c:f>
              <c:strCache>
                <c:ptCount val="12"/>
                <c:pt idx="0">
                  <c:v>Velinda Nancy</c:v>
                </c:pt>
                <c:pt idx="1">
                  <c:v>Mann Trent </c:v>
                </c:pt>
                <c:pt idx="2">
                  <c:v>Donnald Ron</c:v>
                </c:pt>
                <c:pt idx="3">
                  <c:v>Baker Tom</c:v>
                </c:pt>
                <c:pt idx="4">
                  <c:v>Penfold Sandy</c:v>
                </c:pt>
                <c:pt idx="5">
                  <c:v>Narman Bill</c:v>
                </c:pt>
                <c:pt idx="6">
                  <c:v>Howard Glenda</c:v>
                </c:pt>
                <c:pt idx="7">
                  <c:v>Smith Paul</c:v>
                </c:pt>
                <c:pt idx="8">
                  <c:v>Underhill Genesis</c:v>
                </c:pt>
                <c:pt idx="9">
                  <c:v>Carnehan Karen</c:v>
                </c:pt>
                <c:pt idx="10">
                  <c:v>Young Olivia</c:v>
                </c:pt>
                <c:pt idx="11">
                  <c:v>Ken John</c:v>
                </c:pt>
              </c:strCache>
            </c:strRef>
          </c:cat>
          <c:val>
            <c:numRef>
              <c:f>'Third Quarter'!$Q$3:$Q$14</c:f>
              <c:numCache>
                <c:formatCode>_([$€-2]\ * #,##0.00_);_([$€-2]\ * \(#,##0.00\);_([$€-2]\ * "-"??_);_(@_)</c:formatCode>
                <c:ptCount val="12"/>
                <c:pt idx="0">
                  <c:v>567364</c:v>
                </c:pt>
                <c:pt idx="1">
                  <c:v>588455</c:v>
                </c:pt>
                <c:pt idx="2">
                  <c:v>577701</c:v>
                </c:pt>
                <c:pt idx="3">
                  <c:v>523934</c:v>
                </c:pt>
                <c:pt idx="4">
                  <c:v>598352</c:v>
                </c:pt>
                <c:pt idx="5">
                  <c:v>545364</c:v>
                </c:pt>
                <c:pt idx="6">
                  <c:v>531665</c:v>
                </c:pt>
                <c:pt idx="7">
                  <c:v>510393</c:v>
                </c:pt>
                <c:pt idx="8">
                  <c:v>535394</c:v>
                </c:pt>
                <c:pt idx="9">
                  <c:v>548353</c:v>
                </c:pt>
                <c:pt idx="10">
                  <c:v>548355</c:v>
                </c:pt>
                <c:pt idx="11">
                  <c:v>505996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F-4E52-BA45-ACED6737E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749792"/>
        <c:axId val="1488743552"/>
      </c:barChart>
      <c:catAx>
        <c:axId val="14887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43552"/>
        <c:crosses val="autoZero"/>
        <c:auto val="1"/>
        <c:lblAlgn val="ctr"/>
        <c:lblOffset val="100"/>
        <c:noMultiLvlLbl val="0"/>
      </c:catAx>
      <c:valAx>
        <c:axId val="14887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sales against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'Third Quarter'!$B$3</c:f>
              <c:strCache>
                <c:ptCount val="1"/>
                <c:pt idx="0">
                  <c:v>Laois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'Third Quarter'!$C$2:$L$2</c:f>
              <c:strCache>
                <c:ptCount val="10"/>
                <c:pt idx="0">
                  <c:v>Week27</c:v>
                </c:pt>
                <c:pt idx="1">
                  <c:v>Week28</c:v>
                </c:pt>
                <c:pt idx="2">
                  <c:v>Week29</c:v>
                </c:pt>
                <c:pt idx="3">
                  <c:v>Week30</c:v>
                </c:pt>
                <c:pt idx="4">
                  <c:v>Week31</c:v>
                </c:pt>
                <c:pt idx="5">
                  <c:v>Week32</c:v>
                </c:pt>
                <c:pt idx="6">
                  <c:v>Week33</c:v>
                </c:pt>
                <c:pt idx="7">
                  <c:v>Week34</c:v>
                </c:pt>
                <c:pt idx="8">
                  <c:v>Week35</c:v>
                </c:pt>
                <c:pt idx="9">
                  <c:v>Week36</c:v>
                </c:pt>
              </c:strCache>
            </c:strRef>
          </c:cat>
          <c:val>
            <c:numRef>
              <c:f>'Third Quarter'!$C$3:$L$3</c:f>
              <c:numCache>
                <c:formatCode>_([$€-2]\ * #,##0.00_);_([$€-2]\ * \(#,##0.00\);_([$€-2]\ * "-"??_);_(@_)</c:formatCode>
                <c:ptCount val="10"/>
                <c:pt idx="0">
                  <c:v>48324</c:v>
                </c:pt>
                <c:pt idx="1">
                  <c:v>46569.333333333299</c:v>
                </c:pt>
                <c:pt idx="2">
                  <c:v>23456</c:v>
                </c:pt>
                <c:pt idx="3">
                  <c:v>45853.666666666701</c:v>
                </c:pt>
                <c:pt idx="4">
                  <c:v>41289.333333333299</c:v>
                </c:pt>
                <c:pt idx="5">
                  <c:v>40000</c:v>
                </c:pt>
                <c:pt idx="6">
                  <c:v>45373</c:v>
                </c:pt>
                <c:pt idx="7">
                  <c:v>89576</c:v>
                </c:pt>
                <c:pt idx="8">
                  <c:v>47236.800000000003</c:v>
                </c:pt>
                <c:pt idx="9">
                  <c:v>45346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4-4B13-A151-49FD094506A2}"/>
            </c:ext>
          </c:extLst>
        </c:ser>
        <c:ser>
          <c:idx val="1"/>
          <c:order val="1"/>
          <c:tx>
            <c:strRef>
              <c:f>'Third Quarter'!$B$4</c:f>
              <c:strCache>
                <c:ptCount val="1"/>
                <c:pt idx="0">
                  <c:v>Wexford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'Third Quarter'!$C$2:$L$2</c:f>
              <c:strCache>
                <c:ptCount val="10"/>
                <c:pt idx="0">
                  <c:v>Week27</c:v>
                </c:pt>
                <c:pt idx="1">
                  <c:v>Week28</c:v>
                </c:pt>
                <c:pt idx="2">
                  <c:v>Week29</c:v>
                </c:pt>
                <c:pt idx="3">
                  <c:v>Week30</c:v>
                </c:pt>
                <c:pt idx="4">
                  <c:v>Week31</c:v>
                </c:pt>
                <c:pt idx="5">
                  <c:v>Week32</c:v>
                </c:pt>
                <c:pt idx="6">
                  <c:v>Week33</c:v>
                </c:pt>
                <c:pt idx="7">
                  <c:v>Week34</c:v>
                </c:pt>
                <c:pt idx="8">
                  <c:v>Week35</c:v>
                </c:pt>
                <c:pt idx="9">
                  <c:v>Week36</c:v>
                </c:pt>
              </c:strCache>
            </c:strRef>
          </c:cat>
          <c:val>
            <c:numRef>
              <c:f>'Third Quarter'!$C$4:$L$4</c:f>
              <c:numCache>
                <c:formatCode>_([$€-2]\ * #,##0.00_);_([$€-2]\ * \(#,##0.00\);_([$€-2]\ * "-"??_);_(@_)</c:formatCode>
                <c:ptCount val="10"/>
                <c:pt idx="0">
                  <c:v>45273</c:v>
                </c:pt>
                <c:pt idx="1">
                  <c:v>53959.333333333299</c:v>
                </c:pt>
                <c:pt idx="2">
                  <c:v>57475</c:v>
                </c:pt>
                <c:pt idx="3">
                  <c:v>56383</c:v>
                </c:pt>
                <c:pt idx="4">
                  <c:v>43865.333333333299</c:v>
                </c:pt>
                <c:pt idx="5">
                  <c:v>78495</c:v>
                </c:pt>
                <c:pt idx="6">
                  <c:v>38768</c:v>
                </c:pt>
                <c:pt idx="7">
                  <c:v>54736</c:v>
                </c:pt>
                <c:pt idx="8">
                  <c:v>35673</c:v>
                </c:pt>
                <c:pt idx="9">
                  <c:v>33440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4-4B13-A151-49FD094506A2}"/>
            </c:ext>
          </c:extLst>
        </c:ser>
        <c:ser>
          <c:idx val="2"/>
          <c:order val="2"/>
          <c:tx>
            <c:strRef>
              <c:f>'Third Quarter'!$B$5</c:f>
              <c:strCache>
                <c:ptCount val="1"/>
                <c:pt idx="0">
                  <c:v>Galway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'Third Quarter'!$C$2:$L$2</c:f>
              <c:strCache>
                <c:ptCount val="10"/>
                <c:pt idx="0">
                  <c:v>Week27</c:v>
                </c:pt>
                <c:pt idx="1">
                  <c:v>Week28</c:v>
                </c:pt>
                <c:pt idx="2">
                  <c:v>Week29</c:v>
                </c:pt>
                <c:pt idx="3">
                  <c:v>Week30</c:v>
                </c:pt>
                <c:pt idx="4">
                  <c:v>Week31</c:v>
                </c:pt>
                <c:pt idx="5">
                  <c:v>Week32</c:v>
                </c:pt>
                <c:pt idx="6">
                  <c:v>Week33</c:v>
                </c:pt>
                <c:pt idx="7">
                  <c:v>Week34</c:v>
                </c:pt>
                <c:pt idx="8">
                  <c:v>Week35</c:v>
                </c:pt>
                <c:pt idx="9">
                  <c:v>Week36</c:v>
                </c:pt>
              </c:strCache>
            </c:strRef>
          </c:cat>
          <c:val>
            <c:numRef>
              <c:f>'Third Quarter'!$C$5:$L$5</c:f>
              <c:numCache>
                <c:formatCode>_([$€-2]\ * #,##0.00_);_([$€-2]\ * \(#,##0.00\);_([$€-2]\ * "-"??_);_(@_)</c:formatCode>
                <c:ptCount val="10"/>
                <c:pt idx="0">
                  <c:v>43773.666666666701</c:v>
                </c:pt>
                <c:pt idx="1">
                  <c:v>40941</c:v>
                </c:pt>
                <c:pt idx="2">
                  <c:v>52111.833333333299</c:v>
                </c:pt>
                <c:pt idx="3">
                  <c:v>39369</c:v>
                </c:pt>
                <c:pt idx="4">
                  <c:v>39532</c:v>
                </c:pt>
                <c:pt idx="5">
                  <c:v>59005</c:v>
                </c:pt>
                <c:pt idx="6">
                  <c:v>41604</c:v>
                </c:pt>
                <c:pt idx="7">
                  <c:v>79243.5</c:v>
                </c:pt>
                <c:pt idx="8">
                  <c:v>39708</c:v>
                </c:pt>
                <c:pt idx="9">
                  <c:v>45373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E4-4B13-A151-49FD094506A2}"/>
            </c:ext>
          </c:extLst>
        </c:ser>
        <c:ser>
          <c:idx val="3"/>
          <c:order val="3"/>
          <c:tx>
            <c:strRef>
              <c:f>'Third Quarter'!$B$6</c:f>
              <c:strCache>
                <c:ptCount val="1"/>
                <c:pt idx="0">
                  <c:v>Kildare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'Third Quarter'!$C$2:$L$2</c:f>
              <c:strCache>
                <c:ptCount val="10"/>
                <c:pt idx="0">
                  <c:v>Week27</c:v>
                </c:pt>
                <c:pt idx="1">
                  <c:v>Week28</c:v>
                </c:pt>
                <c:pt idx="2">
                  <c:v>Week29</c:v>
                </c:pt>
                <c:pt idx="3">
                  <c:v>Week30</c:v>
                </c:pt>
                <c:pt idx="4">
                  <c:v>Week31</c:v>
                </c:pt>
                <c:pt idx="5">
                  <c:v>Week32</c:v>
                </c:pt>
                <c:pt idx="6">
                  <c:v>Week33</c:v>
                </c:pt>
                <c:pt idx="7">
                  <c:v>Week34</c:v>
                </c:pt>
                <c:pt idx="8">
                  <c:v>Week35</c:v>
                </c:pt>
                <c:pt idx="9">
                  <c:v>Week36</c:v>
                </c:pt>
              </c:strCache>
            </c:strRef>
          </c:cat>
          <c:val>
            <c:numRef>
              <c:f>'Third Quarter'!$C$6:$L$6</c:f>
              <c:numCache>
                <c:formatCode>_([$€-2]\ * #,##0.00_);_([$€-2]\ * \(#,##0.00\);_([$€-2]\ * "-"??_);_(@_)</c:formatCode>
                <c:ptCount val="10"/>
                <c:pt idx="0">
                  <c:v>47933.666666666701</c:v>
                </c:pt>
                <c:pt idx="1">
                  <c:v>44721.833333333299</c:v>
                </c:pt>
                <c:pt idx="2">
                  <c:v>67539</c:v>
                </c:pt>
                <c:pt idx="3">
                  <c:v>43773.666666666701</c:v>
                </c:pt>
                <c:pt idx="4">
                  <c:v>40645.333333333299</c:v>
                </c:pt>
                <c:pt idx="5">
                  <c:v>79243.5</c:v>
                </c:pt>
                <c:pt idx="6">
                  <c:v>43819.5</c:v>
                </c:pt>
                <c:pt idx="7">
                  <c:v>45000</c:v>
                </c:pt>
                <c:pt idx="8">
                  <c:v>43237</c:v>
                </c:pt>
                <c:pt idx="9">
                  <c:v>40788.6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E4-4B13-A151-49FD094506A2}"/>
            </c:ext>
          </c:extLst>
        </c:ser>
        <c:ser>
          <c:idx val="4"/>
          <c:order val="4"/>
          <c:tx>
            <c:strRef>
              <c:f>'Third Quarter'!$B$7</c:f>
              <c:strCache>
                <c:ptCount val="1"/>
                <c:pt idx="0">
                  <c:v>Maeth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'Third Quarter'!$C$2:$L$2</c:f>
              <c:strCache>
                <c:ptCount val="10"/>
                <c:pt idx="0">
                  <c:v>Week27</c:v>
                </c:pt>
                <c:pt idx="1">
                  <c:v>Week28</c:v>
                </c:pt>
                <c:pt idx="2">
                  <c:v>Week29</c:v>
                </c:pt>
                <c:pt idx="3">
                  <c:v>Week30</c:v>
                </c:pt>
                <c:pt idx="4">
                  <c:v>Week31</c:v>
                </c:pt>
                <c:pt idx="5">
                  <c:v>Week32</c:v>
                </c:pt>
                <c:pt idx="6">
                  <c:v>Week33</c:v>
                </c:pt>
                <c:pt idx="7">
                  <c:v>Week34</c:v>
                </c:pt>
                <c:pt idx="8">
                  <c:v>Week35</c:v>
                </c:pt>
                <c:pt idx="9">
                  <c:v>Week36</c:v>
                </c:pt>
              </c:strCache>
            </c:strRef>
          </c:cat>
          <c:val>
            <c:numRef>
              <c:f>'Third Quarter'!$C$7:$L$7</c:f>
              <c:numCache>
                <c:formatCode>_([$€-2]\ * #,##0.00_);_([$€-2]\ * \(#,##0.00\);_([$€-2]\ * "-"??_);_(@_)</c:formatCode>
                <c:ptCount val="10"/>
                <c:pt idx="0">
                  <c:v>56322</c:v>
                </c:pt>
                <c:pt idx="1">
                  <c:v>52111.833333333299</c:v>
                </c:pt>
                <c:pt idx="2">
                  <c:v>46004.833333333299</c:v>
                </c:pt>
                <c:pt idx="3">
                  <c:v>46832</c:v>
                </c:pt>
                <c:pt idx="4">
                  <c:v>43221.333333333299</c:v>
                </c:pt>
                <c:pt idx="5">
                  <c:v>60000</c:v>
                </c:pt>
                <c:pt idx="6">
                  <c:v>45346</c:v>
                </c:pt>
                <c:pt idx="7">
                  <c:v>39691</c:v>
                </c:pt>
                <c:pt idx="8">
                  <c:v>53638.2</c:v>
                </c:pt>
                <c:pt idx="9">
                  <c:v>35459.5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E4-4B13-A151-49FD094506A2}"/>
            </c:ext>
          </c:extLst>
        </c:ser>
        <c:ser>
          <c:idx val="5"/>
          <c:order val="5"/>
          <c:tx>
            <c:strRef>
              <c:f>'Third Quarter'!$B$8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'Third Quarter'!$C$2:$L$2</c:f>
              <c:strCache>
                <c:ptCount val="10"/>
                <c:pt idx="0">
                  <c:v>Week27</c:v>
                </c:pt>
                <c:pt idx="1">
                  <c:v>Week28</c:v>
                </c:pt>
                <c:pt idx="2">
                  <c:v>Week29</c:v>
                </c:pt>
                <c:pt idx="3">
                  <c:v>Week30</c:v>
                </c:pt>
                <c:pt idx="4">
                  <c:v>Week31</c:v>
                </c:pt>
                <c:pt idx="5">
                  <c:v>Week32</c:v>
                </c:pt>
                <c:pt idx="6">
                  <c:v>Week33</c:v>
                </c:pt>
                <c:pt idx="7">
                  <c:v>Week34</c:v>
                </c:pt>
                <c:pt idx="8">
                  <c:v>Week35</c:v>
                </c:pt>
                <c:pt idx="9">
                  <c:v>Week36</c:v>
                </c:pt>
              </c:strCache>
            </c:strRef>
          </c:cat>
          <c:val>
            <c:numRef>
              <c:f>'Third Quarter'!$C$8:$L$8</c:f>
              <c:numCache>
                <c:formatCode>_([$€-2]\ * #,##0.00_);_([$€-2]\ * \(#,##0.00\);_([$€-2]\ * "-"??_);_(@_)</c:formatCode>
                <c:ptCount val="10"/>
                <c:pt idx="0">
                  <c:v>38194</c:v>
                </c:pt>
                <c:pt idx="1">
                  <c:v>23456</c:v>
                </c:pt>
                <c:pt idx="2">
                  <c:v>57584</c:v>
                </c:pt>
                <c:pt idx="3">
                  <c:v>34557</c:v>
                </c:pt>
                <c:pt idx="4">
                  <c:v>43257</c:v>
                </c:pt>
                <c:pt idx="5">
                  <c:v>56000</c:v>
                </c:pt>
                <c:pt idx="6">
                  <c:v>57284</c:v>
                </c:pt>
                <c:pt idx="7">
                  <c:v>39226</c:v>
                </c:pt>
                <c:pt idx="8">
                  <c:v>56833</c:v>
                </c:pt>
                <c:pt idx="9">
                  <c:v>38568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E4-4B13-A151-49FD094506A2}"/>
            </c:ext>
          </c:extLst>
        </c:ser>
        <c:ser>
          <c:idx val="6"/>
          <c:order val="6"/>
          <c:tx>
            <c:strRef>
              <c:f>'Third Quarter'!$B$9</c:f>
              <c:strCache>
                <c:ptCount val="1"/>
                <c:pt idx="0">
                  <c:v>Dublin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'Third Quarter'!$C$2:$L$2</c:f>
              <c:strCache>
                <c:ptCount val="10"/>
                <c:pt idx="0">
                  <c:v>Week27</c:v>
                </c:pt>
                <c:pt idx="1">
                  <c:v>Week28</c:v>
                </c:pt>
                <c:pt idx="2">
                  <c:v>Week29</c:v>
                </c:pt>
                <c:pt idx="3">
                  <c:v>Week30</c:v>
                </c:pt>
                <c:pt idx="4">
                  <c:v>Week31</c:v>
                </c:pt>
                <c:pt idx="5">
                  <c:v>Week32</c:v>
                </c:pt>
                <c:pt idx="6">
                  <c:v>Week33</c:v>
                </c:pt>
                <c:pt idx="7">
                  <c:v>Week34</c:v>
                </c:pt>
                <c:pt idx="8">
                  <c:v>Week35</c:v>
                </c:pt>
                <c:pt idx="9">
                  <c:v>Week36</c:v>
                </c:pt>
              </c:strCache>
            </c:strRef>
          </c:cat>
          <c:val>
            <c:numRef>
              <c:f>'Third Quarter'!$C$9:$L$9</c:f>
              <c:numCache>
                <c:formatCode>_([$€-2]\ * #,##0.00_);_([$€-2]\ * \(#,##0.00\);_([$€-2]\ * "-"??_);_(@_)</c:formatCode>
                <c:ptCount val="10"/>
                <c:pt idx="0">
                  <c:v>41693.666666666701</c:v>
                </c:pt>
                <c:pt idx="1">
                  <c:v>39351</c:v>
                </c:pt>
                <c:pt idx="2">
                  <c:v>50264.333333333299</c:v>
                </c:pt>
                <c:pt idx="3">
                  <c:v>38023</c:v>
                </c:pt>
                <c:pt idx="4">
                  <c:v>38364</c:v>
                </c:pt>
                <c:pt idx="5">
                  <c:v>42500</c:v>
                </c:pt>
                <c:pt idx="6">
                  <c:v>63465</c:v>
                </c:pt>
                <c:pt idx="7">
                  <c:v>68212</c:v>
                </c:pt>
                <c:pt idx="8">
                  <c:v>34252</c:v>
                </c:pt>
                <c:pt idx="9">
                  <c:v>43819.5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E4-4B13-A151-49FD094506A2}"/>
            </c:ext>
          </c:extLst>
        </c:ser>
        <c:ser>
          <c:idx val="7"/>
          <c:order val="7"/>
          <c:tx>
            <c:strRef>
              <c:f>'Third Quarter'!$B$10</c:f>
              <c:strCache>
                <c:ptCount val="1"/>
                <c:pt idx="0">
                  <c:v>Kerry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'Third Quarter'!$C$2:$L$2</c:f>
              <c:strCache>
                <c:ptCount val="10"/>
                <c:pt idx="0">
                  <c:v>Week27</c:v>
                </c:pt>
                <c:pt idx="1">
                  <c:v>Week28</c:v>
                </c:pt>
                <c:pt idx="2">
                  <c:v>Week29</c:v>
                </c:pt>
                <c:pt idx="3">
                  <c:v>Week30</c:v>
                </c:pt>
                <c:pt idx="4">
                  <c:v>Week31</c:v>
                </c:pt>
                <c:pt idx="5">
                  <c:v>Week32</c:v>
                </c:pt>
                <c:pt idx="6">
                  <c:v>Week33</c:v>
                </c:pt>
                <c:pt idx="7">
                  <c:v>Week34</c:v>
                </c:pt>
                <c:pt idx="8">
                  <c:v>Week35</c:v>
                </c:pt>
                <c:pt idx="9">
                  <c:v>Week36</c:v>
                </c:pt>
              </c:strCache>
            </c:strRef>
          </c:cat>
          <c:val>
            <c:numRef>
              <c:f>'Third Quarter'!$C$10:$L$10</c:f>
              <c:numCache>
                <c:formatCode>_([$€-2]\ * #,##0.00_);_([$€-2]\ * \(#,##0.00\);_([$€-2]\ * "-"??_);_(@_)</c:formatCode>
                <c:ptCount val="10"/>
                <c:pt idx="0">
                  <c:v>45853.666666666701</c:v>
                </c:pt>
                <c:pt idx="1">
                  <c:v>42874.333333333299</c:v>
                </c:pt>
                <c:pt idx="2">
                  <c:v>53959.333333333299</c:v>
                </c:pt>
                <c:pt idx="3">
                  <c:v>41693.666666666701</c:v>
                </c:pt>
                <c:pt idx="4">
                  <c:v>40001.333333333299</c:v>
                </c:pt>
                <c:pt idx="5">
                  <c:v>68212</c:v>
                </c:pt>
                <c:pt idx="6">
                  <c:v>41604</c:v>
                </c:pt>
                <c:pt idx="7">
                  <c:v>40000</c:v>
                </c:pt>
                <c:pt idx="8">
                  <c:v>43500</c:v>
                </c:pt>
                <c:pt idx="9">
                  <c:v>41798.9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E4-4B13-A151-49FD094506A2}"/>
            </c:ext>
          </c:extLst>
        </c:ser>
        <c:ser>
          <c:idx val="8"/>
          <c:order val="8"/>
          <c:tx>
            <c:strRef>
              <c:f>'Third Quarter'!$B$11</c:f>
              <c:strCache>
                <c:ptCount val="1"/>
                <c:pt idx="0">
                  <c:v>Wicklow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'Third Quarter'!$C$2:$L$2</c:f>
              <c:strCache>
                <c:ptCount val="10"/>
                <c:pt idx="0">
                  <c:v>Week27</c:v>
                </c:pt>
                <c:pt idx="1">
                  <c:v>Week28</c:v>
                </c:pt>
                <c:pt idx="2">
                  <c:v>Week29</c:v>
                </c:pt>
                <c:pt idx="3">
                  <c:v>Week30</c:v>
                </c:pt>
                <c:pt idx="4">
                  <c:v>Week31</c:v>
                </c:pt>
                <c:pt idx="5">
                  <c:v>Week32</c:v>
                </c:pt>
                <c:pt idx="6">
                  <c:v>Week33</c:v>
                </c:pt>
                <c:pt idx="7">
                  <c:v>Week34</c:v>
                </c:pt>
                <c:pt idx="8">
                  <c:v>Week35</c:v>
                </c:pt>
                <c:pt idx="9">
                  <c:v>Week36</c:v>
                </c:pt>
              </c:strCache>
            </c:strRef>
          </c:cat>
          <c:val>
            <c:numRef>
              <c:f>'Third Quarter'!$C$11:$L$11</c:f>
              <c:numCache>
                <c:formatCode>_([$€-2]\ * #,##0.00_);_([$€-2]\ * \(#,##0.00\);_([$€-2]\ * "-"??_);_(@_)</c:formatCode>
                <c:ptCount val="10"/>
                <c:pt idx="0">
                  <c:v>56253.666666666701</c:v>
                </c:pt>
                <c:pt idx="1">
                  <c:v>67539</c:v>
                </c:pt>
                <c:pt idx="2">
                  <c:v>24443</c:v>
                </c:pt>
                <c:pt idx="3">
                  <c:v>56253.666666666701</c:v>
                </c:pt>
                <c:pt idx="4">
                  <c:v>63836</c:v>
                </c:pt>
                <c:pt idx="5">
                  <c:v>25000</c:v>
                </c:pt>
                <c:pt idx="6">
                  <c:v>37757.699999999997</c:v>
                </c:pt>
                <c:pt idx="7">
                  <c:v>32261</c:v>
                </c:pt>
                <c:pt idx="8">
                  <c:v>54356</c:v>
                </c:pt>
                <c:pt idx="9">
                  <c:v>31420.5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E4-4B13-A151-49FD094506A2}"/>
            </c:ext>
          </c:extLst>
        </c:ser>
        <c:ser>
          <c:idx val="9"/>
          <c:order val="9"/>
          <c:tx>
            <c:strRef>
              <c:f>'Third Quarter'!$B$12</c:f>
              <c:strCache>
                <c:ptCount val="1"/>
                <c:pt idx="0">
                  <c:v>Cork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'Third Quarter'!$C$2:$L$2</c:f>
              <c:strCache>
                <c:ptCount val="10"/>
                <c:pt idx="0">
                  <c:v>Week27</c:v>
                </c:pt>
                <c:pt idx="1">
                  <c:v>Week28</c:v>
                </c:pt>
                <c:pt idx="2">
                  <c:v>Week29</c:v>
                </c:pt>
                <c:pt idx="3">
                  <c:v>Week30</c:v>
                </c:pt>
                <c:pt idx="4">
                  <c:v>Week31</c:v>
                </c:pt>
                <c:pt idx="5">
                  <c:v>Week32</c:v>
                </c:pt>
                <c:pt idx="6">
                  <c:v>Week33</c:v>
                </c:pt>
                <c:pt idx="7">
                  <c:v>Week34</c:v>
                </c:pt>
                <c:pt idx="8">
                  <c:v>Week35</c:v>
                </c:pt>
                <c:pt idx="9">
                  <c:v>Week36</c:v>
                </c:pt>
              </c:strCache>
            </c:strRef>
          </c:cat>
          <c:val>
            <c:numRef>
              <c:f>'Third Quarter'!$C$12:$L$12</c:f>
              <c:numCache>
                <c:formatCode>_([$€-2]\ * #,##0.00_);_([$€-2]\ * \(#,##0.00\);_([$€-2]\ * "-"??_);_(@_)</c:formatCode>
                <c:ptCount val="10"/>
                <c:pt idx="0">
                  <c:v>45728</c:v>
                </c:pt>
                <c:pt idx="1">
                  <c:v>48416.833333333299</c:v>
                </c:pt>
                <c:pt idx="2">
                  <c:v>43785.833333333299</c:v>
                </c:pt>
                <c:pt idx="3">
                  <c:v>47933.666666666701</c:v>
                </c:pt>
                <c:pt idx="4">
                  <c:v>41933.333333333299</c:v>
                </c:pt>
                <c:pt idx="5">
                  <c:v>45000</c:v>
                </c:pt>
                <c:pt idx="6">
                  <c:v>41798.9</c:v>
                </c:pt>
                <c:pt idx="7">
                  <c:v>60000</c:v>
                </c:pt>
                <c:pt idx="8">
                  <c:v>49370.6</c:v>
                </c:pt>
                <c:pt idx="9">
                  <c:v>39498.5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E4-4B13-A151-49FD094506A2}"/>
            </c:ext>
          </c:extLst>
        </c:ser>
        <c:ser>
          <c:idx val="10"/>
          <c:order val="10"/>
          <c:tx>
            <c:strRef>
              <c:f>'Third Quarter'!$B$13</c:f>
              <c:strCache>
                <c:ptCount val="1"/>
                <c:pt idx="0">
                  <c:v>Cavan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'Third Quarter'!$C$2:$L$2</c:f>
              <c:strCache>
                <c:ptCount val="10"/>
                <c:pt idx="0">
                  <c:v>Week27</c:v>
                </c:pt>
                <c:pt idx="1">
                  <c:v>Week28</c:v>
                </c:pt>
                <c:pt idx="2">
                  <c:v>Week29</c:v>
                </c:pt>
                <c:pt idx="3">
                  <c:v>Week30</c:v>
                </c:pt>
                <c:pt idx="4">
                  <c:v>Week31</c:v>
                </c:pt>
                <c:pt idx="5">
                  <c:v>Week32</c:v>
                </c:pt>
                <c:pt idx="6">
                  <c:v>Week33</c:v>
                </c:pt>
                <c:pt idx="7">
                  <c:v>Week34</c:v>
                </c:pt>
                <c:pt idx="8">
                  <c:v>Week35</c:v>
                </c:pt>
                <c:pt idx="9">
                  <c:v>Week36</c:v>
                </c:pt>
              </c:strCache>
            </c:strRef>
          </c:cat>
          <c:val>
            <c:numRef>
              <c:f>'Third Quarter'!$C$13:$L$13</c:f>
              <c:numCache>
                <c:formatCode>_([$€-2]\ * #,##0.00_);_([$€-2]\ * \(#,##0.00\);_([$€-2]\ * "-"??_);_(@_)</c:formatCode>
                <c:ptCount val="10"/>
                <c:pt idx="0">
                  <c:v>51614</c:v>
                </c:pt>
                <c:pt idx="1">
                  <c:v>50264.333333333299</c:v>
                </c:pt>
                <c:pt idx="2">
                  <c:v>43628</c:v>
                </c:pt>
                <c:pt idx="3">
                  <c:v>45739</c:v>
                </c:pt>
                <c:pt idx="4">
                  <c:v>42577.333333333299</c:v>
                </c:pt>
                <c:pt idx="5">
                  <c:v>29576</c:v>
                </c:pt>
                <c:pt idx="6">
                  <c:v>32635</c:v>
                </c:pt>
                <c:pt idx="7">
                  <c:v>34153</c:v>
                </c:pt>
                <c:pt idx="8">
                  <c:v>57475</c:v>
                </c:pt>
                <c:pt idx="9">
                  <c:v>37479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E4-4B13-A151-49FD094506A2}"/>
            </c:ext>
          </c:extLst>
        </c:ser>
        <c:ser>
          <c:idx val="11"/>
          <c:order val="11"/>
          <c:tx>
            <c:strRef>
              <c:f>'Third Quarter'!$B$14</c:f>
              <c:strCache>
                <c:ptCount val="1"/>
                <c:pt idx="0">
                  <c:v>Donegal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'Third Quarter'!$C$2:$L$2</c:f>
              <c:strCache>
                <c:ptCount val="10"/>
                <c:pt idx="0">
                  <c:v>Week27</c:v>
                </c:pt>
                <c:pt idx="1">
                  <c:v>Week28</c:v>
                </c:pt>
                <c:pt idx="2">
                  <c:v>Week29</c:v>
                </c:pt>
                <c:pt idx="3">
                  <c:v>Week30</c:v>
                </c:pt>
                <c:pt idx="4">
                  <c:v>Week31</c:v>
                </c:pt>
                <c:pt idx="5">
                  <c:v>Week32</c:v>
                </c:pt>
                <c:pt idx="6">
                  <c:v>Week33</c:v>
                </c:pt>
                <c:pt idx="7">
                  <c:v>Week34</c:v>
                </c:pt>
                <c:pt idx="8">
                  <c:v>Week35</c:v>
                </c:pt>
                <c:pt idx="9">
                  <c:v>Week36</c:v>
                </c:pt>
              </c:strCache>
            </c:strRef>
          </c:cat>
          <c:val>
            <c:numRef>
              <c:f>'Third Quarter'!$C$14:$L$14</c:f>
              <c:numCache>
                <c:formatCode>_([$€-2]\ * #,##0.00_);_([$€-2]\ * \(#,##0.00\);_([$€-2]\ * "-"??_);_(@_)</c:formatCode>
                <c:ptCount val="10"/>
                <c:pt idx="0">
                  <c:v>39369</c:v>
                </c:pt>
                <c:pt idx="1">
                  <c:v>37246</c:v>
                </c:pt>
                <c:pt idx="2">
                  <c:v>48416.833333333299</c:v>
                </c:pt>
                <c:pt idx="3">
                  <c:v>35209</c:v>
                </c:pt>
                <c:pt idx="4">
                  <c:v>38244</c:v>
                </c:pt>
                <c:pt idx="5">
                  <c:v>36942</c:v>
                </c:pt>
                <c:pt idx="6">
                  <c:v>56354</c:v>
                </c:pt>
                <c:pt idx="7">
                  <c:v>59005</c:v>
                </c:pt>
                <c:pt idx="8">
                  <c:v>36502</c:v>
                </c:pt>
                <c:pt idx="9">
                  <c:v>41604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E4-4B13-A151-49FD09450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6271936"/>
        <c:axId val="1456274432"/>
      </c:barChart>
      <c:catAx>
        <c:axId val="145627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74432"/>
        <c:crosses val="autoZero"/>
        <c:auto val="1"/>
        <c:lblAlgn val="ctr"/>
        <c:lblOffset val="100"/>
        <c:noMultiLvlLbl val="0"/>
      </c:catAx>
      <c:valAx>
        <c:axId val="14562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7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Bonus against salesperson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'Third Quarter'!$S$2</c:f>
              <c:strCache>
                <c:ptCount val="1"/>
                <c:pt idx="0">
                  <c:v>Bonus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'Third Quarter'!$A$3:$A$14</c:f>
              <c:strCache>
                <c:ptCount val="12"/>
                <c:pt idx="0">
                  <c:v>Velinda Nancy</c:v>
                </c:pt>
                <c:pt idx="1">
                  <c:v>Mann Trent </c:v>
                </c:pt>
                <c:pt idx="2">
                  <c:v>Donnald Ron</c:v>
                </c:pt>
                <c:pt idx="3">
                  <c:v>Baker Tom</c:v>
                </c:pt>
                <c:pt idx="4">
                  <c:v>Penfold Sandy</c:v>
                </c:pt>
                <c:pt idx="5">
                  <c:v>Narman Bill</c:v>
                </c:pt>
                <c:pt idx="6">
                  <c:v>Howard Glenda</c:v>
                </c:pt>
                <c:pt idx="7">
                  <c:v>Smith Paul</c:v>
                </c:pt>
                <c:pt idx="8">
                  <c:v>Underhill Genesis</c:v>
                </c:pt>
                <c:pt idx="9">
                  <c:v>Carnehan Karen</c:v>
                </c:pt>
                <c:pt idx="10">
                  <c:v>Young Olivia</c:v>
                </c:pt>
                <c:pt idx="11">
                  <c:v>Ken John</c:v>
                </c:pt>
              </c:strCache>
            </c:strRef>
          </c:cat>
          <c:val>
            <c:numRef>
              <c:f>'Third Quarter'!$S$3:$S$14</c:f>
              <c:numCache>
                <c:formatCode>[$€-2]\ #,##0.00</c:formatCode>
                <c:ptCount val="12"/>
                <c:pt idx="0">
                  <c:v>3255.0000000000005</c:v>
                </c:pt>
                <c:pt idx="1">
                  <c:v>1545</c:v>
                </c:pt>
                <c:pt idx="2">
                  <c:v>1290</c:v>
                </c:pt>
                <c:pt idx="3">
                  <c:v>3167.5000000000005</c:v>
                </c:pt>
                <c:pt idx="4">
                  <c:v>1507.5</c:v>
                </c:pt>
                <c:pt idx="5">
                  <c:v>1620</c:v>
                </c:pt>
                <c:pt idx="6">
                  <c:v>1230</c:v>
                </c:pt>
                <c:pt idx="7">
                  <c:v>3080.0000000000005</c:v>
                </c:pt>
                <c:pt idx="8">
                  <c:v>1582.5</c:v>
                </c:pt>
                <c:pt idx="9">
                  <c:v>0</c:v>
                </c:pt>
                <c:pt idx="10">
                  <c:v>0</c:v>
                </c:pt>
                <c:pt idx="11">
                  <c:v>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F-4C3C-AD81-FA41C9D41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591856"/>
        <c:axId val="1348606832"/>
      </c:barChart>
      <c:catAx>
        <c:axId val="134859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606832"/>
        <c:crosses val="autoZero"/>
        <c:auto val="1"/>
        <c:lblAlgn val="ctr"/>
        <c:lblOffset val="100"/>
        <c:noMultiLvlLbl val="0"/>
      </c:catAx>
      <c:valAx>
        <c:axId val="13486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59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Total sales and Target against salesperson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'Fourth Quarter'!$P$2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'Fourth Quarter'!$A$3:$A$14</c:f>
              <c:strCache>
                <c:ptCount val="12"/>
                <c:pt idx="0">
                  <c:v>Ken John</c:v>
                </c:pt>
                <c:pt idx="1">
                  <c:v>Howard Glenda</c:v>
                </c:pt>
                <c:pt idx="2">
                  <c:v>Donnald Ron</c:v>
                </c:pt>
                <c:pt idx="3">
                  <c:v>Smith Paul</c:v>
                </c:pt>
                <c:pt idx="4">
                  <c:v>Baker Tom</c:v>
                </c:pt>
                <c:pt idx="5">
                  <c:v>Velinda Nancy</c:v>
                </c:pt>
                <c:pt idx="6">
                  <c:v>Carnehan Karen</c:v>
                </c:pt>
                <c:pt idx="7">
                  <c:v>Young Olivia</c:v>
                </c:pt>
                <c:pt idx="8">
                  <c:v>Penfold Sandy</c:v>
                </c:pt>
                <c:pt idx="9">
                  <c:v>Mann Trent </c:v>
                </c:pt>
                <c:pt idx="10">
                  <c:v>Underhill Genesis</c:v>
                </c:pt>
                <c:pt idx="11">
                  <c:v>Narman Bill</c:v>
                </c:pt>
              </c:strCache>
            </c:strRef>
          </c:cat>
          <c:val>
            <c:numRef>
              <c:f>'Fourth Quarter'!$P$3:$P$14</c:f>
              <c:numCache>
                <c:formatCode>_([$€-2]\ * #,##0.00_);_([$€-2]\ * \(#,##0.00\);_([$€-2]\ * "-"??_);_(@_)</c:formatCode>
                <c:ptCount val="12"/>
                <c:pt idx="0">
                  <c:v>566355.33333333326</c:v>
                </c:pt>
                <c:pt idx="1">
                  <c:v>607518.6333333333</c:v>
                </c:pt>
                <c:pt idx="2">
                  <c:v>633521.6</c:v>
                </c:pt>
                <c:pt idx="3">
                  <c:v>630107.73333333328</c:v>
                </c:pt>
                <c:pt idx="4">
                  <c:v>654009.13333333319</c:v>
                </c:pt>
                <c:pt idx="5">
                  <c:v>618483.80000000005</c:v>
                </c:pt>
                <c:pt idx="6">
                  <c:v>629285.66666666663</c:v>
                </c:pt>
                <c:pt idx="7">
                  <c:v>652747.7666666666</c:v>
                </c:pt>
                <c:pt idx="8">
                  <c:v>641799.69999999995</c:v>
                </c:pt>
                <c:pt idx="9">
                  <c:v>640644.99999999988</c:v>
                </c:pt>
                <c:pt idx="10">
                  <c:v>567564.8666666667</c:v>
                </c:pt>
                <c:pt idx="11">
                  <c:v>587824.33333333326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A-4AF4-85F3-9BBFA127D3AB}"/>
            </c:ext>
          </c:extLst>
        </c:ser>
        <c:ser>
          <c:idx val="1"/>
          <c:order val="1"/>
          <c:tx>
            <c:strRef>
              <c:f>'Fourth Quarter'!$Q$2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'Fourth Quarter'!$A$3:$A$14</c:f>
              <c:strCache>
                <c:ptCount val="12"/>
                <c:pt idx="0">
                  <c:v>Ken John</c:v>
                </c:pt>
                <c:pt idx="1">
                  <c:v>Howard Glenda</c:v>
                </c:pt>
                <c:pt idx="2">
                  <c:v>Donnald Ron</c:v>
                </c:pt>
                <c:pt idx="3">
                  <c:v>Smith Paul</c:v>
                </c:pt>
                <c:pt idx="4">
                  <c:v>Baker Tom</c:v>
                </c:pt>
                <c:pt idx="5">
                  <c:v>Velinda Nancy</c:v>
                </c:pt>
                <c:pt idx="6">
                  <c:v>Carnehan Karen</c:v>
                </c:pt>
                <c:pt idx="7">
                  <c:v>Young Olivia</c:v>
                </c:pt>
                <c:pt idx="8">
                  <c:v>Penfold Sandy</c:v>
                </c:pt>
                <c:pt idx="9">
                  <c:v>Mann Trent </c:v>
                </c:pt>
                <c:pt idx="10">
                  <c:v>Underhill Genesis</c:v>
                </c:pt>
                <c:pt idx="11">
                  <c:v>Narman Bill</c:v>
                </c:pt>
              </c:strCache>
            </c:strRef>
          </c:cat>
          <c:val>
            <c:numRef>
              <c:f>'Fourth Quarter'!$Q$3:$Q$14</c:f>
              <c:numCache>
                <c:formatCode>_([$€-2]\ * #,##0.00_);_([$€-2]\ * \(#,##0.00\);_([$€-2]\ * "-"??_);_(@_)</c:formatCode>
                <c:ptCount val="12"/>
                <c:pt idx="0">
                  <c:v>566370</c:v>
                </c:pt>
                <c:pt idx="1">
                  <c:v>607600</c:v>
                </c:pt>
                <c:pt idx="2">
                  <c:v>635323</c:v>
                </c:pt>
                <c:pt idx="3">
                  <c:v>630110</c:v>
                </c:pt>
                <c:pt idx="4">
                  <c:v>367324</c:v>
                </c:pt>
                <c:pt idx="5">
                  <c:v>352628</c:v>
                </c:pt>
                <c:pt idx="6">
                  <c:v>367863</c:v>
                </c:pt>
                <c:pt idx="7">
                  <c:v>271813</c:v>
                </c:pt>
                <c:pt idx="8">
                  <c:v>250000</c:v>
                </c:pt>
                <c:pt idx="9">
                  <c:v>536223</c:v>
                </c:pt>
                <c:pt idx="10">
                  <c:v>325000</c:v>
                </c:pt>
                <c:pt idx="11">
                  <c:v>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A-4AF4-85F3-9BBFA127D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813568"/>
        <c:axId val="1625795680"/>
      </c:barChart>
      <c:catAx>
        <c:axId val="16258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795680"/>
        <c:crosses val="autoZero"/>
        <c:auto val="1"/>
        <c:lblAlgn val="ctr"/>
        <c:lblOffset val="100"/>
        <c:noMultiLvlLbl val="0"/>
      </c:catAx>
      <c:valAx>
        <c:axId val="16257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13292634839544"/>
          <c:y val="0.15782407407407409"/>
          <c:w val="0.89555319029398139"/>
          <c:h val="0.655035292918482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'Fourth Quarter'!$B$3</c:f>
              <c:strCache>
                <c:ptCount val="1"/>
                <c:pt idx="0">
                  <c:v>Donegal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'Fourth Quarter'!$C$2:$O$2</c:f>
              <c:strCache>
                <c:ptCount val="13"/>
                <c:pt idx="0">
                  <c:v>Week40</c:v>
                </c:pt>
                <c:pt idx="1">
                  <c:v>Week41</c:v>
                </c:pt>
                <c:pt idx="2">
                  <c:v>Week42</c:v>
                </c:pt>
                <c:pt idx="3">
                  <c:v>Week43</c:v>
                </c:pt>
                <c:pt idx="4">
                  <c:v>Week44</c:v>
                </c:pt>
                <c:pt idx="5">
                  <c:v>Week45</c:v>
                </c:pt>
                <c:pt idx="6">
                  <c:v>Week46</c:v>
                </c:pt>
                <c:pt idx="7">
                  <c:v>Week47</c:v>
                </c:pt>
                <c:pt idx="8">
                  <c:v>Week48</c:v>
                </c:pt>
                <c:pt idx="9">
                  <c:v>Week49</c:v>
                </c:pt>
                <c:pt idx="10">
                  <c:v>Week50</c:v>
                </c:pt>
                <c:pt idx="11">
                  <c:v>Week51</c:v>
                </c:pt>
                <c:pt idx="12">
                  <c:v>Week52</c:v>
                </c:pt>
              </c:strCache>
            </c:strRef>
          </c:cat>
          <c:val>
            <c:numRef>
              <c:f>'Fourth Quarter'!$C$3:$O$3</c:f>
              <c:numCache>
                <c:formatCode>_([$€-2]\ * #,##0.00_);_([$€-2]\ * \(#,##0.00\);_([$€-2]\ * "-"??_);_(@_)</c:formatCode>
                <c:ptCount val="13"/>
                <c:pt idx="0">
                  <c:v>40941</c:v>
                </c:pt>
                <c:pt idx="1">
                  <c:v>36428</c:v>
                </c:pt>
                <c:pt idx="2">
                  <c:v>39369</c:v>
                </c:pt>
                <c:pt idx="3">
                  <c:v>37246</c:v>
                </c:pt>
                <c:pt idx="4">
                  <c:v>48416.833333333299</c:v>
                </c:pt>
                <c:pt idx="5">
                  <c:v>43000</c:v>
                </c:pt>
                <c:pt idx="6">
                  <c:v>47310.5</c:v>
                </c:pt>
                <c:pt idx="7">
                  <c:v>36942</c:v>
                </c:pt>
                <c:pt idx="8">
                  <c:v>56354</c:v>
                </c:pt>
                <c:pt idx="9">
                  <c:v>59005</c:v>
                </c:pt>
                <c:pt idx="10">
                  <c:v>36502</c:v>
                </c:pt>
                <c:pt idx="11">
                  <c:v>41604</c:v>
                </c:pt>
                <c:pt idx="12">
                  <c:v>43237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5-477F-BC2D-8E9CF3F9C87D}"/>
            </c:ext>
          </c:extLst>
        </c:ser>
        <c:ser>
          <c:idx val="1"/>
          <c:order val="1"/>
          <c:tx>
            <c:strRef>
              <c:f>'Fourth Quarter'!$B$4</c:f>
              <c:strCache>
                <c:ptCount val="1"/>
                <c:pt idx="0">
                  <c:v>Dublin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'Fourth Quarter'!$C$2:$O$2</c:f>
              <c:strCache>
                <c:ptCount val="13"/>
                <c:pt idx="0">
                  <c:v>Week40</c:v>
                </c:pt>
                <c:pt idx="1">
                  <c:v>Week41</c:v>
                </c:pt>
                <c:pt idx="2">
                  <c:v>Week42</c:v>
                </c:pt>
                <c:pt idx="3">
                  <c:v>Week43</c:v>
                </c:pt>
                <c:pt idx="4">
                  <c:v>Week44</c:v>
                </c:pt>
                <c:pt idx="5">
                  <c:v>Week45</c:v>
                </c:pt>
                <c:pt idx="6">
                  <c:v>Week46</c:v>
                </c:pt>
                <c:pt idx="7">
                  <c:v>Week47</c:v>
                </c:pt>
                <c:pt idx="8">
                  <c:v>Week48</c:v>
                </c:pt>
                <c:pt idx="9">
                  <c:v>Week49</c:v>
                </c:pt>
                <c:pt idx="10">
                  <c:v>Week50</c:v>
                </c:pt>
                <c:pt idx="11">
                  <c:v>Week51</c:v>
                </c:pt>
                <c:pt idx="12">
                  <c:v>Week52</c:v>
                </c:pt>
              </c:strCache>
            </c:strRef>
          </c:cat>
          <c:val>
            <c:numRef>
              <c:f>'Fourth Quarter'!$C$4:$O$4</c:f>
              <c:numCache>
                <c:formatCode>_([$€-2]\ * #,##0.00_);_([$€-2]\ * \(#,##0.00\);_([$€-2]\ * "-"??_);_(@_)</c:formatCode>
                <c:ptCount val="13"/>
                <c:pt idx="0">
                  <c:v>42874.333333333299</c:v>
                </c:pt>
                <c:pt idx="1">
                  <c:v>43000</c:v>
                </c:pt>
                <c:pt idx="2">
                  <c:v>41693.666666666701</c:v>
                </c:pt>
                <c:pt idx="3">
                  <c:v>39351</c:v>
                </c:pt>
                <c:pt idx="4">
                  <c:v>50264.333333333299</c:v>
                </c:pt>
                <c:pt idx="5">
                  <c:v>41169</c:v>
                </c:pt>
                <c:pt idx="6">
                  <c:v>49681</c:v>
                </c:pt>
                <c:pt idx="7">
                  <c:v>42500</c:v>
                </c:pt>
                <c:pt idx="8">
                  <c:v>63465</c:v>
                </c:pt>
                <c:pt idx="9">
                  <c:v>68212</c:v>
                </c:pt>
                <c:pt idx="10">
                  <c:v>34252</c:v>
                </c:pt>
                <c:pt idx="11">
                  <c:v>43819.5</c:v>
                </c:pt>
                <c:pt idx="12">
                  <c:v>47236.800000000003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5-477F-BC2D-8E9CF3F9C87D}"/>
            </c:ext>
          </c:extLst>
        </c:ser>
        <c:ser>
          <c:idx val="2"/>
          <c:order val="2"/>
          <c:tx>
            <c:strRef>
              <c:f>'Fourth Quarter'!$B$5</c:f>
              <c:strCache>
                <c:ptCount val="1"/>
                <c:pt idx="0">
                  <c:v>Galway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'Fourth Quarter'!$C$2:$O$2</c:f>
              <c:strCache>
                <c:ptCount val="13"/>
                <c:pt idx="0">
                  <c:v>Week40</c:v>
                </c:pt>
                <c:pt idx="1">
                  <c:v>Week41</c:v>
                </c:pt>
                <c:pt idx="2">
                  <c:v>Week42</c:v>
                </c:pt>
                <c:pt idx="3">
                  <c:v>Week43</c:v>
                </c:pt>
                <c:pt idx="4">
                  <c:v>Week44</c:v>
                </c:pt>
                <c:pt idx="5">
                  <c:v>Week45</c:v>
                </c:pt>
                <c:pt idx="6">
                  <c:v>Week46</c:v>
                </c:pt>
                <c:pt idx="7">
                  <c:v>Week47</c:v>
                </c:pt>
                <c:pt idx="8">
                  <c:v>Week48</c:v>
                </c:pt>
                <c:pt idx="9">
                  <c:v>Week49</c:v>
                </c:pt>
                <c:pt idx="10">
                  <c:v>Week50</c:v>
                </c:pt>
                <c:pt idx="11">
                  <c:v>Week51</c:v>
                </c:pt>
                <c:pt idx="12">
                  <c:v>Week52</c:v>
                </c:pt>
              </c:strCache>
            </c:strRef>
          </c:cat>
          <c:val>
            <c:numRef>
              <c:f>'Fourth Quarter'!$C$5:$O$5</c:f>
              <c:numCache>
                <c:formatCode>_([$€-2]\ * #,##0.00_);_([$€-2]\ * \(#,##0.00\);_([$€-2]\ * "-"??_);_(@_)</c:formatCode>
                <c:ptCount val="13"/>
                <c:pt idx="0">
                  <c:v>44721.833333333299</c:v>
                </c:pt>
                <c:pt idx="1">
                  <c:v>41169</c:v>
                </c:pt>
                <c:pt idx="2">
                  <c:v>43773.666666666701</c:v>
                </c:pt>
                <c:pt idx="3">
                  <c:v>40941</c:v>
                </c:pt>
                <c:pt idx="4">
                  <c:v>52111.833333333299</c:v>
                </c:pt>
                <c:pt idx="5">
                  <c:v>44940</c:v>
                </c:pt>
                <c:pt idx="6">
                  <c:v>45853.666666666701</c:v>
                </c:pt>
                <c:pt idx="7">
                  <c:v>59005</c:v>
                </c:pt>
                <c:pt idx="8">
                  <c:v>47310.5</c:v>
                </c:pt>
                <c:pt idx="9">
                  <c:v>79243.5</c:v>
                </c:pt>
                <c:pt idx="10">
                  <c:v>39708</c:v>
                </c:pt>
                <c:pt idx="11">
                  <c:v>45373</c:v>
                </c:pt>
                <c:pt idx="12">
                  <c:v>49370.6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25-477F-BC2D-8E9CF3F9C87D}"/>
            </c:ext>
          </c:extLst>
        </c:ser>
        <c:ser>
          <c:idx val="3"/>
          <c:order val="3"/>
          <c:tx>
            <c:strRef>
              <c:f>'Fourth Quarter'!$B$6</c:f>
              <c:strCache>
                <c:ptCount val="1"/>
                <c:pt idx="0">
                  <c:v>Kerry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'Fourth Quarter'!$C$2:$O$2</c:f>
              <c:strCache>
                <c:ptCount val="13"/>
                <c:pt idx="0">
                  <c:v>Week40</c:v>
                </c:pt>
                <c:pt idx="1">
                  <c:v>Week41</c:v>
                </c:pt>
                <c:pt idx="2">
                  <c:v>Week42</c:v>
                </c:pt>
                <c:pt idx="3">
                  <c:v>Week43</c:v>
                </c:pt>
                <c:pt idx="4">
                  <c:v>Week44</c:v>
                </c:pt>
                <c:pt idx="5">
                  <c:v>Week45</c:v>
                </c:pt>
                <c:pt idx="6">
                  <c:v>Week46</c:v>
                </c:pt>
                <c:pt idx="7">
                  <c:v>Week47</c:v>
                </c:pt>
                <c:pt idx="8">
                  <c:v>Week48</c:v>
                </c:pt>
                <c:pt idx="9">
                  <c:v>Week49</c:v>
                </c:pt>
                <c:pt idx="10">
                  <c:v>Week50</c:v>
                </c:pt>
                <c:pt idx="11">
                  <c:v>Week51</c:v>
                </c:pt>
                <c:pt idx="12">
                  <c:v>Week52</c:v>
                </c:pt>
              </c:strCache>
            </c:strRef>
          </c:cat>
          <c:val>
            <c:numRef>
              <c:f>'Fourth Quarter'!$C$6:$O$6</c:f>
              <c:numCache>
                <c:formatCode>_([$€-2]\ * #,##0.00_);_([$€-2]\ * \(#,##0.00\);_([$€-2]\ * "-"??_);_(@_)</c:formatCode>
                <c:ptCount val="13"/>
                <c:pt idx="0">
                  <c:v>46569.333333333299</c:v>
                </c:pt>
                <c:pt idx="1">
                  <c:v>44940</c:v>
                </c:pt>
                <c:pt idx="2">
                  <c:v>45853.666666666701</c:v>
                </c:pt>
                <c:pt idx="3">
                  <c:v>42874.333333333299</c:v>
                </c:pt>
                <c:pt idx="4">
                  <c:v>53959.333333333299</c:v>
                </c:pt>
                <c:pt idx="5">
                  <c:v>47310.5</c:v>
                </c:pt>
                <c:pt idx="6">
                  <c:v>47933.666666666701</c:v>
                </c:pt>
                <c:pt idx="7">
                  <c:v>68212</c:v>
                </c:pt>
                <c:pt idx="8">
                  <c:v>49681</c:v>
                </c:pt>
                <c:pt idx="9">
                  <c:v>40000</c:v>
                </c:pt>
                <c:pt idx="10">
                  <c:v>43500</c:v>
                </c:pt>
                <c:pt idx="11">
                  <c:v>41798.9</c:v>
                </c:pt>
                <c:pt idx="12">
                  <c:v>57475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25-477F-BC2D-8E9CF3F9C87D}"/>
            </c:ext>
          </c:extLst>
        </c:ser>
        <c:ser>
          <c:idx val="4"/>
          <c:order val="4"/>
          <c:tx>
            <c:strRef>
              <c:f>'Fourth Quarter'!$B$7</c:f>
              <c:strCache>
                <c:ptCount val="1"/>
                <c:pt idx="0">
                  <c:v>Kildare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'Fourth Quarter'!$C$2:$O$2</c:f>
              <c:strCache>
                <c:ptCount val="13"/>
                <c:pt idx="0">
                  <c:v>Week40</c:v>
                </c:pt>
                <c:pt idx="1">
                  <c:v>Week41</c:v>
                </c:pt>
                <c:pt idx="2">
                  <c:v>Week42</c:v>
                </c:pt>
                <c:pt idx="3">
                  <c:v>Week43</c:v>
                </c:pt>
                <c:pt idx="4">
                  <c:v>Week44</c:v>
                </c:pt>
                <c:pt idx="5">
                  <c:v>Week45</c:v>
                </c:pt>
                <c:pt idx="6">
                  <c:v>Week46</c:v>
                </c:pt>
                <c:pt idx="7">
                  <c:v>Week47</c:v>
                </c:pt>
                <c:pt idx="8">
                  <c:v>Week48</c:v>
                </c:pt>
                <c:pt idx="9">
                  <c:v>Week49</c:v>
                </c:pt>
                <c:pt idx="10">
                  <c:v>Week50</c:v>
                </c:pt>
                <c:pt idx="11">
                  <c:v>Week51</c:v>
                </c:pt>
                <c:pt idx="12">
                  <c:v>Week52</c:v>
                </c:pt>
              </c:strCache>
            </c:strRef>
          </c:cat>
          <c:val>
            <c:numRef>
              <c:f>'Fourth Quarter'!$C$7:$O$7</c:f>
              <c:numCache>
                <c:formatCode>_([$€-2]\ * #,##0.00_);_([$€-2]\ * \(#,##0.00\);_([$€-2]\ * "-"??_);_(@_)</c:formatCode>
                <c:ptCount val="13"/>
                <c:pt idx="0">
                  <c:v>48416.833333333299</c:v>
                </c:pt>
                <c:pt idx="1">
                  <c:v>47310.5</c:v>
                </c:pt>
                <c:pt idx="2">
                  <c:v>47933.666666666701</c:v>
                </c:pt>
                <c:pt idx="3">
                  <c:v>44721.833333333299</c:v>
                </c:pt>
                <c:pt idx="4">
                  <c:v>67539</c:v>
                </c:pt>
                <c:pt idx="5">
                  <c:v>49681</c:v>
                </c:pt>
                <c:pt idx="6">
                  <c:v>40645.333333333299</c:v>
                </c:pt>
                <c:pt idx="7">
                  <c:v>79243.5</c:v>
                </c:pt>
                <c:pt idx="8">
                  <c:v>45853.666666666701</c:v>
                </c:pt>
                <c:pt idx="9">
                  <c:v>45000</c:v>
                </c:pt>
                <c:pt idx="10">
                  <c:v>43237</c:v>
                </c:pt>
                <c:pt idx="11">
                  <c:v>40788.6</c:v>
                </c:pt>
                <c:pt idx="12">
                  <c:v>53638.2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25-477F-BC2D-8E9CF3F9C87D}"/>
            </c:ext>
          </c:extLst>
        </c:ser>
        <c:ser>
          <c:idx val="5"/>
          <c:order val="5"/>
          <c:tx>
            <c:strRef>
              <c:f>'Fourth Quarter'!$B$8</c:f>
              <c:strCache>
                <c:ptCount val="1"/>
                <c:pt idx="0">
                  <c:v>Laois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'Fourth Quarter'!$C$2:$O$2</c:f>
              <c:strCache>
                <c:ptCount val="13"/>
                <c:pt idx="0">
                  <c:v>Week40</c:v>
                </c:pt>
                <c:pt idx="1">
                  <c:v>Week41</c:v>
                </c:pt>
                <c:pt idx="2">
                  <c:v>Week42</c:v>
                </c:pt>
                <c:pt idx="3">
                  <c:v>Week43</c:v>
                </c:pt>
                <c:pt idx="4">
                  <c:v>Week44</c:v>
                </c:pt>
                <c:pt idx="5">
                  <c:v>Week45</c:v>
                </c:pt>
                <c:pt idx="6">
                  <c:v>Week46</c:v>
                </c:pt>
                <c:pt idx="7">
                  <c:v>Week47</c:v>
                </c:pt>
                <c:pt idx="8">
                  <c:v>Week48</c:v>
                </c:pt>
                <c:pt idx="9">
                  <c:v>Week49</c:v>
                </c:pt>
                <c:pt idx="10">
                  <c:v>Week50</c:v>
                </c:pt>
                <c:pt idx="11">
                  <c:v>Week51</c:v>
                </c:pt>
                <c:pt idx="12">
                  <c:v>Week52</c:v>
                </c:pt>
              </c:strCache>
            </c:strRef>
          </c:cat>
          <c:val>
            <c:numRef>
              <c:f>'Fourth Quarter'!$C$8:$O$8</c:f>
              <c:numCache>
                <c:formatCode>_([$€-2]\ * #,##0.00_);_([$€-2]\ * \(#,##0.00\);_([$€-2]\ * "-"??_);_(@_)</c:formatCode>
                <c:ptCount val="13"/>
                <c:pt idx="0">
                  <c:v>51614</c:v>
                </c:pt>
                <c:pt idx="1">
                  <c:v>49681</c:v>
                </c:pt>
                <c:pt idx="2">
                  <c:v>48324</c:v>
                </c:pt>
                <c:pt idx="3">
                  <c:v>46569.333333333299</c:v>
                </c:pt>
                <c:pt idx="4">
                  <c:v>23456</c:v>
                </c:pt>
                <c:pt idx="5">
                  <c:v>45853.666666666701</c:v>
                </c:pt>
                <c:pt idx="6">
                  <c:v>41289.333333333299</c:v>
                </c:pt>
                <c:pt idx="7">
                  <c:v>40000</c:v>
                </c:pt>
                <c:pt idx="8">
                  <c:v>47933.666666666701</c:v>
                </c:pt>
                <c:pt idx="9">
                  <c:v>89576</c:v>
                </c:pt>
                <c:pt idx="10">
                  <c:v>47236.800000000003</c:v>
                </c:pt>
                <c:pt idx="11">
                  <c:v>45346</c:v>
                </c:pt>
                <c:pt idx="12">
                  <c:v>41604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25-477F-BC2D-8E9CF3F9C87D}"/>
            </c:ext>
          </c:extLst>
        </c:ser>
        <c:ser>
          <c:idx val="6"/>
          <c:order val="6"/>
          <c:tx>
            <c:strRef>
              <c:f>'Fourth Quarter'!$B$9</c:f>
              <c:strCache>
                <c:ptCount val="1"/>
                <c:pt idx="0">
                  <c:v>Cork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'Fourth Quarter'!$C$2:$O$2</c:f>
              <c:strCache>
                <c:ptCount val="13"/>
                <c:pt idx="0">
                  <c:v>Week40</c:v>
                </c:pt>
                <c:pt idx="1">
                  <c:v>Week41</c:v>
                </c:pt>
                <c:pt idx="2">
                  <c:v>Week42</c:v>
                </c:pt>
                <c:pt idx="3">
                  <c:v>Week43</c:v>
                </c:pt>
                <c:pt idx="4">
                  <c:v>Week44</c:v>
                </c:pt>
                <c:pt idx="5">
                  <c:v>Week45</c:v>
                </c:pt>
                <c:pt idx="6">
                  <c:v>Week46</c:v>
                </c:pt>
                <c:pt idx="7">
                  <c:v>Week47</c:v>
                </c:pt>
                <c:pt idx="8">
                  <c:v>Week48</c:v>
                </c:pt>
                <c:pt idx="9">
                  <c:v>Week49</c:v>
                </c:pt>
                <c:pt idx="10">
                  <c:v>Week50</c:v>
                </c:pt>
                <c:pt idx="11">
                  <c:v>Week51</c:v>
                </c:pt>
                <c:pt idx="12">
                  <c:v>Week52</c:v>
                </c:pt>
              </c:strCache>
            </c:strRef>
          </c:cat>
          <c:val>
            <c:numRef>
              <c:f>'Fourth Quarter'!$C$9:$O$9</c:f>
              <c:numCache>
                <c:formatCode>_([$€-2]\ * #,##0.00_);_([$€-2]\ * \(#,##0.00\);_([$€-2]\ * "-"??_);_(@_)</c:formatCode>
                <c:ptCount val="13"/>
                <c:pt idx="0">
                  <c:v>56382</c:v>
                </c:pt>
                <c:pt idx="1">
                  <c:v>67834</c:v>
                </c:pt>
                <c:pt idx="2">
                  <c:v>45728</c:v>
                </c:pt>
                <c:pt idx="3">
                  <c:v>48416.833333333299</c:v>
                </c:pt>
                <c:pt idx="4">
                  <c:v>43785.833333333299</c:v>
                </c:pt>
                <c:pt idx="5">
                  <c:v>47933.666666666701</c:v>
                </c:pt>
                <c:pt idx="6">
                  <c:v>41933.333333333299</c:v>
                </c:pt>
                <c:pt idx="7">
                  <c:v>45000</c:v>
                </c:pt>
                <c:pt idx="8">
                  <c:v>41798.9</c:v>
                </c:pt>
                <c:pt idx="9">
                  <c:v>60000</c:v>
                </c:pt>
                <c:pt idx="10">
                  <c:v>49370.6</c:v>
                </c:pt>
                <c:pt idx="11">
                  <c:v>39498.5</c:v>
                </c:pt>
                <c:pt idx="12">
                  <c:v>41604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25-477F-BC2D-8E9CF3F9C87D}"/>
            </c:ext>
          </c:extLst>
        </c:ser>
        <c:ser>
          <c:idx val="7"/>
          <c:order val="7"/>
          <c:tx>
            <c:strRef>
              <c:f>'Fourth Quarter'!$B$10</c:f>
              <c:strCache>
                <c:ptCount val="1"/>
                <c:pt idx="0">
                  <c:v>Cavan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'Fourth Quarter'!$C$2:$O$2</c:f>
              <c:strCache>
                <c:ptCount val="13"/>
                <c:pt idx="0">
                  <c:v>Week40</c:v>
                </c:pt>
                <c:pt idx="1">
                  <c:v>Week41</c:v>
                </c:pt>
                <c:pt idx="2">
                  <c:v>Week42</c:v>
                </c:pt>
                <c:pt idx="3">
                  <c:v>Week43</c:v>
                </c:pt>
                <c:pt idx="4">
                  <c:v>Week44</c:v>
                </c:pt>
                <c:pt idx="5">
                  <c:v>Week45</c:v>
                </c:pt>
                <c:pt idx="6">
                  <c:v>Week46</c:v>
                </c:pt>
                <c:pt idx="7">
                  <c:v>Week47</c:v>
                </c:pt>
                <c:pt idx="8">
                  <c:v>Week48</c:v>
                </c:pt>
                <c:pt idx="9">
                  <c:v>Week49</c:v>
                </c:pt>
                <c:pt idx="10">
                  <c:v>Week50</c:v>
                </c:pt>
                <c:pt idx="11">
                  <c:v>Week51</c:v>
                </c:pt>
                <c:pt idx="12">
                  <c:v>Week52</c:v>
                </c:pt>
              </c:strCache>
            </c:strRef>
          </c:cat>
          <c:val>
            <c:numRef>
              <c:f>'Fourth Quarter'!$C$10:$O$10</c:f>
              <c:numCache>
                <c:formatCode>_([$€-2]\ * #,##0.00_);_([$€-2]\ * \(#,##0.00\);_([$€-2]\ * "-"??_);_(@_)</c:formatCode>
                <c:ptCount val="13"/>
                <c:pt idx="0">
                  <c:v>67834</c:v>
                </c:pt>
                <c:pt idx="1">
                  <c:v>47800</c:v>
                </c:pt>
                <c:pt idx="2">
                  <c:v>51614</c:v>
                </c:pt>
                <c:pt idx="3">
                  <c:v>50264.333333333299</c:v>
                </c:pt>
                <c:pt idx="4">
                  <c:v>43628</c:v>
                </c:pt>
                <c:pt idx="5">
                  <c:v>45739</c:v>
                </c:pt>
                <c:pt idx="6">
                  <c:v>42577.333333333299</c:v>
                </c:pt>
                <c:pt idx="7">
                  <c:v>89576</c:v>
                </c:pt>
                <c:pt idx="8">
                  <c:v>40788.6</c:v>
                </c:pt>
                <c:pt idx="9">
                  <c:v>34153</c:v>
                </c:pt>
                <c:pt idx="10">
                  <c:v>57475</c:v>
                </c:pt>
                <c:pt idx="11">
                  <c:v>37479</c:v>
                </c:pt>
                <c:pt idx="12">
                  <c:v>43819.5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25-477F-BC2D-8E9CF3F9C87D}"/>
            </c:ext>
          </c:extLst>
        </c:ser>
        <c:ser>
          <c:idx val="8"/>
          <c:order val="8"/>
          <c:tx>
            <c:strRef>
              <c:f>'Fourth Quarter'!$B$11</c:f>
              <c:strCache>
                <c:ptCount val="1"/>
                <c:pt idx="0">
                  <c:v>Maeth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'Fourth Quarter'!$C$2:$O$2</c:f>
              <c:strCache>
                <c:ptCount val="13"/>
                <c:pt idx="0">
                  <c:v>Week40</c:v>
                </c:pt>
                <c:pt idx="1">
                  <c:v>Week41</c:v>
                </c:pt>
                <c:pt idx="2">
                  <c:v>Week42</c:v>
                </c:pt>
                <c:pt idx="3">
                  <c:v>Week43</c:v>
                </c:pt>
                <c:pt idx="4">
                  <c:v>Week44</c:v>
                </c:pt>
                <c:pt idx="5">
                  <c:v>Week45</c:v>
                </c:pt>
                <c:pt idx="6">
                  <c:v>Week46</c:v>
                </c:pt>
                <c:pt idx="7">
                  <c:v>Week47</c:v>
                </c:pt>
                <c:pt idx="8">
                  <c:v>Week48</c:v>
                </c:pt>
                <c:pt idx="9">
                  <c:v>Week49</c:v>
                </c:pt>
                <c:pt idx="10">
                  <c:v>Week50</c:v>
                </c:pt>
                <c:pt idx="11">
                  <c:v>Week51</c:v>
                </c:pt>
                <c:pt idx="12">
                  <c:v>Week52</c:v>
                </c:pt>
              </c:strCache>
            </c:strRef>
          </c:cat>
          <c:val>
            <c:numRef>
              <c:f>'Fourth Quarter'!$C$11:$O$11</c:f>
              <c:numCache>
                <c:formatCode>_([$€-2]\ * #,##0.00_);_([$€-2]\ * \(#,##0.00\);_([$€-2]\ * "-"??_);_(@_)</c:formatCode>
                <c:ptCount val="13"/>
                <c:pt idx="0">
                  <c:v>47800</c:v>
                </c:pt>
                <c:pt idx="1">
                  <c:v>70000</c:v>
                </c:pt>
                <c:pt idx="2">
                  <c:v>56322</c:v>
                </c:pt>
                <c:pt idx="3">
                  <c:v>52111.833333333299</c:v>
                </c:pt>
                <c:pt idx="4">
                  <c:v>46004.833333333299</c:v>
                </c:pt>
                <c:pt idx="5">
                  <c:v>46832</c:v>
                </c:pt>
                <c:pt idx="6">
                  <c:v>43221.333333333299</c:v>
                </c:pt>
                <c:pt idx="7">
                  <c:v>60000</c:v>
                </c:pt>
                <c:pt idx="8">
                  <c:v>45346</c:v>
                </c:pt>
                <c:pt idx="9">
                  <c:v>39691</c:v>
                </c:pt>
                <c:pt idx="10">
                  <c:v>53638.2</c:v>
                </c:pt>
                <c:pt idx="11">
                  <c:v>35459.5</c:v>
                </c:pt>
                <c:pt idx="12">
                  <c:v>45373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25-477F-BC2D-8E9CF3F9C87D}"/>
            </c:ext>
          </c:extLst>
        </c:ser>
        <c:ser>
          <c:idx val="9"/>
          <c:order val="9"/>
          <c:tx>
            <c:strRef>
              <c:f>'Fourth Quarter'!$B$12</c:f>
              <c:strCache>
                <c:ptCount val="1"/>
                <c:pt idx="0">
                  <c:v>Wexford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'Fourth Quarter'!$C$2:$O$2</c:f>
              <c:strCache>
                <c:ptCount val="13"/>
                <c:pt idx="0">
                  <c:v>Week40</c:v>
                </c:pt>
                <c:pt idx="1">
                  <c:v>Week41</c:v>
                </c:pt>
                <c:pt idx="2">
                  <c:v>Week42</c:v>
                </c:pt>
                <c:pt idx="3">
                  <c:v>Week43</c:v>
                </c:pt>
                <c:pt idx="4">
                  <c:v>Week44</c:v>
                </c:pt>
                <c:pt idx="5">
                  <c:v>Week45</c:v>
                </c:pt>
                <c:pt idx="6">
                  <c:v>Week46</c:v>
                </c:pt>
                <c:pt idx="7">
                  <c:v>Week47</c:v>
                </c:pt>
                <c:pt idx="8">
                  <c:v>Week48</c:v>
                </c:pt>
                <c:pt idx="9">
                  <c:v>Week49</c:v>
                </c:pt>
                <c:pt idx="10">
                  <c:v>Week50</c:v>
                </c:pt>
                <c:pt idx="11">
                  <c:v>Week51</c:v>
                </c:pt>
                <c:pt idx="12">
                  <c:v>Week52</c:v>
                </c:pt>
              </c:strCache>
            </c:strRef>
          </c:cat>
          <c:val>
            <c:numRef>
              <c:f>'Fourth Quarter'!$C$12:$O$12</c:f>
              <c:numCache>
                <c:formatCode>_([$€-2]\ * #,##0.00_);_([$€-2]\ * \(#,##0.00\);_([$€-2]\ * "-"??_);_(@_)</c:formatCode>
                <c:ptCount val="13"/>
                <c:pt idx="0">
                  <c:v>70000</c:v>
                </c:pt>
                <c:pt idx="1">
                  <c:v>30000</c:v>
                </c:pt>
                <c:pt idx="2">
                  <c:v>45273</c:v>
                </c:pt>
                <c:pt idx="3">
                  <c:v>53959.333333333299</c:v>
                </c:pt>
                <c:pt idx="4">
                  <c:v>57475</c:v>
                </c:pt>
                <c:pt idx="5">
                  <c:v>56383</c:v>
                </c:pt>
                <c:pt idx="6">
                  <c:v>43865.333333333299</c:v>
                </c:pt>
                <c:pt idx="7">
                  <c:v>78495</c:v>
                </c:pt>
                <c:pt idx="8">
                  <c:v>38768</c:v>
                </c:pt>
                <c:pt idx="9">
                  <c:v>54736</c:v>
                </c:pt>
                <c:pt idx="10">
                  <c:v>35673</c:v>
                </c:pt>
                <c:pt idx="11">
                  <c:v>33440</c:v>
                </c:pt>
                <c:pt idx="12">
                  <c:v>42577.333333333299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25-477F-BC2D-8E9CF3F9C87D}"/>
            </c:ext>
          </c:extLst>
        </c:ser>
        <c:ser>
          <c:idx val="10"/>
          <c:order val="10"/>
          <c:tx>
            <c:strRef>
              <c:f>'Fourth Quarter'!$B$13</c:f>
              <c:strCache>
                <c:ptCount val="1"/>
                <c:pt idx="0">
                  <c:v>Wicklow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'Fourth Quarter'!$C$2:$O$2</c:f>
              <c:strCache>
                <c:ptCount val="13"/>
                <c:pt idx="0">
                  <c:v>Week40</c:v>
                </c:pt>
                <c:pt idx="1">
                  <c:v>Week41</c:v>
                </c:pt>
                <c:pt idx="2">
                  <c:v>Week42</c:v>
                </c:pt>
                <c:pt idx="3">
                  <c:v>Week43</c:v>
                </c:pt>
                <c:pt idx="4">
                  <c:v>Week44</c:v>
                </c:pt>
                <c:pt idx="5">
                  <c:v>Week45</c:v>
                </c:pt>
                <c:pt idx="6">
                  <c:v>Week46</c:v>
                </c:pt>
                <c:pt idx="7">
                  <c:v>Week47</c:v>
                </c:pt>
                <c:pt idx="8">
                  <c:v>Week48</c:v>
                </c:pt>
                <c:pt idx="9">
                  <c:v>Week49</c:v>
                </c:pt>
                <c:pt idx="10">
                  <c:v>Week50</c:v>
                </c:pt>
                <c:pt idx="11">
                  <c:v>Week51</c:v>
                </c:pt>
                <c:pt idx="12">
                  <c:v>Week52</c:v>
                </c:pt>
              </c:strCache>
            </c:strRef>
          </c:cat>
          <c:val>
            <c:numRef>
              <c:f>'Fourth Quarter'!$C$13:$O$13</c:f>
              <c:numCache>
                <c:formatCode>_([$€-2]\ * #,##0.00_);_([$€-2]\ * \(#,##0.00\);_([$€-2]\ * "-"??_);_(@_)</c:formatCode>
                <c:ptCount val="13"/>
                <c:pt idx="0">
                  <c:v>30000</c:v>
                </c:pt>
                <c:pt idx="1">
                  <c:v>45223</c:v>
                </c:pt>
                <c:pt idx="2">
                  <c:v>56253.666666666701</c:v>
                </c:pt>
                <c:pt idx="3">
                  <c:v>67539</c:v>
                </c:pt>
                <c:pt idx="4">
                  <c:v>24443</c:v>
                </c:pt>
                <c:pt idx="5">
                  <c:v>56253.666666666701</c:v>
                </c:pt>
                <c:pt idx="6">
                  <c:v>63836</c:v>
                </c:pt>
                <c:pt idx="7">
                  <c:v>25000</c:v>
                </c:pt>
                <c:pt idx="8">
                  <c:v>37757.699999999997</c:v>
                </c:pt>
                <c:pt idx="9">
                  <c:v>32261</c:v>
                </c:pt>
                <c:pt idx="10">
                  <c:v>54356</c:v>
                </c:pt>
                <c:pt idx="11">
                  <c:v>31420.5</c:v>
                </c:pt>
                <c:pt idx="12">
                  <c:v>43221.333333333299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25-477F-BC2D-8E9CF3F9C87D}"/>
            </c:ext>
          </c:extLst>
        </c:ser>
        <c:ser>
          <c:idx val="11"/>
          <c:order val="11"/>
          <c:tx>
            <c:strRef>
              <c:f>'Fourth Quarter'!$B$14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'Fourth Quarter'!$C$2:$O$2</c:f>
              <c:strCache>
                <c:ptCount val="13"/>
                <c:pt idx="0">
                  <c:v>Week40</c:v>
                </c:pt>
                <c:pt idx="1">
                  <c:v>Week41</c:v>
                </c:pt>
                <c:pt idx="2">
                  <c:v>Week42</c:v>
                </c:pt>
                <c:pt idx="3">
                  <c:v>Week43</c:v>
                </c:pt>
                <c:pt idx="4">
                  <c:v>Week44</c:v>
                </c:pt>
                <c:pt idx="5">
                  <c:v>Week45</c:v>
                </c:pt>
                <c:pt idx="6">
                  <c:v>Week46</c:v>
                </c:pt>
                <c:pt idx="7">
                  <c:v>Week47</c:v>
                </c:pt>
                <c:pt idx="8">
                  <c:v>Week48</c:v>
                </c:pt>
                <c:pt idx="9">
                  <c:v>Week49</c:v>
                </c:pt>
                <c:pt idx="10">
                  <c:v>Week50</c:v>
                </c:pt>
                <c:pt idx="11">
                  <c:v>Week51</c:v>
                </c:pt>
                <c:pt idx="12">
                  <c:v>Week52</c:v>
                </c:pt>
              </c:strCache>
            </c:strRef>
          </c:cat>
          <c:val>
            <c:numRef>
              <c:f>'Fourth Quarter'!$C$14:$O$14</c:f>
              <c:numCache>
                <c:formatCode>_([$€-2]\ * #,##0.00_);_([$€-2]\ * \(#,##0.00\);_([$€-2]\ * "-"??_);_(@_)</c:formatCode>
                <c:ptCount val="13"/>
                <c:pt idx="0">
                  <c:v>65000</c:v>
                </c:pt>
                <c:pt idx="1">
                  <c:v>34000</c:v>
                </c:pt>
                <c:pt idx="2">
                  <c:v>38194</c:v>
                </c:pt>
                <c:pt idx="3">
                  <c:v>23456</c:v>
                </c:pt>
                <c:pt idx="4">
                  <c:v>57584</c:v>
                </c:pt>
                <c:pt idx="5">
                  <c:v>34557</c:v>
                </c:pt>
                <c:pt idx="6">
                  <c:v>43257</c:v>
                </c:pt>
                <c:pt idx="7">
                  <c:v>56000</c:v>
                </c:pt>
                <c:pt idx="8">
                  <c:v>57284</c:v>
                </c:pt>
                <c:pt idx="9">
                  <c:v>39226</c:v>
                </c:pt>
                <c:pt idx="10">
                  <c:v>56833</c:v>
                </c:pt>
                <c:pt idx="11">
                  <c:v>38568</c:v>
                </c:pt>
                <c:pt idx="12">
                  <c:v>43865.333333333299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25-477F-BC2D-8E9CF3F9C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355936"/>
        <c:axId val="1363356352"/>
      </c:barChart>
      <c:catAx>
        <c:axId val="1363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56352"/>
        <c:crosses val="autoZero"/>
        <c:auto val="1"/>
        <c:lblAlgn val="ctr"/>
        <c:lblOffset val="100"/>
        <c:noMultiLvlLbl val="0"/>
      </c:catAx>
      <c:valAx>
        <c:axId val="13633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against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'Fourth Quarter'!$P$2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'Fourth Quarter'!$B$3:$B$14</c:f>
              <c:strCache>
                <c:ptCount val="12"/>
                <c:pt idx="0">
                  <c:v>Donegal</c:v>
                </c:pt>
                <c:pt idx="1">
                  <c:v>Dublin</c:v>
                </c:pt>
                <c:pt idx="2">
                  <c:v>Galway</c:v>
                </c:pt>
                <c:pt idx="3">
                  <c:v>Kerry</c:v>
                </c:pt>
                <c:pt idx="4">
                  <c:v>Kildare</c:v>
                </c:pt>
                <c:pt idx="5">
                  <c:v>Laois</c:v>
                </c:pt>
                <c:pt idx="6">
                  <c:v>Cork</c:v>
                </c:pt>
                <c:pt idx="7">
                  <c:v>Cavan</c:v>
                </c:pt>
                <c:pt idx="8">
                  <c:v>Maeth</c:v>
                </c:pt>
                <c:pt idx="9">
                  <c:v>Wexford</c:v>
                </c:pt>
                <c:pt idx="10">
                  <c:v>Wicklow</c:v>
                </c:pt>
                <c:pt idx="11">
                  <c:v>Mayo</c:v>
                </c:pt>
              </c:strCache>
            </c:strRef>
          </c:cat>
          <c:val>
            <c:numRef>
              <c:f>'Fourth Quarter'!$P$3:$P$14</c:f>
              <c:numCache>
                <c:formatCode>_([$€-2]\ * #,##0.00_);_([$€-2]\ * \(#,##0.00\);_([$€-2]\ * "-"??_);_(@_)</c:formatCode>
                <c:ptCount val="12"/>
                <c:pt idx="0">
                  <c:v>566355.33333333326</c:v>
                </c:pt>
                <c:pt idx="1">
                  <c:v>607518.6333333333</c:v>
                </c:pt>
                <c:pt idx="2">
                  <c:v>633521.6</c:v>
                </c:pt>
                <c:pt idx="3">
                  <c:v>630107.73333333328</c:v>
                </c:pt>
                <c:pt idx="4">
                  <c:v>654009.13333333319</c:v>
                </c:pt>
                <c:pt idx="5">
                  <c:v>618483.80000000005</c:v>
                </c:pt>
                <c:pt idx="6">
                  <c:v>629285.66666666663</c:v>
                </c:pt>
                <c:pt idx="7">
                  <c:v>652747.7666666666</c:v>
                </c:pt>
                <c:pt idx="8">
                  <c:v>641799.69999999995</c:v>
                </c:pt>
                <c:pt idx="9">
                  <c:v>640644.99999999988</c:v>
                </c:pt>
                <c:pt idx="10">
                  <c:v>567564.8666666667</c:v>
                </c:pt>
                <c:pt idx="11">
                  <c:v>587824.33333333326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5-4ED1-BAA1-C2F50A3F9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635312"/>
        <c:axId val="1477649872"/>
      </c:barChart>
      <c:catAx>
        <c:axId val="147763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49872"/>
        <c:crosses val="autoZero"/>
        <c:auto val="1"/>
        <c:lblAlgn val="ctr"/>
        <c:lblOffset val="100"/>
        <c:noMultiLvlLbl val="0"/>
      </c:catAx>
      <c:valAx>
        <c:axId val="14776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3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Bonus against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'Fourth Quarter'!$S$2</c:f>
              <c:strCache>
                <c:ptCount val="1"/>
                <c:pt idx="0">
                  <c:v>Bonus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'Fourth Quarter'!$A$3:$A$14</c:f>
              <c:strCache>
                <c:ptCount val="12"/>
                <c:pt idx="0">
                  <c:v>Ken John</c:v>
                </c:pt>
                <c:pt idx="1">
                  <c:v>Howard Glenda</c:v>
                </c:pt>
                <c:pt idx="2">
                  <c:v>Donnald Ron</c:v>
                </c:pt>
                <c:pt idx="3">
                  <c:v>Smith Paul</c:v>
                </c:pt>
                <c:pt idx="4">
                  <c:v>Baker Tom</c:v>
                </c:pt>
                <c:pt idx="5">
                  <c:v>Velinda Nancy</c:v>
                </c:pt>
                <c:pt idx="6">
                  <c:v>Carnehan Karen</c:v>
                </c:pt>
                <c:pt idx="7">
                  <c:v>Young Olivia</c:v>
                </c:pt>
                <c:pt idx="8">
                  <c:v>Penfold Sandy</c:v>
                </c:pt>
                <c:pt idx="9">
                  <c:v>Mann Trent </c:v>
                </c:pt>
                <c:pt idx="10">
                  <c:v>Underhill Genesis</c:v>
                </c:pt>
                <c:pt idx="11">
                  <c:v>Narman Bill</c:v>
                </c:pt>
              </c:strCache>
            </c:strRef>
          </c:cat>
          <c:val>
            <c:numRef>
              <c:f>'Fourth Quarter'!$S$3:$S$14</c:f>
              <c:numCache>
                <c:formatCode>_([$€-2]\ * #,##0.00_);_([$€-2]\ * \(#,##0.00\);_([$€-2]\ 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3167.5000000000005</c:v>
                </c:pt>
                <c:pt idx="5">
                  <c:v>3255.0000000000005</c:v>
                </c:pt>
                <c:pt idx="6">
                  <c:v>3342.5000000000005</c:v>
                </c:pt>
                <c:pt idx="7">
                  <c:v>3430.0000000000005</c:v>
                </c:pt>
                <c:pt idx="8">
                  <c:v>3517.5000000000005</c:v>
                </c:pt>
                <c:pt idx="9">
                  <c:v>3605.0000000000005</c:v>
                </c:pt>
                <c:pt idx="10">
                  <c:v>3692.5000000000005</c:v>
                </c:pt>
                <c:pt idx="11">
                  <c:v>3780.0000000000005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2-4421-895C-2DCD6CAA5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6294400"/>
        <c:axId val="1456295648"/>
      </c:barChart>
      <c:catAx>
        <c:axId val="14562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95648"/>
        <c:crosses val="autoZero"/>
        <c:auto val="1"/>
        <c:lblAlgn val="ctr"/>
        <c:lblOffset val="100"/>
        <c:noMultiLvlLbl val="0"/>
      </c:catAx>
      <c:valAx>
        <c:axId val="14562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9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against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04440069991251"/>
          <c:y val="0.18195406008136084"/>
          <c:w val="0.84596062992125987"/>
          <c:h val="0.64990820992251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'First Quarter'!$B$3</c:f>
              <c:strCache>
                <c:ptCount val="1"/>
                <c:pt idx="0">
                  <c:v>Donegal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'First Quarter'!$C$2:$N$2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'First Quarter'!$C$3:$N$3</c:f>
              <c:numCache>
                <c:formatCode>_([$€-2]\ * #,##0.00_);_([$€-2]\ * \(#,##0.00\);_([$€-2]\ * "-"??_);_(@_)</c:formatCode>
                <c:ptCount val="12"/>
                <c:pt idx="0">
                  <c:v>36502</c:v>
                </c:pt>
                <c:pt idx="1">
                  <c:v>35435</c:v>
                </c:pt>
                <c:pt idx="2">
                  <c:v>37173</c:v>
                </c:pt>
                <c:pt idx="3">
                  <c:v>38883</c:v>
                </c:pt>
                <c:pt idx="4">
                  <c:v>37246</c:v>
                </c:pt>
                <c:pt idx="5">
                  <c:v>37048</c:v>
                </c:pt>
                <c:pt idx="6">
                  <c:v>38244</c:v>
                </c:pt>
                <c:pt idx="7">
                  <c:v>35209</c:v>
                </c:pt>
                <c:pt idx="8">
                  <c:v>38024</c:v>
                </c:pt>
                <c:pt idx="9">
                  <c:v>36942</c:v>
                </c:pt>
                <c:pt idx="10">
                  <c:v>36428</c:v>
                </c:pt>
                <c:pt idx="11">
                  <c:v>35971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1-48A6-950E-B532074784BA}"/>
            </c:ext>
          </c:extLst>
        </c:ser>
        <c:ser>
          <c:idx val="1"/>
          <c:order val="1"/>
          <c:tx>
            <c:strRef>
              <c:f>'First Quarter'!$B$4</c:f>
              <c:strCache>
                <c:ptCount val="1"/>
                <c:pt idx="0">
                  <c:v>Dublin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'First Quarter'!$C$2:$N$2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'First Quarter'!$C$4:$N$4</c:f>
              <c:numCache>
                <c:formatCode>_([$€-2]\ * #,##0.00_);_([$€-2]\ * \(#,##0.00\);_([$€-2]\ * "-"??_);_(@_)</c:formatCode>
                <c:ptCount val="12"/>
                <c:pt idx="0">
                  <c:v>39364</c:v>
                </c:pt>
                <c:pt idx="1">
                  <c:v>76900</c:v>
                </c:pt>
                <c:pt idx="2">
                  <c:v>65000</c:v>
                </c:pt>
                <c:pt idx="3">
                  <c:v>37937</c:v>
                </c:pt>
                <c:pt idx="4">
                  <c:v>39351</c:v>
                </c:pt>
                <c:pt idx="5">
                  <c:v>38400</c:v>
                </c:pt>
                <c:pt idx="6">
                  <c:v>38364</c:v>
                </c:pt>
                <c:pt idx="7">
                  <c:v>38023</c:v>
                </c:pt>
                <c:pt idx="8">
                  <c:v>40500</c:v>
                </c:pt>
                <c:pt idx="9">
                  <c:v>42500</c:v>
                </c:pt>
                <c:pt idx="10">
                  <c:v>43000</c:v>
                </c:pt>
                <c:pt idx="11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1-48A6-950E-B532074784BA}"/>
            </c:ext>
          </c:extLst>
        </c:ser>
        <c:ser>
          <c:idx val="2"/>
          <c:order val="2"/>
          <c:tx>
            <c:strRef>
              <c:f>'First Quarter'!$B$5</c:f>
              <c:strCache>
                <c:ptCount val="1"/>
                <c:pt idx="0">
                  <c:v>Galway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'First Quarter'!$C$2:$N$2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'First Quarter'!$C$5:$N$5</c:f>
              <c:numCache>
                <c:formatCode>_([$€-2]\ * #,##0.00_);_([$€-2]\ * \(#,##0.00\);_([$€-2]\ * "-"??_);_(@_)</c:formatCode>
                <c:ptCount val="12"/>
                <c:pt idx="0">
                  <c:v>39708</c:v>
                </c:pt>
                <c:pt idx="1">
                  <c:v>41510</c:v>
                </c:pt>
                <c:pt idx="2">
                  <c:v>41604</c:v>
                </c:pt>
                <c:pt idx="3">
                  <c:v>40084</c:v>
                </c:pt>
                <c:pt idx="4">
                  <c:v>40941</c:v>
                </c:pt>
                <c:pt idx="5">
                  <c:v>39267</c:v>
                </c:pt>
                <c:pt idx="6">
                  <c:v>39532</c:v>
                </c:pt>
                <c:pt idx="7">
                  <c:v>39369</c:v>
                </c:pt>
                <c:pt idx="8">
                  <c:v>54300</c:v>
                </c:pt>
                <c:pt idx="9">
                  <c:v>59005</c:v>
                </c:pt>
                <c:pt idx="10">
                  <c:v>41169</c:v>
                </c:pt>
                <c:pt idx="11">
                  <c:v>39261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21-48A6-950E-B532074784BA}"/>
            </c:ext>
          </c:extLst>
        </c:ser>
        <c:ser>
          <c:idx val="3"/>
          <c:order val="3"/>
          <c:tx>
            <c:strRef>
              <c:f>'First Quarter'!$B$6</c:f>
              <c:strCache>
                <c:ptCount val="1"/>
                <c:pt idx="0">
                  <c:v>Kerry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'First Quarter'!$C$2:$N$2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'First Quarter'!$C$6:$N$6</c:f>
              <c:numCache>
                <c:formatCode>_([$€-2]\ * #,##0.00_);_([$€-2]\ * \(#,##0.00\);_([$€-2]\ * "-"??_);_(@_)</c:formatCode>
                <c:ptCount val="12"/>
                <c:pt idx="0">
                  <c:v>43500</c:v>
                </c:pt>
                <c:pt idx="1">
                  <c:v>40500</c:v>
                </c:pt>
                <c:pt idx="2">
                  <c:v>41604</c:v>
                </c:pt>
                <c:pt idx="3">
                  <c:v>36991</c:v>
                </c:pt>
                <c:pt idx="4">
                  <c:v>42874.333333333299</c:v>
                </c:pt>
                <c:pt idx="5">
                  <c:v>40457.333333333299</c:v>
                </c:pt>
                <c:pt idx="6">
                  <c:v>40001.333333333299</c:v>
                </c:pt>
                <c:pt idx="7">
                  <c:v>41693.666666666701</c:v>
                </c:pt>
                <c:pt idx="8">
                  <c:v>60550.666666666701</c:v>
                </c:pt>
                <c:pt idx="9">
                  <c:v>68212</c:v>
                </c:pt>
                <c:pt idx="10">
                  <c:v>44940</c:v>
                </c:pt>
                <c:pt idx="11">
                  <c:v>45034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21-48A6-950E-B532074784BA}"/>
            </c:ext>
          </c:extLst>
        </c:ser>
        <c:ser>
          <c:idx val="4"/>
          <c:order val="4"/>
          <c:tx>
            <c:strRef>
              <c:f>'First Quarter'!$B$7</c:f>
              <c:strCache>
                <c:ptCount val="1"/>
                <c:pt idx="0">
                  <c:v>Kildare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'First Quarter'!$C$2:$N$2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'First Quarter'!$C$7:$N$7</c:f>
              <c:numCache>
                <c:formatCode>_([$€-2]\ * #,##0.00_);_([$€-2]\ * \(#,##0.00\);_([$€-2]\ * "-"??_);_(@_)</c:formatCode>
                <c:ptCount val="12"/>
                <c:pt idx="0">
                  <c:v>45103</c:v>
                </c:pt>
                <c:pt idx="1">
                  <c:v>43537.5</c:v>
                </c:pt>
                <c:pt idx="2">
                  <c:v>43819.5</c:v>
                </c:pt>
                <c:pt idx="3">
                  <c:v>36045</c:v>
                </c:pt>
                <c:pt idx="4">
                  <c:v>44721.833333333299</c:v>
                </c:pt>
                <c:pt idx="5">
                  <c:v>41566.833333333299</c:v>
                </c:pt>
                <c:pt idx="6">
                  <c:v>40645.333333333299</c:v>
                </c:pt>
                <c:pt idx="7">
                  <c:v>43773.666666666701</c:v>
                </c:pt>
                <c:pt idx="8">
                  <c:v>68688.666666666701</c:v>
                </c:pt>
                <c:pt idx="9">
                  <c:v>79243.5</c:v>
                </c:pt>
                <c:pt idx="10">
                  <c:v>47310.5</c:v>
                </c:pt>
                <c:pt idx="11">
                  <c:v>46679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21-48A6-950E-B532074784BA}"/>
            </c:ext>
          </c:extLst>
        </c:ser>
        <c:ser>
          <c:idx val="5"/>
          <c:order val="5"/>
          <c:tx>
            <c:strRef>
              <c:f>'First Quarter'!$B$8</c:f>
              <c:strCache>
                <c:ptCount val="1"/>
                <c:pt idx="0">
                  <c:v>Laois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'First Quarter'!$C$2:$N$2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'First Quarter'!$C$8:$N$8</c:f>
              <c:numCache>
                <c:formatCode>_([$€-2]\ * #,##0.00_);_([$€-2]\ * \(#,##0.00\);_([$€-2]\ * "-"??_);_(@_)</c:formatCode>
                <c:ptCount val="12"/>
                <c:pt idx="0">
                  <c:v>47236.800000000003</c:v>
                </c:pt>
                <c:pt idx="1">
                  <c:v>41518</c:v>
                </c:pt>
                <c:pt idx="2">
                  <c:v>42809.2</c:v>
                </c:pt>
                <c:pt idx="3">
                  <c:v>41135</c:v>
                </c:pt>
                <c:pt idx="4">
                  <c:v>46569.333333333299</c:v>
                </c:pt>
                <c:pt idx="5">
                  <c:v>42676.333333333299</c:v>
                </c:pt>
                <c:pt idx="6">
                  <c:v>41289.333333333299</c:v>
                </c:pt>
                <c:pt idx="7">
                  <c:v>45853.666666666701</c:v>
                </c:pt>
                <c:pt idx="8">
                  <c:v>39000</c:v>
                </c:pt>
                <c:pt idx="9">
                  <c:v>40000</c:v>
                </c:pt>
                <c:pt idx="10">
                  <c:v>49681</c:v>
                </c:pt>
                <c:pt idx="11">
                  <c:v>48324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21-48A6-950E-B532074784BA}"/>
            </c:ext>
          </c:extLst>
        </c:ser>
        <c:ser>
          <c:idx val="6"/>
          <c:order val="6"/>
          <c:tx>
            <c:strRef>
              <c:f>'First Quarter'!$B$9</c:f>
              <c:strCache>
                <c:ptCount val="1"/>
                <c:pt idx="0">
                  <c:v>Cork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'First Quarter'!$C$2:$N$2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'First Quarter'!$C$9:$N$9</c:f>
              <c:numCache>
                <c:formatCode>_([$€-2]\ * #,##0.00_);_([$€-2]\ * \(#,##0.00\);_([$€-2]\ * "-"??_);_(@_)</c:formatCode>
                <c:ptCount val="12"/>
                <c:pt idx="0">
                  <c:v>49370.6</c:v>
                </c:pt>
                <c:pt idx="1">
                  <c:v>39498.5</c:v>
                </c:pt>
                <c:pt idx="2">
                  <c:v>41798.9</c:v>
                </c:pt>
                <c:pt idx="3">
                  <c:v>35099</c:v>
                </c:pt>
                <c:pt idx="4">
                  <c:v>48416.833333333299</c:v>
                </c:pt>
                <c:pt idx="5">
                  <c:v>43785.833333333299</c:v>
                </c:pt>
                <c:pt idx="6">
                  <c:v>41933.333333333299</c:v>
                </c:pt>
                <c:pt idx="7">
                  <c:v>47933.666666666701</c:v>
                </c:pt>
                <c:pt idx="8">
                  <c:v>84964.666666666701</c:v>
                </c:pt>
                <c:pt idx="9">
                  <c:v>45000</c:v>
                </c:pt>
                <c:pt idx="10">
                  <c:v>52051.5</c:v>
                </c:pt>
                <c:pt idx="11">
                  <c:v>49969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21-48A6-950E-B532074784BA}"/>
            </c:ext>
          </c:extLst>
        </c:ser>
        <c:ser>
          <c:idx val="7"/>
          <c:order val="7"/>
          <c:tx>
            <c:strRef>
              <c:f>'First Quarter'!$B$10</c:f>
              <c:strCache>
                <c:ptCount val="1"/>
                <c:pt idx="0">
                  <c:v>Cavan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'First Quarter'!$C$2:$N$2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'First Quarter'!$C$10:$N$10</c:f>
              <c:numCache>
                <c:formatCode>_([$€-2]\ * #,##0.00_);_([$€-2]\ * \(#,##0.00\);_([$€-2]\ * "-"??_);_(@_)</c:formatCode>
                <c:ptCount val="12"/>
                <c:pt idx="0">
                  <c:v>51504.4</c:v>
                </c:pt>
                <c:pt idx="1">
                  <c:v>37479</c:v>
                </c:pt>
                <c:pt idx="2">
                  <c:v>40788.6</c:v>
                </c:pt>
                <c:pt idx="3">
                  <c:v>34153</c:v>
                </c:pt>
                <c:pt idx="4">
                  <c:v>50264.333333333299</c:v>
                </c:pt>
                <c:pt idx="5">
                  <c:v>44895.333333333299</c:v>
                </c:pt>
                <c:pt idx="6">
                  <c:v>42577.333333333299</c:v>
                </c:pt>
                <c:pt idx="7">
                  <c:v>50013.666666666701</c:v>
                </c:pt>
                <c:pt idx="8">
                  <c:v>93102.666666666701</c:v>
                </c:pt>
                <c:pt idx="9">
                  <c:v>90000</c:v>
                </c:pt>
                <c:pt idx="10">
                  <c:v>54422</c:v>
                </c:pt>
                <c:pt idx="11">
                  <c:v>51614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21-48A6-950E-B532074784BA}"/>
            </c:ext>
          </c:extLst>
        </c:ser>
        <c:ser>
          <c:idx val="8"/>
          <c:order val="8"/>
          <c:tx>
            <c:strRef>
              <c:f>'First Quarter'!$B$11</c:f>
              <c:strCache>
                <c:ptCount val="1"/>
                <c:pt idx="0">
                  <c:v>Maeth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'First Quarter'!$C$2:$N$2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'First Quarter'!$C$11:$N$11</c:f>
              <c:numCache>
                <c:formatCode>_([$€-2]\ * #,##0.00_);_([$€-2]\ * \(#,##0.00\);_([$€-2]\ * "-"??_);_(@_)</c:formatCode>
                <c:ptCount val="12"/>
                <c:pt idx="0">
                  <c:v>53638.2</c:v>
                </c:pt>
                <c:pt idx="1">
                  <c:v>35459.5</c:v>
                </c:pt>
                <c:pt idx="2">
                  <c:v>39778.300000000003</c:v>
                </c:pt>
                <c:pt idx="3">
                  <c:v>39691</c:v>
                </c:pt>
                <c:pt idx="4">
                  <c:v>52111.833333333299</c:v>
                </c:pt>
                <c:pt idx="5">
                  <c:v>46004.833333333299</c:v>
                </c:pt>
                <c:pt idx="6">
                  <c:v>43221.333333333299</c:v>
                </c:pt>
                <c:pt idx="7">
                  <c:v>52093.666666666701</c:v>
                </c:pt>
                <c:pt idx="8">
                  <c:v>47800</c:v>
                </c:pt>
                <c:pt idx="9">
                  <c:v>60000</c:v>
                </c:pt>
                <c:pt idx="10">
                  <c:v>56792.5</c:v>
                </c:pt>
                <c:pt idx="11">
                  <c:v>53259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21-48A6-950E-B532074784BA}"/>
            </c:ext>
          </c:extLst>
        </c:ser>
        <c:ser>
          <c:idx val="9"/>
          <c:order val="9"/>
          <c:tx>
            <c:strRef>
              <c:f>'First Quarter'!$B$12</c:f>
              <c:strCache>
                <c:ptCount val="1"/>
                <c:pt idx="0">
                  <c:v>Wexford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'First Quarter'!$C$2:$N$2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'First Quarter'!$C$12:$N$12</c:f>
              <c:numCache>
                <c:formatCode>_([$€-2]\ * #,##0.00_);_([$€-2]\ * \(#,##0.00\);_([$€-2]\ * "-"??_);_(@_)</c:formatCode>
                <c:ptCount val="12"/>
                <c:pt idx="0">
                  <c:v>55772</c:v>
                </c:pt>
                <c:pt idx="1">
                  <c:v>33440</c:v>
                </c:pt>
                <c:pt idx="2">
                  <c:v>38768</c:v>
                </c:pt>
                <c:pt idx="3">
                  <c:v>33207</c:v>
                </c:pt>
                <c:pt idx="4">
                  <c:v>53959.333333333299</c:v>
                </c:pt>
                <c:pt idx="5">
                  <c:v>47114.333333333299</c:v>
                </c:pt>
                <c:pt idx="6">
                  <c:v>43865.333333333299</c:v>
                </c:pt>
                <c:pt idx="7">
                  <c:v>54173.666666666701</c:v>
                </c:pt>
                <c:pt idx="8">
                  <c:v>70000</c:v>
                </c:pt>
                <c:pt idx="9">
                  <c:v>89000</c:v>
                </c:pt>
                <c:pt idx="10">
                  <c:v>59163</c:v>
                </c:pt>
                <c:pt idx="11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21-48A6-950E-B532074784BA}"/>
            </c:ext>
          </c:extLst>
        </c:ser>
        <c:ser>
          <c:idx val="10"/>
          <c:order val="10"/>
          <c:tx>
            <c:strRef>
              <c:f>'First Quarter'!$B$13</c:f>
              <c:strCache>
                <c:ptCount val="1"/>
                <c:pt idx="0">
                  <c:v>Wicklow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'First Quarter'!$C$2:$N$2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'First Quarter'!$C$13:$N$13</c:f>
              <c:numCache>
                <c:formatCode>_([$€-2]\ * #,##0.00_);_([$€-2]\ * \(#,##0.00\);_([$€-2]\ * "-"??_);_(@_)</c:formatCode>
                <c:ptCount val="12"/>
                <c:pt idx="0">
                  <c:v>57905.8</c:v>
                </c:pt>
                <c:pt idx="1">
                  <c:v>31420.5</c:v>
                </c:pt>
                <c:pt idx="2">
                  <c:v>37757.699999999997</c:v>
                </c:pt>
                <c:pt idx="3">
                  <c:v>32261</c:v>
                </c:pt>
                <c:pt idx="4">
                  <c:v>55806.833333333299</c:v>
                </c:pt>
                <c:pt idx="5">
                  <c:v>48223.833333333299</c:v>
                </c:pt>
                <c:pt idx="6">
                  <c:v>44509.333333333299</c:v>
                </c:pt>
                <c:pt idx="7">
                  <c:v>56253.666666666701</c:v>
                </c:pt>
                <c:pt idx="8">
                  <c:v>30000</c:v>
                </c:pt>
                <c:pt idx="9">
                  <c:v>25000</c:v>
                </c:pt>
                <c:pt idx="10">
                  <c:v>61533.5</c:v>
                </c:pt>
                <c:pt idx="11">
                  <c:v>56549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21-48A6-950E-B532074784BA}"/>
            </c:ext>
          </c:extLst>
        </c:ser>
        <c:ser>
          <c:idx val="11"/>
          <c:order val="11"/>
          <c:tx>
            <c:strRef>
              <c:f>'First Quarter'!$B$14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'First Quarter'!$C$2:$N$2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'First Quarter'!$C$14:$N$14</c:f>
              <c:numCache>
                <c:formatCode>_([$€-2]\ * #,##0.00_);_([$€-2]\ * \(#,##0.00\);_([$€-2]\ * "-"??_);_(@_)</c:formatCode>
                <c:ptCount val="12"/>
                <c:pt idx="0">
                  <c:v>34000</c:v>
                </c:pt>
                <c:pt idx="1">
                  <c:v>29401</c:v>
                </c:pt>
                <c:pt idx="2">
                  <c:v>36747.4</c:v>
                </c:pt>
                <c:pt idx="3">
                  <c:v>39226</c:v>
                </c:pt>
                <c:pt idx="4">
                  <c:v>57654.333333333299</c:v>
                </c:pt>
                <c:pt idx="5">
                  <c:v>49333.333333333299</c:v>
                </c:pt>
                <c:pt idx="6">
                  <c:v>45153.333333333299</c:v>
                </c:pt>
                <c:pt idx="7">
                  <c:v>58333.666666666701</c:v>
                </c:pt>
                <c:pt idx="8">
                  <c:v>45000</c:v>
                </c:pt>
                <c:pt idx="9">
                  <c:v>56000</c:v>
                </c:pt>
                <c:pt idx="10">
                  <c:v>44000</c:v>
                </c:pt>
                <c:pt idx="11">
                  <c:v>58194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121-48A6-950E-B53207478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415856"/>
        <c:axId val="1486423760"/>
      </c:barChart>
      <c:catAx>
        <c:axId val="148641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23760"/>
        <c:crosses val="autoZero"/>
        <c:auto val="1"/>
        <c:lblAlgn val="ctr"/>
        <c:lblOffset val="100"/>
        <c:noMultiLvlLbl val="0"/>
      </c:catAx>
      <c:valAx>
        <c:axId val="14864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1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against region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'First Quarter'!$P$2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'First Quarter'!$B$3:$B$14</c:f>
              <c:strCache>
                <c:ptCount val="12"/>
                <c:pt idx="0">
                  <c:v>Donegal</c:v>
                </c:pt>
                <c:pt idx="1">
                  <c:v>Dublin</c:v>
                </c:pt>
                <c:pt idx="2">
                  <c:v>Galway</c:v>
                </c:pt>
                <c:pt idx="3">
                  <c:v>Kerry</c:v>
                </c:pt>
                <c:pt idx="4">
                  <c:v>Kildare</c:v>
                </c:pt>
                <c:pt idx="5">
                  <c:v>Laois</c:v>
                </c:pt>
                <c:pt idx="6">
                  <c:v>Cork</c:v>
                </c:pt>
                <c:pt idx="7">
                  <c:v>Cavan</c:v>
                </c:pt>
                <c:pt idx="8">
                  <c:v>Maeth</c:v>
                </c:pt>
                <c:pt idx="9">
                  <c:v>Wexford</c:v>
                </c:pt>
                <c:pt idx="10">
                  <c:v>Wicklow</c:v>
                </c:pt>
                <c:pt idx="11">
                  <c:v>Mayo</c:v>
                </c:pt>
              </c:strCache>
            </c:strRef>
          </c:cat>
          <c:val>
            <c:numRef>
              <c:f>'First Quarter'!$P$3:$P$14</c:f>
              <c:numCache>
                <c:formatCode>_([$€-2]\ * #,##0.00_);_([$€-2]\ * \(#,##0.00\);_([$€-2]\ * "-"??_);_(@_)</c:formatCode>
                <c:ptCount val="12"/>
                <c:pt idx="0">
                  <c:v>481129</c:v>
                </c:pt>
                <c:pt idx="1">
                  <c:v>589839</c:v>
                </c:pt>
                <c:pt idx="2">
                  <c:v>570050</c:v>
                </c:pt>
                <c:pt idx="3">
                  <c:v>606909</c:v>
                </c:pt>
                <c:pt idx="4">
                  <c:v>649823</c:v>
                </c:pt>
                <c:pt idx="5">
                  <c:v>565092.66666666663</c:v>
                </c:pt>
                <c:pt idx="6">
                  <c:v>636203.83333333326</c:v>
                </c:pt>
                <c:pt idx="7">
                  <c:v>708648.33333333326</c:v>
                </c:pt>
                <c:pt idx="8">
                  <c:v>627650.16666666663</c:v>
                </c:pt>
                <c:pt idx="9">
                  <c:v>693462.66666666663</c:v>
                </c:pt>
                <c:pt idx="10">
                  <c:v>567221.16666666663</c:v>
                </c:pt>
                <c:pt idx="11">
                  <c:v>598043.06666666665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3-4462-8AE4-A32AA8849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015808"/>
        <c:axId val="1478008320"/>
      </c:barChart>
      <c:catAx>
        <c:axId val="14780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08320"/>
        <c:crosses val="autoZero"/>
        <c:auto val="1"/>
        <c:lblAlgn val="ctr"/>
        <c:lblOffset val="100"/>
        <c:noMultiLvlLbl val="0"/>
      </c:catAx>
      <c:valAx>
        <c:axId val="14780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Bonus</a:t>
            </a:r>
            <a:r>
              <a:rPr lang="en-US" baseline="0"/>
              <a:t> against salesperson</a:t>
            </a:r>
            <a:endParaRPr lang="en-US"/>
          </a:p>
        </c:rich>
      </c:tx>
      <c:layout>
        <c:manualLayout>
          <c:xMode val="edge"/>
          <c:yMode val="edge"/>
          <c:x val="0.43724300087489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'First Quarter'!$S$2</c:f>
              <c:strCache>
                <c:ptCount val="1"/>
                <c:pt idx="0">
                  <c:v>Bonus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'First Quarter'!$A$3:$A$14</c:f>
              <c:strCache>
                <c:ptCount val="12"/>
                <c:pt idx="0">
                  <c:v>Ken John</c:v>
                </c:pt>
                <c:pt idx="1">
                  <c:v>Howard Glenda</c:v>
                </c:pt>
                <c:pt idx="2">
                  <c:v>Donnald Ron</c:v>
                </c:pt>
                <c:pt idx="3">
                  <c:v>Smith Paul</c:v>
                </c:pt>
                <c:pt idx="4">
                  <c:v>Baker Tom</c:v>
                </c:pt>
                <c:pt idx="5">
                  <c:v>Velinda Nancy</c:v>
                </c:pt>
                <c:pt idx="6">
                  <c:v>Carnehan Karen</c:v>
                </c:pt>
                <c:pt idx="7">
                  <c:v>Young Olivia</c:v>
                </c:pt>
                <c:pt idx="8">
                  <c:v>Penfold Sandy</c:v>
                </c:pt>
                <c:pt idx="9">
                  <c:v>Mann Trent </c:v>
                </c:pt>
                <c:pt idx="10">
                  <c:v>Underhill Genesis</c:v>
                </c:pt>
                <c:pt idx="11">
                  <c:v>Narman Bill</c:v>
                </c:pt>
              </c:strCache>
            </c:strRef>
          </c:cat>
          <c:val>
            <c:numRef>
              <c:f>'First Quarter'!$S$3:$S$14</c:f>
              <c:numCache>
                <c:formatCode>_([$€-2]\ * #,##0.00_);_([$€-2]\ * \(#,##0.00\);_([$€-2]\ * "-"??_);_(@_)</c:formatCode>
                <c:ptCount val="12"/>
                <c:pt idx="0">
                  <c:v>0</c:v>
                </c:pt>
                <c:pt idx="1">
                  <c:v>2870.0000000000005</c:v>
                </c:pt>
                <c:pt idx="2">
                  <c:v>1290</c:v>
                </c:pt>
                <c:pt idx="3">
                  <c:v>1320</c:v>
                </c:pt>
                <c:pt idx="4">
                  <c:v>3167.5000000000005</c:v>
                </c:pt>
                <c:pt idx="5">
                  <c:v>1395</c:v>
                </c:pt>
                <c:pt idx="6">
                  <c:v>1432.5</c:v>
                </c:pt>
                <c:pt idx="7">
                  <c:v>3430.0000000000005</c:v>
                </c:pt>
                <c:pt idx="8">
                  <c:v>1507.5</c:v>
                </c:pt>
                <c:pt idx="9">
                  <c:v>3605.0000000000005</c:v>
                </c:pt>
                <c:pt idx="10">
                  <c:v>1582.5</c:v>
                </c:pt>
                <c:pt idx="11">
                  <c:v>1620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A-4DEB-A7EE-9F454E467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507472"/>
        <c:axId val="860497072"/>
      </c:barChart>
      <c:catAx>
        <c:axId val="8605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97072"/>
        <c:crosses val="autoZero"/>
        <c:auto val="1"/>
        <c:lblAlgn val="ctr"/>
        <c:lblOffset val="100"/>
        <c:noMultiLvlLbl val="0"/>
      </c:catAx>
      <c:valAx>
        <c:axId val="8604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0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and</a:t>
            </a:r>
            <a:r>
              <a:rPr lang="en-US" baseline="0"/>
              <a:t> Target </a:t>
            </a:r>
            <a:r>
              <a:rPr lang="en-US" sz="1400" b="0" i="0" u="none" strike="noStrike" baseline="0">
                <a:effectLst/>
              </a:rPr>
              <a:t>against </a:t>
            </a:r>
            <a:r>
              <a:rPr lang="en-US" baseline="0"/>
              <a:t>salesperson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8727034120735"/>
          <c:y val="0.23189814814814816"/>
          <c:w val="0.7846828521434821"/>
          <c:h val="0.419416739574219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'Second Quarter'!$P$2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'Second Quarter'!$A$3:$A$14</c:f>
              <c:strCache>
                <c:ptCount val="12"/>
                <c:pt idx="0">
                  <c:v>Ken John</c:v>
                </c:pt>
                <c:pt idx="1">
                  <c:v>Howard Glenda</c:v>
                </c:pt>
                <c:pt idx="2">
                  <c:v>Donnald Ron</c:v>
                </c:pt>
                <c:pt idx="3">
                  <c:v>Smith Paul</c:v>
                </c:pt>
                <c:pt idx="4">
                  <c:v>Baker Tom</c:v>
                </c:pt>
                <c:pt idx="5">
                  <c:v>Velinda Nancy</c:v>
                </c:pt>
                <c:pt idx="6">
                  <c:v>Carnehan Karen</c:v>
                </c:pt>
                <c:pt idx="7">
                  <c:v>Young Olivia</c:v>
                </c:pt>
                <c:pt idx="8">
                  <c:v>Penfold Sandy</c:v>
                </c:pt>
                <c:pt idx="9">
                  <c:v>Mann Trent </c:v>
                </c:pt>
                <c:pt idx="10">
                  <c:v>Underhill Genesis</c:v>
                </c:pt>
                <c:pt idx="11">
                  <c:v>Narman Bill</c:v>
                </c:pt>
              </c:strCache>
            </c:strRef>
          </c:cat>
          <c:val>
            <c:numRef>
              <c:f>'Second Quarter'!$P$3:$P$14</c:f>
              <c:numCache>
                <c:formatCode>_([$€-2]\ * #,##0.00_);_([$€-2]\ * \(#,##0.00\);_([$€-2]\ * "-"??_);_(@_)</c:formatCode>
                <c:ptCount val="12"/>
                <c:pt idx="0">
                  <c:v>499951</c:v>
                </c:pt>
                <c:pt idx="1">
                  <c:v>600792</c:v>
                </c:pt>
                <c:pt idx="2">
                  <c:v>549298</c:v>
                </c:pt>
                <c:pt idx="3">
                  <c:v>580908.66666666663</c:v>
                </c:pt>
                <c:pt idx="4">
                  <c:v>603618.16666666663</c:v>
                </c:pt>
                <c:pt idx="5">
                  <c:v>588387.66666666663</c:v>
                </c:pt>
                <c:pt idx="6">
                  <c:v>614832.16666666663</c:v>
                </c:pt>
                <c:pt idx="7">
                  <c:v>657379.66666666663</c:v>
                </c:pt>
                <c:pt idx="8">
                  <c:v>647651.5</c:v>
                </c:pt>
                <c:pt idx="9">
                  <c:v>645682.00003199989</c:v>
                </c:pt>
                <c:pt idx="10">
                  <c:v>569861.8666666667</c:v>
                </c:pt>
                <c:pt idx="11">
                  <c:v>549369.33333333326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C-419E-B900-9CF90A96889F}"/>
            </c:ext>
          </c:extLst>
        </c:ser>
        <c:ser>
          <c:idx val="1"/>
          <c:order val="1"/>
          <c:tx>
            <c:strRef>
              <c:f>'Second Quarter'!$Q$2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'Second Quarter'!$A$3:$A$14</c:f>
              <c:strCache>
                <c:ptCount val="12"/>
                <c:pt idx="0">
                  <c:v>Ken John</c:v>
                </c:pt>
                <c:pt idx="1">
                  <c:v>Howard Glenda</c:v>
                </c:pt>
                <c:pt idx="2">
                  <c:v>Donnald Ron</c:v>
                </c:pt>
                <c:pt idx="3">
                  <c:v>Smith Paul</c:v>
                </c:pt>
                <c:pt idx="4">
                  <c:v>Baker Tom</c:v>
                </c:pt>
                <c:pt idx="5">
                  <c:v>Velinda Nancy</c:v>
                </c:pt>
                <c:pt idx="6">
                  <c:v>Carnehan Karen</c:v>
                </c:pt>
                <c:pt idx="7">
                  <c:v>Young Olivia</c:v>
                </c:pt>
                <c:pt idx="8">
                  <c:v>Penfold Sandy</c:v>
                </c:pt>
                <c:pt idx="9">
                  <c:v>Mann Trent </c:v>
                </c:pt>
                <c:pt idx="10">
                  <c:v>Underhill Genesis</c:v>
                </c:pt>
                <c:pt idx="11">
                  <c:v>Narman Bill</c:v>
                </c:pt>
              </c:strCache>
            </c:strRef>
          </c:cat>
          <c:val>
            <c:numRef>
              <c:f>'Second Quarter'!$Q$3:$Q$14</c:f>
              <c:numCache>
                <c:formatCode>_([$€-2]\ * #,##0.00_);_([$€-2]\ * \(#,##0.00\);_([$€-2]\ * "-"??_);_(@_)</c:formatCode>
                <c:ptCount val="12"/>
                <c:pt idx="0">
                  <c:v>527968</c:v>
                </c:pt>
                <c:pt idx="1">
                  <c:v>623617</c:v>
                </c:pt>
                <c:pt idx="2">
                  <c:v>507837</c:v>
                </c:pt>
                <c:pt idx="3">
                  <c:v>543648</c:v>
                </c:pt>
                <c:pt idx="4">
                  <c:v>569938</c:v>
                </c:pt>
                <c:pt idx="5">
                  <c:v>504233</c:v>
                </c:pt>
                <c:pt idx="6">
                  <c:v>550683</c:v>
                </c:pt>
                <c:pt idx="7">
                  <c:v>614394</c:v>
                </c:pt>
                <c:pt idx="8">
                  <c:v>567345</c:v>
                </c:pt>
                <c:pt idx="9">
                  <c:v>610453</c:v>
                </c:pt>
                <c:pt idx="10">
                  <c:v>534532</c:v>
                </c:pt>
                <c:pt idx="11">
                  <c:v>500648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C-419E-B900-9CF90A968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038592"/>
        <c:axId val="862041088"/>
      </c:barChart>
      <c:catAx>
        <c:axId val="86203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41088"/>
        <c:crosses val="autoZero"/>
        <c:auto val="1"/>
        <c:lblAlgn val="ctr"/>
        <c:lblOffset val="100"/>
        <c:noMultiLvlLbl val="0"/>
      </c:catAx>
      <c:valAx>
        <c:axId val="8620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sales against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'Second Quarter'!$B$3</c:f>
              <c:strCache>
                <c:ptCount val="1"/>
                <c:pt idx="0">
                  <c:v>Donegal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'Second Quarter'!$C$2:$M$2</c:f>
              <c:strCache>
                <c:ptCount val="11"/>
                <c:pt idx="0">
                  <c:v>Week14</c:v>
                </c:pt>
                <c:pt idx="1">
                  <c:v>Week15</c:v>
                </c:pt>
                <c:pt idx="2">
                  <c:v>Week16</c:v>
                </c:pt>
                <c:pt idx="3">
                  <c:v>Week17</c:v>
                </c:pt>
                <c:pt idx="4">
                  <c:v>Week18</c:v>
                </c:pt>
                <c:pt idx="5">
                  <c:v>Week19</c:v>
                </c:pt>
                <c:pt idx="6">
                  <c:v>Week20</c:v>
                </c:pt>
                <c:pt idx="7">
                  <c:v>Week21</c:v>
                </c:pt>
                <c:pt idx="8">
                  <c:v>Week22</c:v>
                </c:pt>
                <c:pt idx="9">
                  <c:v>Week23</c:v>
                </c:pt>
                <c:pt idx="10">
                  <c:v>Week24</c:v>
                </c:pt>
              </c:strCache>
            </c:strRef>
          </c:cat>
          <c:val>
            <c:numRef>
              <c:f>'Second Quarter'!$C$3:$M$3</c:f>
              <c:numCache>
                <c:formatCode>_([$€-2]\ * #,##0.00_);_([$€-2]\ * \(#,##0.00\);_([$€-2]\ * "-"??_);_(@_)</c:formatCode>
                <c:ptCount val="11"/>
                <c:pt idx="0">
                  <c:v>36428</c:v>
                </c:pt>
                <c:pt idx="1">
                  <c:v>35971</c:v>
                </c:pt>
                <c:pt idx="2">
                  <c:v>37246</c:v>
                </c:pt>
                <c:pt idx="3">
                  <c:v>37048</c:v>
                </c:pt>
                <c:pt idx="4">
                  <c:v>35209</c:v>
                </c:pt>
                <c:pt idx="5">
                  <c:v>38244</c:v>
                </c:pt>
                <c:pt idx="6">
                  <c:v>36942</c:v>
                </c:pt>
                <c:pt idx="7">
                  <c:v>56354</c:v>
                </c:pt>
                <c:pt idx="8">
                  <c:v>38883</c:v>
                </c:pt>
                <c:pt idx="9">
                  <c:v>36502</c:v>
                </c:pt>
                <c:pt idx="10">
                  <c:v>35435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C-4C02-8864-8B14078A1B93}"/>
            </c:ext>
          </c:extLst>
        </c:ser>
        <c:ser>
          <c:idx val="1"/>
          <c:order val="1"/>
          <c:tx>
            <c:strRef>
              <c:f>'Second Quarter'!$B$4</c:f>
              <c:strCache>
                <c:ptCount val="1"/>
                <c:pt idx="0">
                  <c:v>Dublin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'Second Quarter'!$C$2:$M$2</c:f>
              <c:strCache>
                <c:ptCount val="11"/>
                <c:pt idx="0">
                  <c:v>Week14</c:v>
                </c:pt>
                <c:pt idx="1">
                  <c:v>Week15</c:v>
                </c:pt>
                <c:pt idx="2">
                  <c:v>Week16</c:v>
                </c:pt>
                <c:pt idx="3">
                  <c:v>Week17</c:v>
                </c:pt>
                <c:pt idx="4">
                  <c:v>Week18</c:v>
                </c:pt>
                <c:pt idx="5">
                  <c:v>Week19</c:v>
                </c:pt>
                <c:pt idx="6">
                  <c:v>Week20</c:v>
                </c:pt>
                <c:pt idx="7">
                  <c:v>Week21</c:v>
                </c:pt>
                <c:pt idx="8">
                  <c:v>Week22</c:v>
                </c:pt>
                <c:pt idx="9">
                  <c:v>Week23</c:v>
                </c:pt>
                <c:pt idx="10">
                  <c:v>Week24</c:v>
                </c:pt>
              </c:strCache>
            </c:strRef>
          </c:cat>
          <c:val>
            <c:numRef>
              <c:f>'Second Quarter'!$C$4:$M$4</c:f>
              <c:numCache>
                <c:formatCode>_([$€-2]\ * #,##0.00_);_([$€-2]\ * \(#,##0.00\);_([$€-2]\ * "-"??_);_(@_)</c:formatCode>
                <c:ptCount val="11"/>
                <c:pt idx="0">
                  <c:v>43000</c:v>
                </c:pt>
                <c:pt idx="1">
                  <c:v>50000</c:v>
                </c:pt>
                <c:pt idx="2">
                  <c:v>39351</c:v>
                </c:pt>
                <c:pt idx="3">
                  <c:v>38400</c:v>
                </c:pt>
                <c:pt idx="4">
                  <c:v>38023</c:v>
                </c:pt>
                <c:pt idx="5">
                  <c:v>38364</c:v>
                </c:pt>
                <c:pt idx="6">
                  <c:v>42500</c:v>
                </c:pt>
                <c:pt idx="7">
                  <c:v>63465</c:v>
                </c:pt>
                <c:pt idx="8">
                  <c:v>37937</c:v>
                </c:pt>
                <c:pt idx="9">
                  <c:v>45273</c:v>
                </c:pt>
                <c:pt idx="10">
                  <c:v>76445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C-4C02-8864-8B14078A1B93}"/>
            </c:ext>
          </c:extLst>
        </c:ser>
        <c:ser>
          <c:idx val="2"/>
          <c:order val="2"/>
          <c:tx>
            <c:strRef>
              <c:f>'Second Quarter'!$B$5</c:f>
              <c:strCache>
                <c:ptCount val="1"/>
                <c:pt idx="0">
                  <c:v>Galway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'Second Quarter'!$C$2:$M$2</c:f>
              <c:strCache>
                <c:ptCount val="11"/>
                <c:pt idx="0">
                  <c:v>Week14</c:v>
                </c:pt>
                <c:pt idx="1">
                  <c:v>Week15</c:v>
                </c:pt>
                <c:pt idx="2">
                  <c:v>Week16</c:v>
                </c:pt>
                <c:pt idx="3">
                  <c:v>Week17</c:v>
                </c:pt>
                <c:pt idx="4">
                  <c:v>Week18</c:v>
                </c:pt>
                <c:pt idx="5">
                  <c:v>Week19</c:v>
                </c:pt>
                <c:pt idx="6">
                  <c:v>Week20</c:v>
                </c:pt>
                <c:pt idx="7">
                  <c:v>Week21</c:v>
                </c:pt>
                <c:pt idx="8">
                  <c:v>Week22</c:v>
                </c:pt>
                <c:pt idx="9">
                  <c:v>Week23</c:v>
                </c:pt>
                <c:pt idx="10">
                  <c:v>Week24</c:v>
                </c:pt>
              </c:strCache>
            </c:strRef>
          </c:cat>
          <c:val>
            <c:numRef>
              <c:f>'Second Quarter'!$C$5:$M$5</c:f>
              <c:numCache>
                <c:formatCode>_([$€-2]\ * #,##0.00_);_([$€-2]\ * \(#,##0.00\);_([$€-2]\ * "-"??_);_(@_)</c:formatCode>
                <c:ptCount val="11"/>
                <c:pt idx="0">
                  <c:v>41169</c:v>
                </c:pt>
                <c:pt idx="1">
                  <c:v>39261</c:v>
                </c:pt>
                <c:pt idx="2">
                  <c:v>40941</c:v>
                </c:pt>
                <c:pt idx="3">
                  <c:v>39267</c:v>
                </c:pt>
                <c:pt idx="4">
                  <c:v>39369</c:v>
                </c:pt>
                <c:pt idx="5">
                  <c:v>39532</c:v>
                </c:pt>
                <c:pt idx="6">
                  <c:v>59005</c:v>
                </c:pt>
                <c:pt idx="7">
                  <c:v>41604</c:v>
                </c:pt>
                <c:pt idx="8">
                  <c:v>40084</c:v>
                </c:pt>
                <c:pt idx="9">
                  <c:v>39708</c:v>
                </c:pt>
                <c:pt idx="10">
                  <c:v>41510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6C-4C02-8864-8B14078A1B93}"/>
            </c:ext>
          </c:extLst>
        </c:ser>
        <c:ser>
          <c:idx val="3"/>
          <c:order val="3"/>
          <c:tx>
            <c:strRef>
              <c:f>'Second Quarter'!$B$6</c:f>
              <c:strCache>
                <c:ptCount val="1"/>
                <c:pt idx="0">
                  <c:v>Kerry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'Second Quarter'!$C$2:$M$2</c:f>
              <c:strCache>
                <c:ptCount val="11"/>
                <c:pt idx="0">
                  <c:v>Week14</c:v>
                </c:pt>
                <c:pt idx="1">
                  <c:v>Week15</c:v>
                </c:pt>
                <c:pt idx="2">
                  <c:v>Week16</c:v>
                </c:pt>
                <c:pt idx="3">
                  <c:v>Week17</c:v>
                </c:pt>
                <c:pt idx="4">
                  <c:v>Week18</c:v>
                </c:pt>
                <c:pt idx="5">
                  <c:v>Week19</c:v>
                </c:pt>
                <c:pt idx="6">
                  <c:v>Week20</c:v>
                </c:pt>
                <c:pt idx="7">
                  <c:v>Week21</c:v>
                </c:pt>
                <c:pt idx="8">
                  <c:v>Week22</c:v>
                </c:pt>
                <c:pt idx="9">
                  <c:v>Week23</c:v>
                </c:pt>
                <c:pt idx="10">
                  <c:v>Week24</c:v>
                </c:pt>
              </c:strCache>
            </c:strRef>
          </c:cat>
          <c:val>
            <c:numRef>
              <c:f>'Second Quarter'!$C$6:$M$6</c:f>
              <c:numCache>
                <c:formatCode>_([$€-2]\ * #,##0.00_);_([$€-2]\ * \(#,##0.00\);_([$€-2]\ * "-"??_);_(@_)</c:formatCode>
                <c:ptCount val="11"/>
                <c:pt idx="0">
                  <c:v>44940</c:v>
                </c:pt>
                <c:pt idx="1">
                  <c:v>45034</c:v>
                </c:pt>
                <c:pt idx="2">
                  <c:v>42874.333333333299</c:v>
                </c:pt>
                <c:pt idx="3">
                  <c:v>40457.333333333299</c:v>
                </c:pt>
                <c:pt idx="4">
                  <c:v>41693.666666666701</c:v>
                </c:pt>
                <c:pt idx="5">
                  <c:v>40001.333333333299</c:v>
                </c:pt>
                <c:pt idx="6">
                  <c:v>68212</c:v>
                </c:pt>
                <c:pt idx="7">
                  <c:v>41604</c:v>
                </c:pt>
                <c:pt idx="8">
                  <c:v>36991</c:v>
                </c:pt>
                <c:pt idx="9">
                  <c:v>43500</c:v>
                </c:pt>
                <c:pt idx="10">
                  <c:v>42337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6C-4C02-8864-8B14078A1B93}"/>
            </c:ext>
          </c:extLst>
        </c:ser>
        <c:ser>
          <c:idx val="4"/>
          <c:order val="4"/>
          <c:tx>
            <c:strRef>
              <c:f>'Second Quarter'!$B$7</c:f>
              <c:strCache>
                <c:ptCount val="1"/>
                <c:pt idx="0">
                  <c:v>Kildare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'Second Quarter'!$C$2:$M$2</c:f>
              <c:strCache>
                <c:ptCount val="11"/>
                <c:pt idx="0">
                  <c:v>Week14</c:v>
                </c:pt>
                <c:pt idx="1">
                  <c:v>Week15</c:v>
                </c:pt>
                <c:pt idx="2">
                  <c:v>Week16</c:v>
                </c:pt>
                <c:pt idx="3">
                  <c:v>Week17</c:v>
                </c:pt>
                <c:pt idx="4">
                  <c:v>Week18</c:v>
                </c:pt>
                <c:pt idx="5">
                  <c:v>Week19</c:v>
                </c:pt>
                <c:pt idx="6">
                  <c:v>Week20</c:v>
                </c:pt>
                <c:pt idx="7">
                  <c:v>Week21</c:v>
                </c:pt>
                <c:pt idx="8">
                  <c:v>Week22</c:v>
                </c:pt>
                <c:pt idx="9">
                  <c:v>Week23</c:v>
                </c:pt>
                <c:pt idx="10">
                  <c:v>Week24</c:v>
                </c:pt>
              </c:strCache>
            </c:strRef>
          </c:cat>
          <c:val>
            <c:numRef>
              <c:f>'Second Quarter'!$C$7:$M$7</c:f>
              <c:numCache>
                <c:formatCode>_([$€-2]\ * #,##0.00_);_([$€-2]\ * \(#,##0.00\);_([$€-2]\ * "-"??_);_(@_)</c:formatCode>
                <c:ptCount val="11"/>
                <c:pt idx="0">
                  <c:v>47310.5</c:v>
                </c:pt>
                <c:pt idx="1">
                  <c:v>46679</c:v>
                </c:pt>
                <c:pt idx="2">
                  <c:v>44721.833333333299</c:v>
                </c:pt>
                <c:pt idx="3">
                  <c:v>41566.833333333299</c:v>
                </c:pt>
                <c:pt idx="4">
                  <c:v>43773.666666666701</c:v>
                </c:pt>
                <c:pt idx="5">
                  <c:v>40645.333333333299</c:v>
                </c:pt>
                <c:pt idx="6">
                  <c:v>79243.5</c:v>
                </c:pt>
                <c:pt idx="7">
                  <c:v>43819.5</c:v>
                </c:pt>
                <c:pt idx="8">
                  <c:v>36045</c:v>
                </c:pt>
                <c:pt idx="9">
                  <c:v>43237</c:v>
                </c:pt>
                <c:pt idx="10">
                  <c:v>43537.5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6C-4C02-8864-8B14078A1B93}"/>
            </c:ext>
          </c:extLst>
        </c:ser>
        <c:ser>
          <c:idx val="5"/>
          <c:order val="5"/>
          <c:tx>
            <c:strRef>
              <c:f>'Second Quarter'!$B$8</c:f>
              <c:strCache>
                <c:ptCount val="1"/>
                <c:pt idx="0">
                  <c:v>Laois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'Second Quarter'!$C$2:$M$2</c:f>
              <c:strCache>
                <c:ptCount val="11"/>
                <c:pt idx="0">
                  <c:v>Week14</c:v>
                </c:pt>
                <c:pt idx="1">
                  <c:v>Week15</c:v>
                </c:pt>
                <c:pt idx="2">
                  <c:v>Week16</c:v>
                </c:pt>
                <c:pt idx="3">
                  <c:v>Week17</c:v>
                </c:pt>
                <c:pt idx="4">
                  <c:v>Week18</c:v>
                </c:pt>
                <c:pt idx="5">
                  <c:v>Week19</c:v>
                </c:pt>
                <c:pt idx="6">
                  <c:v>Week20</c:v>
                </c:pt>
                <c:pt idx="7">
                  <c:v>Week21</c:v>
                </c:pt>
                <c:pt idx="8">
                  <c:v>Week22</c:v>
                </c:pt>
                <c:pt idx="9">
                  <c:v>Week23</c:v>
                </c:pt>
                <c:pt idx="10">
                  <c:v>Week24</c:v>
                </c:pt>
              </c:strCache>
            </c:strRef>
          </c:cat>
          <c:val>
            <c:numRef>
              <c:f>'Second Quarter'!$C$8:$M$8</c:f>
              <c:numCache>
                <c:formatCode>_([$€-2]\ * #,##0.00_);_([$€-2]\ * \(#,##0.00\);_([$€-2]\ * "-"??_);_(@_)</c:formatCode>
                <c:ptCount val="11"/>
                <c:pt idx="0">
                  <c:v>49681</c:v>
                </c:pt>
                <c:pt idx="1">
                  <c:v>48324</c:v>
                </c:pt>
                <c:pt idx="2">
                  <c:v>46569.333333333299</c:v>
                </c:pt>
                <c:pt idx="3">
                  <c:v>42676.333333333299</c:v>
                </c:pt>
                <c:pt idx="4">
                  <c:v>45853.666666666701</c:v>
                </c:pt>
                <c:pt idx="5">
                  <c:v>41289.333333333299</c:v>
                </c:pt>
                <c:pt idx="6">
                  <c:v>40000</c:v>
                </c:pt>
                <c:pt idx="7">
                  <c:v>42809.2</c:v>
                </c:pt>
                <c:pt idx="8">
                  <c:v>41135</c:v>
                </c:pt>
                <c:pt idx="9">
                  <c:v>47236.800000000003</c:v>
                </c:pt>
                <c:pt idx="10">
                  <c:v>41518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6C-4C02-8864-8B14078A1B93}"/>
            </c:ext>
          </c:extLst>
        </c:ser>
        <c:ser>
          <c:idx val="6"/>
          <c:order val="6"/>
          <c:tx>
            <c:strRef>
              <c:f>'Second Quarter'!$B$9</c:f>
              <c:strCache>
                <c:ptCount val="1"/>
                <c:pt idx="0">
                  <c:v>Cork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'Second Quarter'!$C$2:$M$2</c:f>
              <c:strCache>
                <c:ptCount val="11"/>
                <c:pt idx="0">
                  <c:v>Week14</c:v>
                </c:pt>
                <c:pt idx="1">
                  <c:v>Week15</c:v>
                </c:pt>
                <c:pt idx="2">
                  <c:v>Week16</c:v>
                </c:pt>
                <c:pt idx="3">
                  <c:v>Week17</c:v>
                </c:pt>
                <c:pt idx="4">
                  <c:v>Week18</c:v>
                </c:pt>
                <c:pt idx="5">
                  <c:v>Week19</c:v>
                </c:pt>
                <c:pt idx="6">
                  <c:v>Week20</c:v>
                </c:pt>
                <c:pt idx="7">
                  <c:v>Week21</c:v>
                </c:pt>
                <c:pt idx="8">
                  <c:v>Week22</c:v>
                </c:pt>
                <c:pt idx="9">
                  <c:v>Week23</c:v>
                </c:pt>
                <c:pt idx="10">
                  <c:v>Week24</c:v>
                </c:pt>
              </c:strCache>
            </c:strRef>
          </c:cat>
          <c:val>
            <c:numRef>
              <c:f>'Second Quarter'!$C$9:$M$9</c:f>
              <c:numCache>
                <c:formatCode>_([$€-2]\ * #,##0.00_);_([$€-2]\ * \(#,##0.00\);_([$€-2]\ * "-"??_);_(@_)</c:formatCode>
                <c:ptCount val="11"/>
                <c:pt idx="0">
                  <c:v>52051.5</c:v>
                </c:pt>
                <c:pt idx="1">
                  <c:v>45728</c:v>
                </c:pt>
                <c:pt idx="2">
                  <c:v>48416.833333333299</c:v>
                </c:pt>
                <c:pt idx="3">
                  <c:v>43785.833333333299</c:v>
                </c:pt>
                <c:pt idx="4">
                  <c:v>47933.666666666701</c:v>
                </c:pt>
                <c:pt idx="5">
                  <c:v>41933.333333333299</c:v>
                </c:pt>
                <c:pt idx="6">
                  <c:v>45000</c:v>
                </c:pt>
                <c:pt idx="7">
                  <c:v>41798.9</c:v>
                </c:pt>
                <c:pt idx="8">
                  <c:v>35099</c:v>
                </c:pt>
                <c:pt idx="9">
                  <c:v>49370.6</c:v>
                </c:pt>
                <c:pt idx="10">
                  <c:v>39498.5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6C-4C02-8864-8B14078A1B93}"/>
            </c:ext>
          </c:extLst>
        </c:ser>
        <c:ser>
          <c:idx val="7"/>
          <c:order val="7"/>
          <c:tx>
            <c:strRef>
              <c:f>'Second Quarter'!$B$10</c:f>
              <c:strCache>
                <c:ptCount val="1"/>
                <c:pt idx="0">
                  <c:v>Cavan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'Second Quarter'!$C$2:$M$2</c:f>
              <c:strCache>
                <c:ptCount val="11"/>
                <c:pt idx="0">
                  <c:v>Week14</c:v>
                </c:pt>
                <c:pt idx="1">
                  <c:v>Week15</c:v>
                </c:pt>
                <c:pt idx="2">
                  <c:v>Week16</c:v>
                </c:pt>
                <c:pt idx="3">
                  <c:v>Week17</c:v>
                </c:pt>
                <c:pt idx="4">
                  <c:v>Week18</c:v>
                </c:pt>
                <c:pt idx="5">
                  <c:v>Week19</c:v>
                </c:pt>
                <c:pt idx="6">
                  <c:v>Week20</c:v>
                </c:pt>
                <c:pt idx="7">
                  <c:v>Week21</c:v>
                </c:pt>
                <c:pt idx="8">
                  <c:v>Week22</c:v>
                </c:pt>
                <c:pt idx="9">
                  <c:v>Week23</c:v>
                </c:pt>
                <c:pt idx="10">
                  <c:v>Week24</c:v>
                </c:pt>
              </c:strCache>
            </c:strRef>
          </c:cat>
          <c:val>
            <c:numRef>
              <c:f>'Second Quarter'!$C$10:$M$10</c:f>
              <c:numCache>
                <c:formatCode>_([$€-2]\ * #,##0.00_);_([$€-2]\ * \(#,##0.00\);_([$€-2]\ * "-"??_);_(@_)</c:formatCode>
                <c:ptCount val="11"/>
                <c:pt idx="0">
                  <c:v>54422</c:v>
                </c:pt>
                <c:pt idx="1">
                  <c:v>51614</c:v>
                </c:pt>
                <c:pt idx="2">
                  <c:v>50264.333333333299</c:v>
                </c:pt>
                <c:pt idx="3">
                  <c:v>43628</c:v>
                </c:pt>
                <c:pt idx="4">
                  <c:v>45739</c:v>
                </c:pt>
                <c:pt idx="5">
                  <c:v>42577.333333333299</c:v>
                </c:pt>
                <c:pt idx="6">
                  <c:v>89576</c:v>
                </c:pt>
                <c:pt idx="7">
                  <c:v>40788.6</c:v>
                </c:pt>
                <c:pt idx="8">
                  <c:v>34153</c:v>
                </c:pt>
                <c:pt idx="9">
                  <c:v>51504.4</c:v>
                </c:pt>
                <c:pt idx="10">
                  <c:v>37479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6C-4C02-8864-8B14078A1B93}"/>
            </c:ext>
          </c:extLst>
        </c:ser>
        <c:ser>
          <c:idx val="8"/>
          <c:order val="8"/>
          <c:tx>
            <c:strRef>
              <c:f>'Second Quarter'!$B$11</c:f>
              <c:strCache>
                <c:ptCount val="1"/>
                <c:pt idx="0">
                  <c:v>Maeth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'Second Quarter'!$C$2:$M$2</c:f>
              <c:strCache>
                <c:ptCount val="11"/>
                <c:pt idx="0">
                  <c:v>Week14</c:v>
                </c:pt>
                <c:pt idx="1">
                  <c:v>Week15</c:v>
                </c:pt>
                <c:pt idx="2">
                  <c:v>Week16</c:v>
                </c:pt>
                <c:pt idx="3">
                  <c:v>Week17</c:v>
                </c:pt>
                <c:pt idx="4">
                  <c:v>Week18</c:v>
                </c:pt>
                <c:pt idx="5">
                  <c:v>Week19</c:v>
                </c:pt>
                <c:pt idx="6">
                  <c:v>Week20</c:v>
                </c:pt>
                <c:pt idx="7">
                  <c:v>Week21</c:v>
                </c:pt>
                <c:pt idx="8">
                  <c:v>Week22</c:v>
                </c:pt>
                <c:pt idx="9">
                  <c:v>Week23</c:v>
                </c:pt>
                <c:pt idx="10">
                  <c:v>Week24</c:v>
                </c:pt>
              </c:strCache>
            </c:strRef>
          </c:cat>
          <c:val>
            <c:numRef>
              <c:f>'Second Quarter'!$C$11:$M$11</c:f>
              <c:numCache>
                <c:formatCode>_([$€-2]\ * #,##0.00_);_([$€-2]\ * \(#,##0.00\);_([$€-2]\ * "-"??_);_(@_)</c:formatCode>
                <c:ptCount val="11"/>
                <c:pt idx="0">
                  <c:v>56792.5</c:v>
                </c:pt>
                <c:pt idx="1">
                  <c:v>56322</c:v>
                </c:pt>
                <c:pt idx="2">
                  <c:v>52111.833333333299</c:v>
                </c:pt>
                <c:pt idx="3">
                  <c:v>46004.833333333299</c:v>
                </c:pt>
                <c:pt idx="4">
                  <c:v>46832</c:v>
                </c:pt>
                <c:pt idx="5">
                  <c:v>43221.333333333299</c:v>
                </c:pt>
                <c:pt idx="6">
                  <c:v>60000</c:v>
                </c:pt>
                <c:pt idx="7">
                  <c:v>39778.300000000003</c:v>
                </c:pt>
                <c:pt idx="8">
                  <c:v>39691</c:v>
                </c:pt>
                <c:pt idx="9">
                  <c:v>53638.2</c:v>
                </c:pt>
                <c:pt idx="10">
                  <c:v>35459.5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6C-4C02-8864-8B14078A1B93}"/>
            </c:ext>
          </c:extLst>
        </c:ser>
        <c:ser>
          <c:idx val="9"/>
          <c:order val="9"/>
          <c:tx>
            <c:strRef>
              <c:f>'Second Quarter'!$B$12</c:f>
              <c:strCache>
                <c:ptCount val="1"/>
                <c:pt idx="0">
                  <c:v>Wexford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'Second Quarter'!$C$2:$M$2</c:f>
              <c:strCache>
                <c:ptCount val="11"/>
                <c:pt idx="0">
                  <c:v>Week14</c:v>
                </c:pt>
                <c:pt idx="1">
                  <c:v>Week15</c:v>
                </c:pt>
                <c:pt idx="2">
                  <c:v>Week16</c:v>
                </c:pt>
                <c:pt idx="3">
                  <c:v>Week17</c:v>
                </c:pt>
                <c:pt idx="4">
                  <c:v>Week18</c:v>
                </c:pt>
                <c:pt idx="5">
                  <c:v>Week19</c:v>
                </c:pt>
                <c:pt idx="6">
                  <c:v>Week20</c:v>
                </c:pt>
                <c:pt idx="7">
                  <c:v>Week21</c:v>
                </c:pt>
                <c:pt idx="8">
                  <c:v>Week22</c:v>
                </c:pt>
                <c:pt idx="9">
                  <c:v>Week23</c:v>
                </c:pt>
                <c:pt idx="10">
                  <c:v>Week24</c:v>
                </c:pt>
              </c:strCache>
            </c:strRef>
          </c:cat>
          <c:val>
            <c:numRef>
              <c:f>'Second Quarter'!$C$12:$M$12</c:f>
              <c:numCache>
                <c:formatCode>_([$€-2]\ * #,##0.00_);_([$€-2]\ * \(#,##0.00\);_([$€-2]\ * "-"??_);_(@_)</c:formatCode>
                <c:ptCount val="11"/>
                <c:pt idx="0">
                  <c:v>59163</c:v>
                </c:pt>
                <c:pt idx="1">
                  <c:v>45000</c:v>
                </c:pt>
                <c:pt idx="2">
                  <c:v>53959.333333333299</c:v>
                </c:pt>
                <c:pt idx="3">
                  <c:v>47114.333365333303</c:v>
                </c:pt>
                <c:pt idx="4">
                  <c:v>45273</c:v>
                </c:pt>
                <c:pt idx="5">
                  <c:v>43865.333333333299</c:v>
                </c:pt>
                <c:pt idx="6">
                  <c:v>78495</c:v>
                </c:pt>
                <c:pt idx="7">
                  <c:v>38768</c:v>
                </c:pt>
                <c:pt idx="8">
                  <c:v>54736</c:v>
                </c:pt>
                <c:pt idx="9">
                  <c:v>45868</c:v>
                </c:pt>
                <c:pt idx="10">
                  <c:v>33440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6C-4C02-8864-8B14078A1B93}"/>
            </c:ext>
          </c:extLst>
        </c:ser>
        <c:ser>
          <c:idx val="10"/>
          <c:order val="10"/>
          <c:tx>
            <c:strRef>
              <c:f>'Second Quarter'!$B$13</c:f>
              <c:strCache>
                <c:ptCount val="1"/>
                <c:pt idx="0">
                  <c:v>Wicklow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'Second Quarter'!$C$2:$M$2</c:f>
              <c:strCache>
                <c:ptCount val="11"/>
                <c:pt idx="0">
                  <c:v>Week14</c:v>
                </c:pt>
                <c:pt idx="1">
                  <c:v>Week15</c:v>
                </c:pt>
                <c:pt idx="2">
                  <c:v>Week16</c:v>
                </c:pt>
                <c:pt idx="3">
                  <c:v>Week17</c:v>
                </c:pt>
                <c:pt idx="4">
                  <c:v>Week18</c:v>
                </c:pt>
                <c:pt idx="5">
                  <c:v>Week19</c:v>
                </c:pt>
                <c:pt idx="6">
                  <c:v>Week20</c:v>
                </c:pt>
                <c:pt idx="7">
                  <c:v>Week21</c:v>
                </c:pt>
                <c:pt idx="8">
                  <c:v>Week22</c:v>
                </c:pt>
                <c:pt idx="9">
                  <c:v>Week23</c:v>
                </c:pt>
                <c:pt idx="10">
                  <c:v>Week24</c:v>
                </c:pt>
              </c:strCache>
            </c:strRef>
          </c:cat>
          <c:val>
            <c:numRef>
              <c:f>'Second Quarter'!$C$13:$M$13</c:f>
              <c:numCache>
                <c:formatCode>_([$€-2]\ * #,##0.00_);_([$€-2]\ * \(#,##0.00\);_([$€-2]\ * "-"??_);_(@_)</c:formatCode>
                <c:ptCount val="11"/>
                <c:pt idx="0">
                  <c:v>45223</c:v>
                </c:pt>
                <c:pt idx="1">
                  <c:v>56549</c:v>
                </c:pt>
                <c:pt idx="2">
                  <c:v>67539</c:v>
                </c:pt>
                <c:pt idx="3">
                  <c:v>24443</c:v>
                </c:pt>
                <c:pt idx="4">
                  <c:v>56253.666666666701</c:v>
                </c:pt>
                <c:pt idx="5">
                  <c:v>63836</c:v>
                </c:pt>
                <c:pt idx="6">
                  <c:v>25000</c:v>
                </c:pt>
                <c:pt idx="7">
                  <c:v>37757.699999999997</c:v>
                </c:pt>
                <c:pt idx="8">
                  <c:v>32261</c:v>
                </c:pt>
                <c:pt idx="9">
                  <c:v>54356</c:v>
                </c:pt>
                <c:pt idx="10">
                  <c:v>31420.5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6C-4C02-8864-8B14078A1B93}"/>
            </c:ext>
          </c:extLst>
        </c:ser>
        <c:ser>
          <c:idx val="11"/>
          <c:order val="11"/>
          <c:tx>
            <c:strRef>
              <c:f>'Second Quarter'!$B$14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'Second Quarter'!$C$2:$M$2</c:f>
              <c:strCache>
                <c:ptCount val="11"/>
                <c:pt idx="0">
                  <c:v>Week14</c:v>
                </c:pt>
                <c:pt idx="1">
                  <c:v>Week15</c:v>
                </c:pt>
                <c:pt idx="2">
                  <c:v>Week16</c:v>
                </c:pt>
                <c:pt idx="3">
                  <c:v>Week17</c:v>
                </c:pt>
                <c:pt idx="4">
                  <c:v>Week18</c:v>
                </c:pt>
                <c:pt idx="5">
                  <c:v>Week19</c:v>
                </c:pt>
                <c:pt idx="6">
                  <c:v>Week20</c:v>
                </c:pt>
                <c:pt idx="7">
                  <c:v>Week21</c:v>
                </c:pt>
                <c:pt idx="8">
                  <c:v>Week22</c:v>
                </c:pt>
                <c:pt idx="9">
                  <c:v>Week23</c:v>
                </c:pt>
                <c:pt idx="10">
                  <c:v>Week24</c:v>
                </c:pt>
              </c:strCache>
            </c:strRef>
          </c:cat>
          <c:val>
            <c:numRef>
              <c:f>'Second Quarter'!$C$14:$M$14</c:f>
              <c:numCache>
                <c:formatCode>_([$€-2]\ * #,##0.00_);_([$€-2]\ * \(#,##0.00\);_([$€-2]\ * "-"??_);_(@_)</c:formatCode>
                <c:ptCount val="11"/>
                <c:pt idx="0">
                  <c:v>44000</c:v>
                </c:pt>
                <c:pt idx="1">
                  <c:v>58194</c:v>
                </c:pt>
                <c:pt idx="2">
                  <c:v>23456</c:v>
                </c:pt>
                <c:pt idx="3">
                  <c:v>49333.333333333299</c:v>
                </c:pt>
                <c:pt idx="4">
                  <c:v>34557</c:v>
                </c:pt>
                <c:pt idx="5">
                  <c:v>43257</c:v>
                </c:pt>
                <c:pt idx="6">
                  <c:v>56000</c:v>
                </c:pt>
                <c:pt idx="7">
                  <c:v>38945</c:v>
                </c:pt>
                <c:pt idx="8">
                  <c:v>39226</c:v>
                </c:pt>
                <c:pt idx="9">
                  <c:v>34000</c:v>
                </c:pt>
                <c:pt idx="10">
                  <c:v>29401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6C-4C02-8864-8B14078A1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5294784"/>
        <c:axId val="965294368"/>
      </c:barChart>
      <c:catAx>
        <c:axId val="9652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94368"/>
        <c:crosses val="autoZero"/>
        <c:auto val="1"/>
        <c:lblAlgn val="ctr"/>
        <c:lblOffset val="100"/>
        <c:noMultiLvlLbl val="0"/>
      </c:catAx>
      <c:valAx>
        <c:axId val="9652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against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'Second Quarter'!$P$2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'Second Quarter'!$B$3:$B$14</c:f>
              <c:strCache>
                <c:ptCount val="12"/>
                <c:pt idx="0">
                  <c:v>Donegal</c:v>
                </c:pt>
                <c:pt idx="1">
                  <c:v>Dublin</c:v>
                </c:pt>
                <c:pt idx="2">
                  <c:v>Galway</c:v>
                </c:pt>
                <c:pt idx="3">
                  <c:v>Kerry</c:v>
                </c:pt>
                <c:pt idx="4">
                  <c:v>Kildare</c:v>
                </c:pt>
                <c:pt idx="5">
                  <c:v>Laois</c:v>
                </c:pt>
                <c:pt idx="6">
                  <c:v>Cork</c:v>
                </c:pt>
                <c:pt idx="7">
                  <c:v>Cavan</c:v>
                </c:pt>
                <c:pt idx="8">
                  <c:v>Maeth</c:v>
                </c:pt>
                <c:pt idx="9">
                  <c:v>Wexford</c:v>
                </c:pt>
                <c:pt idx="10">
                  <c:v>Wicklow</c:v>
                </c:pt>
                <c:pt idx="11">
                  <c:v>Mayo</c:v>
                </c:pt>
              </c:strCache>
            </c:strRef>
          </c:cat>
          <c:val>
            <c:numRef>
              <c:f>'Second Quarter'!$P$3:$P$14</c:f>
              <c:numCache>
                <c:formatCode>_([$€-2]\ * #,##0.00_);_([$€-2]\ * \(#,##0.00\);_([$€-2]\ * "-"??_);_(@_)</c:formatCode>
                <c:ptCount val="12"/>
                <c:pt idx="0">
                  <c:v>499951</c:v>
                </c:pt>
                <c:pt idx="1">
                  <c:v>600792</c:v>
                </c:pt>
                <c:pt idx="2">
                  <c:v>549298</c:v>
                </c:pt>
                <c:pt idx="3">
                  <c:v>580908.66666666663</c:v>
                </c:pt>
                <c:pt idx="4">
                  <c:v>603618.16666666663</c:v>
                </c:pt>
                <c:pt idx="5">
                  <c:v>588387.66666666663</c:v>
                </c:pt>
                <c:pt idx="6">
                  <c:v>614832.16666666663</c:v>
                </c:pt>
                <c:pt idx="7">
                  <c:v>657379.66666666663</c:v>
                </c:pt>
                <c:pt idx="8">
                  <c:v>647651.5</c:v>
                </c:pt>
                <c:pt idx="9">
                  <c:v>645682.00003199989</c:v>
                </c:pt>
                <c:pt idx="10">
                  <c:v>569861.8666666667</c:v>
                </c:pt>
                <c:pt idx="11">
                  <c:v>549369.33333333326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7-47D5-8737-81CA799A7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576992"/>
        <c:axId val="970565344"/>
      </c:barChart>
      <c:catAx>
        <c:axId val="97057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65344"/>
        <c:crosses val="autoZero"/>
        <c:auto val="1"/>
        <c:lblAlgn val="ctr"/>
        <c:lblOffset val="100"/>
        <c:noMultiLvlLbl val="0"/>
      </c:catAx>
      <c:valAx>
        <c:axId val="9705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7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Bonus against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'Second Quarter'!$S$2</c:f>
              <c:strCache>
                <c:ptCount val="1"/>
                <c:pt idx="0">
                  <c:v>Bonus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'Second Quarter'!$A$3:$A$14</c:f>
              <c:strCache>
                <c:ptCount val="12"/>
                <c:pt idx="0">
                  <c:v>Ken John</c:v>
                </c:pt>
                <c:pt idx="1">
                  <c:v>Howard Glenda</c:v>
                </c:pt>
                <c:pt idx="2">
                  <c:v>Donnald Ron</c:v>
                </c:pt>
                <c:pt idx="3">
                  <c:v>Smith Paul</c:v>
                </c:pt>
                <c:pt idx="4">
                  <c:v>Baker Tom</c:v>
                </c:pt>
                <c:pt idx="5">
                  <c:v>Velinda Nancy</c:v>
                </c:pt>
                <c:pt idx="6">
                  <c:v>Carnehan Karen</c:v>
                </c:pt>
                <c:pt idx="7">
                  <c:v>Young Olivia</c:v>
                </c:pt>
                <c:pt idx="8">
                  <c:v>Penfold Sandy</c:v>
                </c:pt>
                <c:pt idx="9">
                  <c:v>Mann Trent </c:v>
                </c:pt>
                <c:pt idx="10">
                  <c:v>Underhill Genesis</c:v>
                </c:pt>
                <c:pt idx="11">
                  <c:v>Narman Bill</c:v>
                </c:pt>
              </c:strCache>
            </c:strRef>
          </c:cat>
          <c:val>
            <c:numRef>
              <c:f>'Second Quarter'!$S$3:$S$14</c:f>
              <c:numCache>
                <c:formatCode>_([$€-2]\ * #,##0.00_);_([$€-2]\ * \(#,##0.00\);_([$€-2]\ 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1290</c:v>
                </c:pt>
                <c:pt idx="3">
                  <c:v>1320</c:v>
                </c:pt>
                <c:pt idx="4">
                  <c:v>1357.5</c:v>
                </c:pt>
                <c:pt idx="5">
                  <c:v>3255.0000000000005</c:v>
                </c:pt>
                <c:pt idx="6">
                  <c:v>1432.5</c:v>
                </c:pt>
                <c:pt idx="7">
                  <c:v>1470</c:v>
                </c:pt>
                <c:pt idx="8">
                  <c:v>1507.5</c:v>
                </c:pt>
                <c:pt idx="9">
                  <c:v>1545</c:v>
                </c:pt>
                <c:pt idx="10">
                  <c:v>1582.5</c:v>
                </c:pt>
                <c:pt idx="11">
                  <c:v>1620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4-4A79-B016-1F33A5499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084736"/>
        <c:axId val="854083904"/>
      </c:barChart>
      <c:catAx>
        <c:axId val="8540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083904"/>
        <c:crosses val="autoZero"/>
        <c:auto val="1"/>
        <c:lblAlgn val="ctr"/>
        <c:lblOffset val="100"/>
        <c:noMultiLvlLbl val="0"/>
      </c:catAx>
      <c:valAx>
        <c:axId val="8540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08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against</a:t>
            </a:r>
            <a:r>
              <a:rPr lang="en-US" baseline="0"/>
              <a:t>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'Third Quarter'!$P$2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'Third Quarter'!$B$3:$B$14</c:f>
              <c:strCache>
                <c:ptCount val="12"/>
                <c:pt idx="0">
                  <c:v>Laois</c:v>
                </c:pt>
                <c:pt idx="1">
                  <c:v>Wexford</c:v>
                </c:pt>
                <c:pt idx="2">
                  <c:v>Galway</c:v>
                </c:pt>
                <c:pt idx="3">
                  <c:v>Kildare</c:v>
                </c:pt>
                <c:pt idx="4">
                  <c:v>Maeth</c:v>
                </c:pt>
                <c:pt idx="5">
                  <c:v>Mayo</c:v>
                </c:pt>
                <c:pt idx="6">
                  <c:v>Dublin</c:v>
                </c:pt>
                <c:pt idx="7">
                  <c:v>Kerry</c:v>
                </c:pt>
                <c:pt idx="8">
                  <c:v>Wicklow</c:v>
                </c:pt>
                <c:pt idx="9">
                  <c:v>Cork</c:v>
                </c:pt>
                <c:pt idx="10">
                  <c:v>Cavan</c:v>
                </c:pt>
                <c:pt idx="11">
                  <c:v>Donegal</c:v>
                </c:pt>
              </c:strCache>
            </c:strRef>
          </c:cat>
          <c:val>
            <c:numRef>
              <c:f>'Third Quarter'!$P$3:$P$14</c:f>
              <c:numCache>
                <c:formatCode>_([$€-2]\ * #,##0.00_);_([$€-2]\ * \(#,##0.00\);_([$€-2]\ * "-"??_);_(@_)</c:formatCode>
                <c:ptCount val="12"/>
                <c:pt idx="0">
                  <c:v>712918.1333333333</c:v>
                </c:pt>
                <c:pt idx="1">
                  <c:v>662690.66666666663</c:v>
                </c:pt>
                <c:pt idx="2">
                  <c:v>643432</c:v>
                </c:pt>
                <c:pt idx="3">
                  <c:v>626738</c:v>
                </c:pt>
                <c:pt idx="4">
                  <c:v>608630.29999999981</c:v>
                </c:pt>
                <c:pt idx="5">
                  <c:v>607978</c:v>
                </c:pt>
                <c:pt idx="6">
                  <c:v>604012.5</c:v>
                </c:pt>
                <c:pt idx="7">
                  <c:v>588370.2333333334</c:v>
                </c:pt>
                <c:pt idx="8">
                  <c:v>578835.03333333344</c:v>
                </c:pt>
                <c:pt idx="9">
                  <c:v>543637.66666666663</c:v>
                </c:pt>
                <c:pt idx="10">
                  <c:v>537976.56666666665</c:v>
                </c:pt>
                <c:pt idx="11">
                  <c:v>526142.83333333326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A-40D8-A7A0-E638CC998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640720"/>
        <c:axId val="1477633648"/>
      </c:barChart>
      <c:catAx>
        <c:axId val="147764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33648"/>
        <c:crosses val="autoZero"/>
        <c:auto val="1"/>
        <c:lblAlgn val="ctr"/>
        <c:lblOffset val="100"/>
        <c:noMultiLvlLbl val="0"/>
      </c:catAx>
      <c:valAx>
        <c:axId val="14776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4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17</xdr:row>
      <xdr:rowOff>166687</xdr:rowOff>
    </xdr:from>
    <xdr:to>
      <xdr:col>7</xdr:col>
      <xdr:colOff>523875</xdr:colOff>
      <xdr:row>32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F7426-97A8-382B-FF3B-B938A4E24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109535</xdr:colOff>
      <xdr:row>17</xdr:row>
      <xdr:rowOff>142875</xdr:rowOff>
    </xdr:from>
    <xdr:to>
      <xdr:col>18</xdr:col>
      <xdr:colOff>704849</xdr:colOff>
      <xdr:row>37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151109-1E9B-651B-C87D-8AC8AA831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304800</xdr:colOff>
      <xdr:row>17</xdr:row>
      <xdr:rowOff>138111</xdr:rowOff>
    </xdr:from>
    <xdr:to>
      <xdr:col>28</xdr:col>
      <xdr:colOff>457200</xdr:colOff>
      <xdr:row>34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1F651C-CD99-5580-0D6A-1C105B11D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123825</xdr:colOff>
      <xdr:row>1</xdr:row>
      <xdr:rowOff>42862</xdr:rowOff>
    </xdr:from>
    <xdr:to>
      <xdr:col>31</xdr:col>
      <xdr:colOff>95250</xdr:colOff>
      <xdr:row>15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E744B-74E5-8AC6-2C77-5739BD04F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42862</xdr:rowOff>
    </xdr:from>
    <xdr:to>
      <xdr:col>4</xdr:col>
      <xdr:colOff>314325</xdr:colOff>
      <xdr:row>31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16944-FA68-B96E-5CA9-2E2F3F2AD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17</xdr:row>
      <xdr:rowOff>23811</xdr:rowOff>
    </xdr:from>
    <xdr:to>
      <xdr:col>15</xdr:col>
      <xdr:colOff>352424</xdr:colOff>
      <xdr:row>34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E51780-2CCC-D7FA-815F-97739E405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95250</xdr:colOff>
      <xdr:row>17</xdr:row>
      <xdr:rowOff>147637</xdr:rowOff>
    </xdr:from>
    <xdr:to>
      <xdr:col>22</xdr:col>
      <xdr:colOff>333375</xdr:colOff>
      <xdr:row>32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9450CC-9AD8-C33F-F52A-68CB8F478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333375</xdr:colOff>
      <xdr:row>1</xdr:row>
      <xdr:rowOff>28575</xdr:rowOff>
    </xdr:from>
    <xdr:to>
      <xdr:col>29</xdr:col>
      <xdr:colOff>28575</xdr:colOff>
      <xdr:row>15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8EFB95-B5DC-EDAF-4A54-DDAF76681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446433</xdr:colOff>
      <xdr:row>17</xdr:row>
      <xdr:rowOff>170622</xdr:rowOff>
    </xdr:from>
    <xdr:to>
      <xdr:col>10</xdr:col>
      <xdr:colOff>636933</xdr:colOff>
      <xdr:row>32</xdr:row>
      <xdr:rowOff>56322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0E511E-EF39-FAC9-730E-2DA98D43F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209549</xdr:colOff>
      <xdr:row>18</xdr:row>
      <xdr:rowOff>0</xdr:rowOff>
    </xdr:from>
    <xdr:to>
      <xdr:col>5</xdr:col>
      <xdr:colOff>91108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F5E899-99B6-464D-D69C-5CAEEA3BE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534848</xdr:colOff>
      <xdr:row>18</xdr:row>
      <xdr:rowOff>4970</xdr:rowOff>
    </xdr:from>
    <xdr:to>
      <xdr:col>21</xdr:col>
      <xdr:colOff>822877</xdr:colOff>
      <xdr:row>32</xdr:row>
      <xdr:rowOff>81170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2CE671-BD84-D4C9-1A6F-C7A3CBAFD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1057275</xdr:colOff>
      <xdr:row>1</xdr:row>
      <xdr:rowOff>9525</xdr:rowOff>
    </xdr:from>
    <xdr:to>
      <xdr:col>27</xdr:col>
      <xdr:colOff>371475</xdr:colOff>
      <xdr:row>15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E6DE2B-1A76-02EF-2DD6-BDBF3F870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18</xdr:row>
      <xdr:rowOff>19050</xdr:rowOff>
    </xdr:from>
    <xdr:to>
      <xdr:col>5</xdr:col>
      <xdr:colOff>847725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8F1F0-4BD3-7B9A-26EF-B54808BB5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18</xdr:row>
      <xdr:rowOff>19050</xdr:rowOff>
    </xdr:from>
    <xdr:to>
      <xdr:col>16</xdr:col>
      <xdr:colOff>838200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F8B14F-5FB7-A248-D86D-4F0E1EFC7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557212</xdr:colOff>
      <xdr:row>17</xdr:row>
      <xdr:rowOff>171450</xdr:rowOff>
    </xdr:from>
    <xdr:to>
      <xdr:col>24</xdr:col>
      <xdr:colOff>923925</xdr:colOff>
      <xdr:row>33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793976-B024-D6E9-602F-14022074E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758599</xdr:colOff>
      <xdr:row>36</xdr:row>
      <xdr:rowOff>40821</xdr:rowOff>
    </xdr:from>
    <xdr:to>
      <xdr:col>23</xdr:col>
      <xdr:colOff>573541</xdr:colOff>
      <xdr:row>50</xdr:row>
      <xdr:rowOff>117021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C96409-FE28-0FB7-AE94-60D7F6FD2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0.34508</cdr:x>
      <cdr:y>0.04514</cdr:y>
    </cdr:from>
    <cdr:to>
      <cdr:x>0.72105</cdr:x>
      <cdr:y>0.13826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600E4B1-B01E-6084-361A-39DDDA5534E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171825" y="171120"/>
          <a:ext cx="3455758" cy="353028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wendwa" refreshedDate="44875.535457291669" createdVersion="8" refreshedVersion="8" minRefreshableVersion="3" recordCount="12" xr:uid="{19EEED74-E247-45DF-B59D-2C2CFB22D4C1}">
  <cacheSource type="worksheet">
    <worksheetSource ref="A2:T14" sheet="First Quarter"/>
  </cacheSource>
  <cacheFields count="20">
    <cacheField name="Salesperson " numFmtId="0">
      <sharedItems count="12">
        <s v="Ken John"/>
        <s v="Howard Glenda"/>
        <s v="Donnald Ron"/>
        <s v="Smith Paul"/>
        <s v="Baker Tom"/>
        <s v="Velinda Nancy"/>
        <s v="Carnehan Karen"/>
        <s v="Young Olivia"/>
        <s v="Penfold Sandy"/>
        <s v="Mann Trent "/>
        <s v="Underhill Genesis"/>
        <s v="Narman Bill"/>
      </sharedItems>
    </cacheField>
    <cacheField name="Region" numFmtId="0">
      <sharedItems count="12">
        <s v="Donegal"/>
        <s v="Dublin"/>
        <s v="Galway"/>
        <s v="Kerry"/>
        <s v="Kildare"/>
        <s v="Laois"/>
        <s v="Cork"/>
        <s v="Cavan"/>
        <s v="Maeth"/>
        <s v="Wexford"/>
        <s v="Wicklow"/>
        <s v="Mayo"/>
      </sharedItems>
    </cacheField>
    <cacheField name="Week1" numFmtId="164">
      <sharedItems containsSemiMixedTypes="0" containsString="0" containsNumber="1" minValue="34000" maxValue="57905.8"/>
    </cacheField>
    <cacheField name="Week2" numFmtId="164">
      <sharedItems containsSemiMixedTypes="0" containsString="0" containsNumber="1" minValue="29401" maxValue="76900"/>
    </cacheField>
    <cacheField name="Week3" numFmtId="164">
      <sharedItems containsSemiMixedTypes="0" containsString="0" containsNumber="1" minValue="36747.4" maxValue="65000"/>
    </cacheField>
    <cacheField name="Week4" numFmtId="164">
      <sharedItems containsSemiMixedTypes="0" containsString="0" containsNumber="1" containsInteger="1" minValue="32261" maxValue="41135"/>
    </cacheField>
    <cacheField name="Week5" numFmtId="164">
      <sharedItems containsSemiMixedTypes="0" containsString="0" containsNumber="1" minValue="37246" maxValue="57654.333333333299"/>
    </cacheField>
    <cacheField name="Week6" numFmtId="164">
      <sharedItems containsSemiMixedTypes="0" containsString="0" containsNumber="1" minValue="37048" maxValue="49333.333333333299"/>
    </cacheField>
    <cacheField name="Week7" numFmtId="164">
      <sharedItems containsSemiMixedTypes="0" containsString="0" containsNumber="1" minValue="38244" maxValue="45153.333333333299"/>
    </cacheField>
    <cacheField name="Week8" numFmtId="164">
      <sharedItems containsSemiMixedTypes="0" containsString="0" containsNumber="1" minValue="35209" maxValue="58333.666666666701"/>
    </cacheField>
    <cacheField name="Week9" numFmtId="164">
      <sharedItems containsSemiMixedTypes="0" containsString="0" containsNumber="1" minValue="30000" maxValue="93102.666666666701"/>
    </cacheField>
    <cacheField name="Week10" numFmtId="164">
      <sharedItems containsSemiMixedTypes="0" containsString="0" containsNumber="1" minValue="25000" maxValue="90000"/>
    </cacheField>
    <cacheField name="Week11" numFmtId="164">
      <sharedItems containsSemiMixedTypes="0" containsString="0" containsNumber="1" minValue="36428" maxValue="61533.5"/>
    </cacheField>
    <cacheField name="Week12" numFmtId="164">
      <sharedItems containsSemiMixedTypes="0" containsString="0" containsNumber="1" containsInteger="1" minValue="35971" maxValue="58194"/>
    </cacheField>
    <cacheField name="Week13" numFmtId="164">
      <sharedItems containsSemiMixedTypes="0" containsString="0" containsNumber="1" minValue="30000" maxValue="70000"/>
    </cacheField>
    <cacheField name="Total Sales" numFmtId="164">
      <sharedItems containsSemiMixedTypes="0" containsString="0" containsNumber="1" minValue="481129" maxValue="708648.33333333326"/>
    </cacheField>
    <cacheField name="Target" numFmtId="164">
      <sharedItems containsSemiMixedTypes="0" containsString="0" containsNumber="1" containsInteger="1" minValue="501119" maxValue="599341"/>
    </cacheField>
    <cacheField name="Annual Salary" numFmtId="164">
      <sharedItems containsSemiMixedTypes="0" containsString="0" containsNumber="1" containsInteger="1" minValue="40500" maxValue="54000"/>
    </cacheField>
    <cacheField name="Bonus" numFmtId="164">
      <sharedItems containsSemiMixedTypes="0" containsString="0" containsNumber="1" minValue="0" maxValue="3605.0000000000005"/>
    </cacheField>
    <cacheField name="Mileage" numFmtId="3">
      <sharedItems containsSemiMixedTypes="0" containsString="0" containsNumber="1" minValue="4575" maxValue="157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wendwa" refreshedDate="44875.543357291666" backgroundQuery="1" createdVersion="8" refreshedVersion="8" minRefreshableVersion="3" recordCount="0" supportSubquery="1" supportAdvancedDrill="1" xr:uid="{4A6BAEAA-CA23-487C-B685-CD3AF109F1A8}">
  <cacheSource type="external" connectionId="1"/>
  <cacheFields count="4">
    <cacheField name="[Range 2].[Salesperson].[Salesperson]" caption="Salesperson" numFmtId="0" hierarchy="37" level="1">
      <sharedItems count="12">
        <s v="Baker Tom"/>
        <s v="Carnehan Karen"/>
        <s v="Donnald Ron"/>
        <s v="Howard Glenda"/>
        <s v="Ken John"/>
        <s v="Mann Trent"/>
        <s v="Narman Bill"/>
        <s v="Penfold Sandy"/>
        <s v="Smith Paul"/>
        <s v="Underhill Genesis"/>
        <s v="Velinda Nancy"/>
        <s v="Young Olivia"/>
      </sharedItems>
    </cacheField>
    <cacheField name="[Range 2].[Region].[Region]" caption="Region" numFmtId="0" hierarchy="38" level="1">
      <sharedItems count="12">
        <s v="Kildare"/>
        <s v="Cork"/>
        <s v="Galway"/>
        <s v="Dublin"/>
        <s v="Donegal"/>
        <s v="Wexford"/>
        <s v="Mayo"/>
        <s v="Maeth"/>
        <s v="Kerry"/>
        <s v="Wicklow"/>
        <s v="Laois"/>
        <s v="Cavan"/>
      </sharedItems>
    </cacheField>
    <cacheField name="[Measures].[Sum of Total sales 3]" caption="Sum of Total sales 3" numFmtId="0" hierarchy="89" level="32767"/>
    <cacheField name="[Measures].[Sum of Target 3]" caption="Sum of Target 3" numFmtId="0" hierarchy="90" level="32767"/>
  </cacheFields>
  <cacheHierarchies count="94">
    <cacheHierarchy uniqueName="[Range].[Salesperson]" caption="Salesperson" attribute="1" defaultMemberUniqueName="[Range].[Salesperson].[All]" allUniqueName="[Range].[Salesperson].[All]" dimensionUniqueName="[Range]" displayFolder="" count="0" memberValueDatatype="13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Week14]" caption="Week14" attribute="1" defaultMemberUniqueName="[Range].[Week14].[All]" allUniqueName="[Range].[Week14].[All]" dimensionUniqueName="[Range]" displayFolder="" count="0" memberValueDatatype="5" unbalanced="0"/>
    <cacheHierarchy uniqueName="[Range].[Week15]" caption="Week15" attribute="1" defaultMemberUniqueName="[Range].[Week15].[All]" allUniqueName="[Range].[Week15].[All]" dimensionUniqueName="[Range]" displayFolder="" count="0" memberValueDatatype="20" unbalanced="0"/>
    <cacheHierarchy uniqueName="[Range].[Week16]" caption="Week16" attribute="1" defaultMemberUniqueName="[Range].[Week16].[All]" allUniqueName="[Range].[Week16].[All]" dimensionUniqueName="[Range]" displayFolder="" count="0" memberValueDatatype="5" unbalanced="0"/>
    <cacheHierarchy uniqueName="[Range].[Week17]" caption="Week17" attribute="1" defaultMemberUniqueName="[Range].[Week17].[All]" allUniqueName="[Range].[Week17].[All]" dimensionUniqueName="[Range]" displayFolder="" count="0" memberValueDatatype="5" unbalanced="0"/>
    <cacheHierarchy uniqueName="[Range].[Week18]" caption="Week18" attribute="1" defaultMemberUniqueName="[Range].[Week18].[All]" allUniqueName="[Range].[Week18].[All]" dimensionUniqueName="[Range]" displayFolder="" count="0" memberValueDatatype="5" unbalanced="0"/>
    <cacheHierarchy uniqueName="[Range].[Week19]" caption="Week19" attribute="1" defaultMemberUniqueName="[Range].[Week19].[All]" allUniqueName="[Range].[Week19].[All]" dimensionUniqueName="[Range]" displayFolder="" count="0" memberValueDatatype="5" unbalanced="0"/>
    <cacheHierarchy uniqueName="[Range].[Week20]" caption="Week20" attribute="1" defaultMemberUniqueName="[Range].[Week20].[All]" allUniqueName="[Range].[Week20].[All]" dimensionUniqueName="[Range]" displayFolder="" count="0" memberValueDatatype="5" unbalanced="0"/>
    <cacheHierarchy uniqueName="[Range].[Week21]" caption="Week21" attribute="1" defaultMemberUniqueName="[Range].[Week21].[All]" allUniqueName="[Range].[Week21].[All]" dimensionUniqueName="[Range]" displayFolder="" count="0" memberValueDatatype="5" unbalanced="0"/>
    <cacheHierarchy uniqueName="[Range].[Week22]" caption="Week22" attribute="1" defaultMemberUniqueName="[Range].[Week22].[All]" allUniqueName="[Range].[Week22].[All]" dimensionUniqueName="[Range]" displayFolder="" count="0" memberValueDatatype="20" unbalanced="0"/>
    <cacheHierarchy uniqueName="[Range].[Week23]" caption="Week23" attribute="1" defaultMemberUniqueName="[Range].[Week23].[All]" allUniqueName="[Range].[Week23].[All]" dimensionUniqueName="[Range]" displayFolder="" count="0" memberValueDatatype="5" unbalanced="0"/>
    <cacheHierarchy uniqueName="[Range].[Week24]" caption="Week24" attribute="1" defaultMemberUniqueName="[Range].[Week24].[All]" allUniqueName="[Range].[Week24].[All]" dimensionUniqueName="[Range]" displayFolder="" count="0" memberValueDatatype="5" unbalanced="0"/>
    <cacheHierarchy uniqueName="[Range].[Week25]" caption="Week25" attribute="1" defaultMemberUniqueName="[Range].[Week25].[All]" allUniqueName="[Range].[Week25].[All]" dimensionUniqueName="[Range]" displayFolder="" count="0" memberValueDatatype="20" unbalanced="0"/>
    <cacheHierarchy uniqueName="[Range].[Week26]" caption="Week26" attribute="1" defaultMemberUniqueName="[Range].[Week26].[All]" allUniqueName="[Range].[Week26].[All]" dimensionUniqueName="[Range]" displayFolder="" count="0" memberValueDatatype="5" unbalanced="0"/>
    <cacheHierarchy uniqueName="[Range].[Total Sales]" caption="Total Sales" attribute="1" defaultMemberUniqueName="[Range].[Total Sales].[All]" allUniqueName="[Range].[Total Sales].[All]" dimensionUniqueName="[Range]" displayFolder="" count="0" memberValueDatatype="5" unbalanced="0"/>
    <cacheHierarchy uniqueName="[Range].[Target]" caption="Target" attribute="1" defaultMemberUniqueName="[Range].[Target].[All]" allUniqueName="[Range].[Target].[All]" dimensionUniqueName="[Range]" displayFolder="" count="0" memberValueDatatype="20" unbalanced="0"/>
    <cacheHierarchy uniqueName="[Range].[Annual Salary]" caption="Annual Salary" attribute="1" defaultMemberUniqueName="[Range].[Annual Salary].[All]" allUniqueName="[Range].[Annual Salary].[All]" dimensionUniqueName="[Range]" displayFolder="" count="0" memberValueDatatype="20" unbalanced="0"/>
    <cacheHierarchy uniqueName="[Range].[Bonus]" caption="Bonus" attribute="1" defaultMemberUniqueName="[Range].[Bonus].[All]" allUniqueName="[Range].[Bonus].[All]" dimensionUniqueName="[Range]" displayFolder="" count="0" memberValueDatatype="5" unbalanced="0"/>
    <cacheHierarchy uniqueName="[Range].[Mileage]" caption="Mileage" attribute="1" defaultMemberUniqueName="[Range].[Mileage].[All]" allUniqueName="[Range].[Mileage].[All]" dimensionUniqueName="[Range]" displayFolder="" count="0" memberValueDatatype="20" unbalanced="0"/>
    <cacheHierarchy uniqueName="[Range 1].[Salesperson]" caption="Salesperson" attribute="1" defaultMemberUniqueName="[Range 1].[Salesperson].[All]" allUniqueName="[Range 1].[Salesperson].[All]" dimensionUniqueName="[Range 1]" displayFolder="" count="0" memberValueDatatype="130" unbalanced="0"/>
    <cacheHierarchy uniqueName="[Range 1].[Region]" caption="Region" attribute="1" defaultMemberUniqueName="[Range 1].[Region].[All]" allUniqueName="[Range 1].[Region].[All]" dimensionUniqueName="[Range 1]" displayFolder="" count="0" memberValueDatatype="130" unbalanced="0"/>
    <cacheHierarchy uniqueName="[Range 1].[Week27]" caption="Week27" attribute="1" defaultMemberUniqueName="[Range 1].[Week27].[All]" allUniqueName="[Range 1].[Week27].[All]" dimensionUniqueName="[Range 1]" displayFolder="" count="0" memberValueDatatype="5" unbalanced="0"/>
    <cacheHierarchy uniqueName="[Range 1].[Week28]" caption="Week28" attribute="1" defaultMemberUniqueName="[Range 1].[Week28].[All]" allUniqueName="[Range 1].[Week28].[All]" dimensionUniqueName="[Range 1]" displayFolder="" count="0" memberValueDatatype="5" unbalanced="0"/>
    <cacheHierarchy uniqueName="[Range 1].[Week29]" caption="Week29" attribute="1" defaultMemberUniqueName="[Range 1].[Week29].[All]" allUniqueName="[Range 1].[Week29].[All]" dimensionUniqueName="[Range 1]" displayFolder="" count="0" memberValueDatatype="5" unbalanced="0"/>
    <cacheHierarchy uniqueName="[Range 1].[Week30]" caption="Week30" attribute="1" defaultMemberUniqueName="[Range 1].[Week30].[All]" allUniqueName="[Range 1].[Week30].[All]" dimensionUniqueName="[Range 1]" displayFolder="" count="0" memberValueDatatype="5" unbalanced="0"/>
    <cacheHierarchy uniqueName="[Range 1].[Week31]" caption="Week31" attribute="1" defaultMemberUniqueName="[Range 1].[Week31].[All]" allUniqueName="[Range 1].[Week31].[All]" dimensionUniqueName="[Range 1]" displayFolder="" count="0" memberValueDatatype="5" unbalanced="0"/>
    <cacheHierarchy uniqueName="[Range 1].[Week32]" caption="Week32" attribute="1" defaultMemberUniqueName="[Range 1].[Week32].[All]" allUniqueName="[Range 1].[Week32].[All]" dimensionUniqueName="[Range 1]" displayFolder="" count="0" memberValueDatatype="5" unbalanced="0"/>
    <cacheHierarchy uniqueName="[Range 1].[Week33]" caption="Week33" attribute="1" defaultMemberUniqueName="[Range 1].[Week33].[All]" allUniqueName="[Range 1].[Week33].[All]" dimensionUniqueName="[Range 1]" displayFolder="" count="0" memberValueDatatype="5" unbalanced="0"/>
    <cacheHierarchy uniqueName="[Range 1].[Week34]" caption="Week34" attribute="1" defaultMemberUniqueName="[Range 1].[Week34].[All]" allUniqueName="[Range 1].[Week34].[All]" dimensionUniqueName="[Range 1]" displayFolder="" count="0" memberValueDatatype="5" unbalanced="0"/>
    <cacheHierarchy uniqueName="[Range 1].[Week35]" caption="Week35" attribute="1" defaultMemberUniqueName="[Range 1].[Week35].[All]" allUniqueName="[Range 1].[Week35].[All]" dimensionUniqueName="[Range 1]" displayFolder="" count="0" memberValueDatatype="5" unbalanced="0"/>
    <cacheHierarchy uniqueName="[Range 1].[Week36]" caption="Week36" attribute="1" defaultMemberUniqueName="[Range 1].[Week36].[All]" allUniqueName="[Range 1].[Week36].[All]" dimensionUniqueName="[Range 1]" displayFolder="" count="0" memberValueDatatype="5" unbalanced="0"/>
    <cacheHierarchy uniqueName="[Range 1].[Week37]" caption="Week37" attribute="1" defaultMemberUniqueName="[Range 1].[Week37].[All]" allUniqueName="[Range 1].[Week37].[All]" dimensionUniqueName="[Range 1]" displayFolder="" count="0" memberValueDatatype="5" unbalanced="0"/>
    <cacheHierarchy uniqueName="[Range 1].[Week38]" caption="Week38" attribute="1" defaultMemberUniqueName="[Range 1].[Week38].[All]" allUniqueName="[Range 1].[Week38].[All]" dimensionUniqueName="[Range 1]" displayFolder="" count="0" memberValueDatatype="5" unbalanced="0"/>
    <cacheHierarchy uniqueName="[Range 1].[Week39]" caption="Week39" attribute="1" defaultMemberUniqueName="[Range 1].[Week39].[All]" allUniqueName="[Range 1].[Week39].[All]" dimensionUniqueName="[Range 1]" displayFolder="" count="0" memberValueDatatype="5" unbalanced="0"/>
    <cacheHierarchy uniqueName="[Range 1].[Total Sales]" caption="Total Sales" attribute="1" defaultMemberUniqueName="[Range 1].[Total Sales].[All]" allUniqueName="[Range 1].[Total Sales].[All]" dimensionUniqueName="[Range 1]" displayFolder="" count="0" memberValueDatatype="5" unbalanced="0"/>
    <cacheHierarchy uniqueName="[Range 1].[Target]" caption="Target" attribute="1" defaultMemberUniqueName="[Range 1].[Target].[All]" allUniqueName="[Range 1].[Target].[All]" dimensionUniqueName="[Range 1]" displayFolder="" count="0" memberValueDatatype="20" unbalanced="0"/>
    <cacheHierarchy uniqueName="[Range 2].[Salesperson]" caption="Salesperson" attribute="1" defaultMemberUniqueName="[Range 2].[Salesperson].[All]" allUniqueName="[Range 2].[Salesperson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Region]" caption="Region" attribute="1" defaultMemberUniqueName="[Range 2].[Region].[All]" allUniqueName="[Range 2].[Region].[All]" dimensionUniqueName="[Range 2]" displayFolder="" count="2" memberValueDatatype="130" unbalanced="0">
      <fieldsUsage count="2">
        <fieldUsage x="-1"/>
        <fieldUsage x="1"/>
      </fieldsUsage>
    </cacheHierarchy>
    <cacheHierarchy uniqueName="[Range 2].[Week40]" caption="Week40" attribute="1" defaultMemberUniqueName="[Range 2].[Week40].[All]" allUniqueName="[Range 2].[Week40].[All]" dimensionUniqueName="[Range 2]" displayFolder="" count="0" memberValueDatatype="5" unbalanced="0"/>
    <cacheHierarchy uniqueName="[Range 2].[Week41]" caption="Week41" attribute="1" defaultMemberUniqueName="[Range 2].[Week41].[All]" allUniqueName="[Range 2].[Week41].[All]" dimensionUniqueName="[Range 2]" displayFolder="" count="0" memberValueDatatype="5" unbalanced="0"/>
    <cacheHierarchy uniqueName="[Range 2].[Week42]" caption="Week42" attribute="1" defaultMemberUniqueName="[Range 2].[Week42].[All]" allUniqueName="[Range 2].[Week42].[All]" dimensionUniqueName="[Range 2]" displayFolder="" count="0" memberValueDatatype="5" unbalanced="0"/>
    <cacheHierarchy uniqueName="[Range 2].[Week43]" caption="Week43" attribute="1" defaultMemberUniqueName="[Range 2].[Week43].[All]" allUniqueName="[Range 2].[Week43].[All]" dimensionUniqueName="[Range 2]" displayFolder="" count="0" memberValueDatatype="5" unbalanced="0"/>
    <cacheHierarchy uniqueName="[Range 2].[Week44]" caption="Week44" attribute="1" defaultMemberUniqueName="[Range 2].[Week44].[All]" allUniqueName="[Range 2].[Week44].[All]" dimensionUniqueName="[Range 2]" displayFolder="" count="0" memberValueDatatype="5" unbalanced="0"/>
    <cacheHierarchy uniqueName="[Range 2].[Week45]" caption="Week45" attribute="1" defaultMemberUniqueName="[Range 2].[Week45].[All]" allUniqueName="[Range 2].[Week45].[All]" dimensionUniqueName="[Range 2]" displayFolder="" count="0" memberValueDatatype="5" unbalanced="0"/>
    <cacheHierarchy uniqueName="[Range 2].[Week46]" caption="Week46" attribute="1" defaultMemberUniqueName="[Range 2].[Week46].[All]" allUniqueName="[Range 2].[Week46].[All]" dimensionUniqueName="[Range 2]" displayFolder="" count="0" memberValueDatatype="5" unbalanced="0"/>
    <cacheHierarchy uniqueName="[Range 2].[Week47]" caption="Week47" attribute="1" defaultMemberUniqueName="[Range 2].[Week47].[All]" allUniqueName="[Range 2].[Week47].[All]" dimensionUniqueName="[Range 2]" displayFolder="" count="0" memberValueDatatype="5" unbalanced="0"/>
    <cacheHierarchy uniqueName="[Range 2].[Week48]" caption="Week48" attribute="1" defaultMemberUniqueName="[Range 2].[Week48].[All]" allUniqueName="[Range 2].[Week48].[All]" dimensionUniqueName="[Range 2]" displayFolder="" count="0" memberValueDatatype="5" unbalanced="0"/>
    <cacheHierarchy uniqueName="[Range 2].[Week49]" caption="Week49" attribute="1" defaultMemberUniqueName="[Range 2].[Week49].[All]" allUniqueName="[Range 2].[Week49].[All]" dimensionUniqueName="[Range 2]" displayFolder="" count="0" memberValueDatatype="5" unbalanced="0"/>
    <cacheHierarchy uniqueName="[Range 2].[Week50]" caption="Week50" attribute="1" defaultMemberUniqueName="[Range 2].[Week50].[All]" allUniqueName="[Range 2].[Week50].[All]" dimensionUniqueName="[Range 2]" displayFolder="" count="0" memberValueDatatype="5" unbalanced="0"/>
    <cacheHierarchy uniqueName="[Range 2].[Week51]" caption="Week51" attribute="1" defaultMemberUniqueName="[Range 2].[Week51].[All]" allUniqueName="[Range 2].[Week51].[All]" dimensionUniqueName="[Range 2]" displayFolder="" count="0" memberValueDatatype="5" unbalanced="0"/>
    <cacheHierarchy uniqueName="[Range 2].[Week52]" caption="Week52" attribute="1" defaultMemberUniqueName="[Range 2].[Week52].[All]" allUniqueName="[Range 2].[Week52].[All]" dimensionUniqueName="[Range 2]" displayFolder="" count="0" memberValueDatatype="5" unbalanced="0"/>
    <cacheHierarchy uniqueName="[Range 2].[Total sales]" caption="Total sales" attribute="1" defaultMemberUniqueName="[Range 2].[Total sales].[All]" allUniqueName="[Range 2].[Total sales].[All]" dimensionUniqueName="[Range 2]" displayFolder="" count="0" memberValueDatatype="5" unbalanced="0"/>
    <cacheHierarchy uniqueName="[Range 2].[Target]" caption="Target" attribute="1" defaultMemberUniqueName="[Range 2].[Target].[All]" allUniqueName="[Range 2].[Target].[All]" dimensionUniqueName="[Range 2]" displayFolder="" count="0" memberValueDatatype="20" unbalanced="0"/>
    <cacheHierarchy uniqueName="[Range 2].[Annual Salary]" caption="Annual Salary" attribute="1" defaultMemberUniqueName="[Range 2].[Annual Salary].[All]" allUniqueName="[Range 2].[Annual Salary].[All]" dimensionUniqueName="[Range 2]" displayFolder="" count="0" memberValueDatatype="20" unbalanced="0"/>
    <cacheHierarchy uniqueName="[Range 2].[Bonus]" caption="Bonus" attribute="1" defaultMemberUniqueName="[Range 2].[Bonus].[All]" allUniqueName="[Range 2].[Bonus].[All]" dimensionUniqueName="[Range 2]" displayFolder="" count="0" memberValueDatatype="5" unbalanced="0"/>
    <cacheHierarchy uniqueName="[Range 2].[Mileage]" caption="Mileage" attribute="1" defaultMemberUniqueName="[Range 2].[Mileage].[All]" allUniqueName="[Range 2].[Mileage].[All]" dimensionUniqueName="[Range 2]" displayFolder="" count="0" memberValueDatatype="20" unbalanced="0"/>
    <cacheHierarchy uniqueName="[Range 3].[Salesperson]" caption="Salesperson" attribute="1" defaultMemberUniqueName="[Range 3].[Salesperson].[All]" allUniqueName="[Range 3].[Salesperson].[All]" dimensionUniqueName="[Range 3]" displayFolder="" count="0" memberValueDatatype="130" unbalanced="0"/>
    <cacheHierarchy uniqueName="[Range 3].[Region]" caption="Region" attribute="1" defaultMemberUniqueName="[Range 3].[Region].[All]" allUniqueName="[Range 3].[Region].[All]" dimensionUniqueName="[Range 3]" displayFolder="" count="0" memberValueDatatype="130" unbalanced="0"/>
    <cacheHierarchy uniqueName="[Range 3].[Week40]" caption="Week40" attribute="1" defaultMemberUniqueName="[Range 3].[Week40].[All]" allUniqueName="[Range 3].[Week40].[All]" dimensionUniqueName="[Range 3]" displayFolder="" count="0" memberValueDatatype="5" unbalanced="0"/>
    <cacheHierarchy uniqueName="[Range 3].[Week41]" caption="Week41" attribute="1" defaultMemberUniqueName="[Range 3].[Week41].[All]" allUniqueName="[Range 3].[Week41].[All]" dimensionUniqueName="[Range 3]" displayFolder="" count="0" memberValueDatatype="5" unbalanced="0"/>
    <cacheHierarchy uniqueName="[Range 3].[Week42]" caption="Week42" attribute="1" defaultMemberUniqueName="[Range 3].[Week42].[All]" allUniqueName="[Range 3].[Week42].[All]" dimensionUniqueName="[Range 3]" displayFolder="" count="0" memberValueDatatype="5" unbalanced="0"/>
    <cacheHierarchy uniqueName="[Range 3].[Week43]" caption="Week43" attribute="1" defaultMemberUniqueName="[Range 3].[Week43].[All]" allUniqueName="[Range 3].[Week43].[All]" dimensionUniqueName="[Range 3]" displayFolder="" count="0" memberValueDatatype="5" unbalanced="0"/>
    <cacheHierarchy uniqueName="[Range 3].[Week44]" caption="Week44" attribute="1" defaultMemberUniqueName="[Range 3].[Week44].[All]" allUniqueName="[Range 3].[Week44].[All]" dimensionUniqueName="[Range 3]" displayFolder="" count="0" memberValueDatatype="5" unbalanced="0"/>
    <cacheHierarchy uniqueName="[Range 3].[Week45]" caption="Week45" attribute="1" defaultMemberUniqueName="[Range 3].[Week45].[All]" allUniqueName="[Range 3].[Week45].[All]" dimensionUniqueName="[Range 3]" displayFolder="" count="0" memberValueDatatype="5" unbalanced="0"/>
    <cacheHierarchy uniqueName="[Range 3].[Week46]" caption="Week46" attribute="1" defaultMemberUniqueName="[Range 3].[Week46].[All]" allUniqueName="[Range 3].[Week46].[All]" dimensionUniqueName="[Range 3]" displayFolder="" count="0" memberValueDatatype="5" unbalanced="0"/>
    <cacheHierarchy uniqueName="[Range 3].[Week47]" caption="Week47" attribute="1" defaultMemberUniqueName="[Range 3].[Week47].[All]" allUniqueName="[Range 3].[Week47].[All]" dimensionUniqueName="[Range 3]" displayFolder="" count="0" memberValueDatatype="5" unbalanced="0"/>
    <cacheHierarchy uniqueName="[Range 3].[Week48]" caption="Week48" attribute="1" defaultMemberUniqueName="[Range 3].[Week48].[All]" allUniqueName="[Range 3].[Week48].[All]" dimensionUniqueName="[Range 3]" displayFolder="" count="0" memberValueDatatype="5" unbalanced="0"/>
    <cacheHierarchy uniqueName="[Range 3].[Week49]" caption="Week49" attribute="1" defaultMemberUniqueName="[Range 3].[Week49].[All]" allUniqueName="[Range 3].[Week49].[All]" dimensionUniqueName="[Range 3]" displayFolder="" count="0" memberValueDatatype="5" unbalanced="0"/>
    <cacheHierarchy uniqueName="[Range 3].[Week50]" caption="Week50" attribute="1" defaultMemberUniqueName="[Range 3].[Week50].[All]" allUniqueName="[Range 3].[Week50].[All]" dimensionUniqueName="[Range 3]" displayFolder="" count="0" memberValueDatatype="5" unbalanced="0"/>
    <cacheHierarchy uniqueName="[Range 3].[Week51]" caption="Week51" attribute="1" defaultMemberUniqueName="[Range 3].[Week51].[All]" allUniqueName="[Range 3].[Week51].[All]" dimensionUniqueName="[Range 3]" displayFolder="" count="0" memberValueDatatype="5" unbalanced="0"/>
    <cacheHierarchy uniqueName="[Range 3].[Week52]" caption="Week52" attribute="1" defaultMemberUniqueName="[Range 3].[Week52].[All]" allUniqueName="[Range 3].[Week52].[All]" dimensionUniqueName="[Range 3]" displayFolder="" count="0" memberValueDatatype="5" unbalanced="0"/>
    <cacheHierarchy uniqueName="[Range 3].[Total sales]" caption="Total sales" attribute="1" defaultMemberUniqueName="[Range 3].[Total sales].[All]" allUniqueName="[Range 3].[Total sales].[All]" dimensionUniqueName="[Range 3]" displayFolder="" count="0" memberValueDatatype="5" unbalanced="0"/>
    <cacheHierarchy uniqueName="[Range 3].[Target]" caption="Target" attribute="1" defaultMemberUniqueName="[Range 3].[Target].[All]" allUniqueName="[Range 3].[Target].[All]" dimensionUniqueName="[Range 3]" displayFolder="" count="0" memberValueDatatype="20" unbalanced="0"/>
    <cacheHierarchy uniqueName="[Range 3].[Annual Salary]" caption="Annual Salary" attribute="1" defaultMemberUniqueName="[Range 3].[Annual Salary].[All]" allUniqueName="[Range 3].[Annual Salary].[All]" dimensionUniqueName="[Range 3]" displayFolder="" count="0" memberValueDatatype="20" unbalanced="0"/>
    <cacheHierarchy uniqueName="[Range 3].[Bonus]" caption="Bonus" attribute="1" defaultMemberUniqueName="[Range 3].[Bonus].[All]" allUniqueName="[Range 3].[Bonus].[All]" dimensionUniqueName="[Range 3]" displayFolder="" count="0" memberValueDatatype="5" unbalanced="0"/>
    <cacheHierarchy uniqueName="[Range 3].[Mileage]" caption="Mileage" attribute="1" defaultMemberUniqueName="[Range 3].[Mileage].[All]" allUniqueName="[Range 3].[Mileage].[All]" dimensionUniqueName="[Range 3]" displayFolder="" count="0" memberValueDatatype="20" unbalanced="0"/>
    <cacheHierarchy uniqueName="[Range 3].[Total Year Mileage]" caption="Total Year Mileage" attribute="1" defaultMemberUniqueName="[Range 3].[Total Year Mileage].[All]" allUniqueName="[Range 3].[Total Year Mileage].[All]" dimensionUniqueName="[Range 3]" displayFolder="" count="0" memberValueDatatype="5" unbalanced="0"/>
    <cacheHierarchy uniqueName="[Range 3].[Mileage category]" caption="Mileage category" attribute="1" defaultMemberUniqueName="[Range 3].[Mileage category].[All]" allUniqueName="[Range 3].[Mileage category].[All]" dimensionUniqueName="[Range 3]" displayFolder="" count="0" memberValueDatatype="130" unbalanced="0"/>
    <cacheHierarchy uniqueName="[Range 3].[Mileage payment]" caption="Mileage payment" attribute="1" defaultMemberUniqueName="[Range 3].[Mileage payment].[All]" allUniqueName="[Range 3].[Mileage payment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arget]" caption="Sum of Target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otal Sales 2]" caption="Sum of Total Sales 2" measure="1" displayFolder="" measureGroup="Range 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Target 2]" caption="Sum of Target 2" measure="1" displayFolder="" measureGroup="Range 1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Total sales 3]" caption="Sum of Total sales 3" measure="1" displayFolder="" measureGroup="Range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Target 3]" caption="Sum of Target 3" measure="1" displayFolder="" measureGroup="Range 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Mileage]" caption="Sum of Mileage" measure="1" displayFolder="" measureGroup="Range 3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Sum of Total Year Mileage]" caption="Sum of Total Year Mileage" measure="1" displayFolder="" measureGroup="Range 3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Mileage payment]" caption="Sum of Mileage payment" measure="1" displayFolder="" measureGroup="Range 3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wendwa" refreshedDate="44875.542018402775" backgroundQuery="1" createdVersion="8" refreshedVersion="8" minRefreshableVersion="3" recordCount="0" supportSubquery="1" supportAdvancedDrill="1" xr:uid="{E30E7153-05B5-4FD7-9D5A-63FCC94A73D1}">
  <cacheSource type="external" connectionId="1"/>
  <cacheFields count="4">
    <cacheField name="[Range 1].[Salesperson].[Salesperson]" caption="Salesperson" numFmtId="0" hierarchy="20" level="1">
      <sharedItems count="12">
        <s v="Baker Tom"/>
        <s v="Carnehan Karen"/>
        <s v="Donnald Ron"/>
        <s v="Howard Glenda"/>
        <s v="Ken John"/>
        <s v="Mann Trent"/>
        <s v="Narman Bill"/>
        <s v="Penfold Sandy"/>
        <s v="Smith Paul"/>
        <s v="Underhill Genesis"/>
        <s v="Velinda Nancy"/>
        <s v="Young Olivia"/>
      </sharedItems>
    </cacheField>
    <cacheField name="[Range 1].[Region].[Region]" caption="Region" numFmtId="0" hierarchy="21" level="1">
      <sharedItems count="12">
        <s v="Kildare"/>
        <s v="Cork"/>
        <s v="Galway"/>
        <s v="Dublin"/>
        <s v="Donegal"/>
        <s v="Wexford"/>
        <s v="Mayo"/>
        <s v="Maeth"/>
        <s v="Kerry"/>
        <s v="Wicklow"/>
        <s v="Laois"/>
        <s v="Cavan"/>
      </sharedItems>
    </cacheField>
    <cacheField name="[Measures].[Sum of Total Sales 2]" caption="Sum of Total Sales 2" numFmtId="0" hierarchy="87" level="32767"/>
    <cacheField name="[Measures].[Sum of Target 2]" caption="Sum of Target 2" numFmtId="0" hierarchy="88" level="32767"/>
  </cacheFields>
  <cacheHierarchies count="94">
    <cacheHierarchy uniqueName="[Range].[Salesperson]" caption="Salesperson" attribute="1" defaultMemberUniqueName="[Range].[Salesperson].[All]" allUniqueName="[Range].[Salesperson].[All]" dimensionUniqueName="[Range]" displayFolder="" count="0" memberValueDatatype="13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Week14]" caption="Week14" attribute="1" defaultMemberUniqueName="[Range].[Week14].[All]" allUniqueName="[Range].[Week14].[All]" dimensionUniqueName="[Range]" displayFolder="" count="0" memberValueDatatype="5" unbalanced="0"/>
    <cacheHierarchy uniqueName="[Range].[Week15]" caption="Week15" attribute="1" defaultMemberUniqueName="[Range].[Week15].[All]" allUniqueName="[Range].[Week15].[All]" dimensionUniqueName="[Range]" displayFolder="" count="0" memberValueDatatype="20" unbalanced="0"/>
    <cacheHierarchy uniqueName="[Range].[Week16]" caption="Week16" attribute="1" defaultMemberUniqueName="[Range].[Week16].[All]" allUniqueName="[Range].[Week16].[All]" dimensionUniqueName="[Range]" displayFolder="" count="0" memberValueDatatype="5" unbalanced="0"/>
    <cacheHierarchy uniqueName="[Range].[Week17]" caption="Week17" attribute="1" defaultMemberUniqueName="[Range].[Week17].[All]" allUniqueName="[Range].[Week17].[All]" dimensionUniqueName="[Range]" displayFolder="" count="0" memberValueDatatype="5" unbalanced="0"/>
    <cacheHierarchy uniqueName="[Range].[Week18]" caption="Week18" attribute="1" defaultMemberUniqueName="[Range].[Week18].[All]" allUniqueName="[Range].[Week18].[All]" dimensionUniqueName="[Range]" displayFolder="" count="0" memberValueDatatype="5" unbalanced="0"/>
    <cacheHierarchy uniqueName="[Range].[Week19]" caption="Week19" attribute="1" defaultMemberUniqueName="[Range].[Week19].[All]" allUniqueName="[Range].[Week19].[All]" dimensionUniqueName="[Range]" displayFolder="" count="0" memberValueDatatype="5" unbalanced="0"/>
    <cacheHierarchy uniqueName="[Range].[Week20]" caption="Week20" attribute="1" defaultMemberUniqueName="[Range].[Week20].[All]" allUniqueName="[Range].[Week20].[All]" dimensionUniqueName="[Range]" displayFolder="" count="0" memberValueDatatype="5" unbalanced="0"/>
    <cacheHierarchy uniqueName="[Range].[Week21]" caption="Week21" attribute="1" defaultMemberUniqueName="[Range].[Week21].[All]" allUniqueName="[Range].[Week21].[All]" dimensionUniqueName="[Range]" displayFolder="" count="0" memberValueDatatype="5" unbalanced="0"/>
    <cacheHierarchy uniqueName="[Range].[Week22]" caption="Week22" attribute="1" defaultMemberUniqueName="[Range].[Week22].[All]" allUniqueName="[Range].[Week22].[All]" dimensionUniqueName="[Range]" displayFolder="" count="0" memberValueDatatype="20" unbalanced="0"/>
    <cacheHierarchy uniqueName="[Range].[Week23]" caption="Week23" attribute="1" defaultMemberUniqueName="[Range].[Week23].[All]" allUniqueName="[Range].[Week23].[All]" dimensionUniqueName="[Range]" displayFolder="" count="0" memberValueDatatype="5" unbalanced="0"/>
    <cacheHierarchy uniqueName="[Range].[Week24]" caption="Week24" attribute="1" defaultMemberUniqueName="[Range].[Week24].[All]" allUniqueName="[Range].[Week24].[All]" dimensionUniqueName="[Range]" displayFolder="" count="0" memberValueDatatype="5" unbalanced="0"/>
    <cacheHierarchy uniqueName="[Range].[Week25]" caption="Week25" attribute="1" defaultMemberUniqueName="[Range].[Week25].[All]" allUniqueName="[Range].[Week25].[All]" dimensionUniqueName="[Range]" displayFolder="" count="0" memberValueDatatype="20" unbalanced="0"/>
    <cacheHierarchy uniqueName="[Range].[Week26]" caption="Week26" attribute="1" defaultMemberUniqueName="[Range].[Week26].[All]" allUniqueName="[Range].[Week26].[All]" dimensionUniqueName="[Range]" displayFolder="" count="0" memberValueDatatype="5" unbalanced="0"/>
    <cacheHierarchy uniqueName="[Range].[Total Sales]" caption="Total Sales" attribute="1" defaultMemberUniqueName="[Range].[Total Sales].[All]" allUniqueName="[Range].[Total Sales].[All]" dimensionUniqueName="[Range]" displayFolder="" count="0" memberValueDatatype="5" unbalanced="0"/>
    <cacheHierarchy uniqueName="[Range].[Target]" caption="Target" attribute="1" defaultMemberUniqueName="[Range].[Target].[All]" allUniqueName="[Range].[Target].[All]" dimensionUniqueName="[Range]" displayFolder="" count="0" memberValueDatatype="20" unbalanced="0"/>
    <cacheHierarchy uniqueName="[Range].[Annual Salary]" caption="Annual Salary" attribute="1" defaultMemberUniqueName="[Range].[Annual Salary].[All]" allUniqueName="[Range].[Annual Salary].[All]" dimensionUniqueName="[Range]" displayFolder="" count="0" memberValueDatatype="20" unbalanced="0"/>
    <cacheHierarchy uniqueName="[Range].[Bonus]" caption="Bonus" attribute="1" defaultMemberUniqueName="[Range].[Bonus].[All]" allUniqueName="[Range].[Bonus].[All]" dimensionUniqueName="[Range]" displayFolder="" count="0" memberValueDatatype="5" unbalanced="0"/>
    <cacheHierarchy uniqueName="[Range].[Mileage]" caption="Mileage" attribute="1" defaultMemberUniqueName="[Range].[Mileage].[All]" allUniqueName="[Range].[Mileage].[All]" dimensionUniqueName="[Range]" displayFolder="" count="0" memberValueDatatype="20" unbalanced="0"/>
    <cacheHierarchy uniqueName="[Range 1].[Salesperson]" caption="Salesperson" attribute="1" defaultMemberUniqueName="[Range 1].[Salesperson].[All]" allUniqueName="[Range 1].[Salesperson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Region]" caption="Region" attribute="1" defaultMemberUniqueName="[Range 1].[Region].[All]" allUniqueName="[Range 1].[Region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Week27]" caption="Week27" attribute="1" defaultMemberUniqueName="[Range 1].[Week27].[All]" allUniqueName="[Range 1].[Week27].[All]" dimensionUniqueName="[Range 1]" displayFolder="" count="0" memberValueDatatype="5" unbalanced="0"/>
    <cacheHierarchy uniqueName="[Range 1].[Week28]" caption="Week28" attribute="1" defaultMemberUniqueName="[Range 1].[Week28].[All]" allUniqueName="[Range 1].[Week28].[All]" dimensionUniqueName="[Range 1]" displayFolder="" count="0" memberValueDatatype="5" unbalanced="0"/>
    <cacheHierarchy uniqueName="[Range 1].[Week29]" caption="Week29" attribute="1" defaultMemberUniqueName="[Range 1].[Week29].[All]" allUniqueName="[Range 1].[Week29].[All]" dimensionUniqueName="[Range 1]" displayFolder="" count="0" memberValueDatatype="5" unbalanced="0"/>
    <cacheHierarchy uniqueName="[Range 1].[Week30]" caption="Week30" attribute="1" defaultMemberUniqueName="[Range 1].[Week30].[All]" allUniqueName="[Range 1].[Week30].[All]" dimensionUniqueName="[Range 1]" displayFolder="" count="0" memberValueDatatype="5" unbalanced="0"/>
    <cacheHierarchy uniqueName="[Range 1].[Week31]" caption="Week31" attribute="1" defaultMemberUniqueName="[Range 1].[Week31].[All]" allUniqueName="[Range 1].[Week31].[All]" dimensionUniqueName="[Range 1]" displayFolder="" count="0" memberValueDatatype="5" unbalanced="0"/>
    <cacheHierarchy uniqueName="[Range 1].[Week32]" caption="Week32" attribute="1" defaultMemberUniqueName="[Range 1].[Week32].[All]" allUniqueName="[Range 1].[Week32].[All]" dimensionUniqueName="[Range 1]" displayFolder="" count="0" memberValueDatatype="5" unbalanced="0"/>
    <cacheHierarchy uniqueName="[Range 1].[Week33]" caption="Week33" attribute="1" defaultMemberUniqueName="[Range 1].[Week33].[All]" allUniqueName="[Range 1].[Week33].[All]" dimensionUniqueName="[Range 1]" displayFolder="" count="0" memberValueDatatype="5" unbalanced="0"/>
    <cacheHierarchy uniqueName="[Range 1].[Week34]" caption="Week34" attribute="1" defaultMemberUniqueName="[Range 1].[Week34].[All]" allUniqueName="[Range 1].[Week34].[All]" dimensionUniqueName="[Range 1]" displayFolder="" count="0" memberValueDatatype="5" unbalanced="0"/>
    <cacheHierarchy uniqueName="[Range 1].[Week35]" caption="Week35" attribute="1" defaultMemberUniqueName="[Range 1].[Week35].[All]" allUniqueName="[Range 1].[Week35].[All]" dimensionUniqueName="[Range 1]" displayFolder="" count="0" memberValueDatatype="5" unbalanced="0"/>
    <cacheHierarchy uniqueName="[Range 1].[Week36]" caption="Week36" attribute="1" defaultMemberUniqueName="[Range 1].[Week36].[All]" allUniqueName="[Range 1].[Week36].[All]" dimensionUniqueName="[Range 1]" displayFolder="" count="0" memberValueDatatype="5" unbalanced="0"/>
    <cacheHierarchy uniqueName="[Range 1].[Week37]" caption="Week37" attribute="1" defaultMemberUniqueName="[Range 1].[Week37].[All]" allUniqueName="[Range 1].[Week37].[All]" dimensionUniqueName="[Range 1]" displayFolder="" count="0" memberValueDatatype="5" unbalanced="0"/>
    <cacheHierarchy uniqueName="[Range 1].[Week38]" caption="Week38" attribute="1" defaultMemberUniqueName="[Range 1].[Week38].[All]" allUniqueName="[Range 1].[Week38].[All]" dimensionUniqueName="[Range 1]" displayFolder="" count="0" memberValueDatatype="5" unbalanced="0"/>
    <cacheHierarchy uniqueName="[Range 1].[Week39]" caption="Week39" attribute="1" defaultMemberUniqueName="[Range 1].[Week39].[All]" allUniqueName="[Range 1].[Week39].[All]" dimensionUniqueName="[Range 1]" displayFolder="" count="0" memberValueDatatype="5" unbalanced="0"/>
    <cacheHierarchy uniqueName="[Range 1].[Total Sales]" caption="Total Sales" attribute="1" defaultMemberUniqueName="[Range 1].[Total Sales].[All]" allUniqueName="[Range 1].[Total Sales].[All]" dimensionUniqueName="[Range 1]" displayFolder="" count="0" memberValueDatatype="5" unbalanced="0"/>
    <cacheHierarchy uniqueName="[Range 1].[Target]" caption="Target" attribute="1" defaultMemberUniqueName="[Range 1].[Target].[All]" allUniqueName="[Range 1].[Target].[All]" dimensionUniqueName="[Range 1]" displayFolder="" count="0" memberValueDatatype="20" unbalanced="0"/>
    <cacheHierarchy uniqueName="[Range 2].[Salesperson]" caption="Salesperson" attribute="1" defaultMemberUniqueName="[Range 2].[Salesperson].[All]" allUniqueName="[Range 2].[Salesperson].[All]" dimensionUniqueName="[Range 2]" displayFolder="" count="0" memberValueDatatype="130" unbalanced="0"/>
    <cacheHierarchy uniqueName="[Range 2].[Region]" caption="Region" attribute="1" defaultMemberUniqueName="[Range 2].[Region].[All]" allUniqueName="[Range 2].[Region].[All]" dimensionUniqueName="[Range 2]" displayFolder="" count="0" memberValueDatatype="130" unbalanced="0"/>
    <cacheHierarchy uniqueName="[Range 2].[Week40]" caption="Week40" attribute="1" defaultMemberUniqueName="[Range 2].[Week40].[All]" allUniqueName="[Range 2].[Week40].[All]" dimensionUniqueName="[Range 2]" displayFolder="" count="0" memberValueDatatype="5" unbalanced="0"/>
    <cacheHierarchy uniqueName="[Range 2].[Week41]" caption="Week41" attribute="1" defaultMemberUniqueName="[Range 2].[Week41].[All]" allUniqueName="[Range 2].[Week41].[All]" dimensionUniqueName="[Range 2]" displayFolder="" count="0" memberValueDatatype="5" unbalanced="0"/>
    <cacheHierarchy uniqueName="[Range 2].[Week42]" caption="Week42" attribute="1" defaultMemberUniqueName="[Range 2].[Week42].[All]" allUniqueName="[Range 2].[Week42].[All]" dimensionUniqueName="[Range 2]" displayFolder="" count="0" memberValueDatatype="5" unbalanced="0"/>
    <cacheHierarchy uniqueName="[Range 2].[Week43]" caption="Week43" attribute="1" defaultMemberUniqueName="[Range 2].[Week43].[All]" allUniqueName="[Range 2].[Week43].[All]" dimensionUniqueName="[Range 2]" displayFolder="" count="0" memberValueDatatype="5" unbalanced="0"/>
    <cacheHierarchy uniqueName="[Range 2].[Week44]" caption="Week44" attribute="1" defaultMemberUniqueName="[Range 2].[Week44].[All]" allUniqueName="[Range 2].[Week44].[All]" dimensionUniqueName="[Range 2]" displayFolder="" count="0" memberValueDatatype="5" unbalanced="0"/>
    <cacheHierarchy uniqueName="[Range 2].[Week45]" caption="Week45" attribute="1" defaultMemberUniqueName="[Range 2].[Week45].[All]" allUniqueName="[Range 2].[Week45].[All]" dimensionUniqueName="[Range 2]" displayFolder="" count="0" memberValueDatatype="5" unbalanced="0"/>
    <cacheHierarchy uniqueName="[Range 2].[Week46]" caption="Week46" attribute="1" defaultMemberUniqueName="[Range 2].[Week46].[All]" allUniqueName="[Range 2].[Week46].[All]" dimensionUniqueName="[Range 2]" displayFolder="" count="0" memberValueDatatype="5" unbalanced="0"/>
    <cacheHierarchy uniqueName="[Range 2].[Week47]" caption="Week47" attribute="1" defaultMemberUniqueName="[Range 2].[Week47].[All]" allUniqueName="[Range 2].[Week47].[All]" dimensionUniqueName="[Range 2]" displayFolder="" count="0" memberValueDatatype="5" unbalanced="0"/>
    <cacheHierarchy uniqueName="[Range 2].[Week48]" caption="Week48" attribute="1" defaultMemberUniqueName="[Range 2].[Week48].[All]" allUniqueName="[Range 2].[Week48].[All]" dimensionUniqueName="[Range 2]" displayFolder="" count="0" memberValueDatatype="5" unbalanced="0"/>
    <cacheHierarchy uniqueName="[Range 2].[Week49]" caption="Week49" attribute="1" defaultMemberUniqueName="[Range 2].[Week49].[All]" allUniqueName="[Range 2].[Week49].[All]" dimensionUniqueName="[Range 2]" displayFolder="" count="0" memberValueDatatype="5" unbalanced="0"/>
    <cacheHierarchy uniqueName="[Range 2].[Week50]" caption="Week50" attribute="1" defaultMemberUniqueName="[Range 2].[Week50].[All]" allUniqueName="[Range 2].[Week50].[All]" dimensionUniqueName="[Range 2]" displayFolder="" count="0" memberValueDatatype="5" unbalanced="0"/>
    <cacheHierarchy uniqueName="[Range 2].[Week51]" caption="Week51" attribute="1" defaultMemberUniqueName="[Range 2].[Week51].[All]" allUniqueName="[Range 2].[Week51].[All]" dimensionUniqueName="[Range 2]" displayFolder="" count="0" memberValueDatatype="5" unbalanced="0"/>
    <cacheHierarchy uniqueName="[Range 2].[Week52]" caption="Week52" attribute="1" defaultMemberUniqueName="[Range 2].[Week52].[All]" allUniqueName="[Range 2].[Week52].[All]" dimensionUniqueName="[Range 2]" displayFolder="" count="0" memberValueDatatype="5" unbalanced="0"/>
    <cacheHierarchy uniqueName="[Range 2].[Total sales]" caption="Total sales" attribute="1" defaultMemberUniqueName="[Range 2].[Total sales].[All]" allUniqueName="[Range 2].[Total sales].[All]" dimensionUniqueName="[Range 2]" displayFolder="" count="0" memberValueDatatype="5" unbalanced="0"/>
    <cacheHierarchy uniqueName="[Range 2].[Target]" caption="Target" attribute="1" defaultMemberUniqueName="[Range 2].[Target].[All]" allUniqueName="[Range 2].[Target].[All]" dimensionUniqueName="[Range 2]" displayFolder="" count="0" memberValueDatatype="20" unbalanced="0"/>
    <cacheHierarchy uniqueName="[Range 2].[Annual Salary]" caption="Annual Salary" attribute="1" defaultMemberUniqueName="[Range 2].[Annual Salary].[All]" allUniqueName="[Range 2].[Annual Salary].[All]" dimensionUniqueName="[Range 2]" displayFolder="" count="0" memberValueDatatype="20" unbalanced="0"/>
    <cacheHierarchy uniqueName="[Range 2].[Bonus]" caption="Bonus" attribute="1" defaultMemberUniqueName="[Range 2].[Bonus].[All]" allUniqueName="[Range 2].[Bonus].[All]" dimensionUniqueName="[Range 2]" displayFolder="" count="0" memberValueDatatype="5" unbalanced="0"/>
    <cacheHierarchy uniqueName="[Range 2].[Mileage]" caption="Mileage" attribute="1" defaultMemberUniqueName="[Range 2].[Mileage].[All]" allUniqueName="[Range 2].[Mileage].[All]" dimensionUniqueName="[Range 2]" displayFolder="" count="0" memberValueDatatype="20" unbalanced="0"/>
    <cacheHierarchy uniqueName="[Range 3].[Salesperson]" caption="Salesperson" attribute="1" defaultMemberUniqueName="[Range 3].[Salesperson].[All]" allUniqueName="[Range 3].[Salesperson].[All]" dimensionUniqueName="[Range 3]" displayFolder="" count="0" memberValueDatatype="130" unbalanced="0"/>
    <cacheHierarchy uniqueName="[Range 3].[Region]" caption="Region" attribute="1" defaultMemberUniqueName="[Range 3].[Region].[All]" allUniqueName="[Range 3].[Region].[All]" dimensionUniqueName="[Range 3]" displayFolder="" count="0" memberValueDatatype="130" unbalanced="0"/>
    <cacheHierarchy uniqueName="[Range 3].[Week40]" caption="Week40" attribute="1" defaultMemberUniqueName="[Range 3].[Week40].[All]" allUniqueName="[Range 3].[Week40].[All]" dimensionUniqueName="[Range 3]" displayFolder="" count="0" memberValueDatatype="5" unbalanced="0"/>
    <cacheHierarchy uniqueName="[Range 3].[Week41]" caption="Week41" attribute="1" defaultMemberUniqueName="[Range 3].[Week41].[All]" allUniqueName="[Range 3].[Week41].[All]" dimensionUniqueName="[Range 3]" displayFolder="" count="0" memberValueDatatype="5" unbalanced="0"/>
    <cacheHierarchy uniqueName="[Range 3].[Week42]" caption="Week42" attribute="1" defaultMemberUniqueName="[Range 3].[Week42].[All]" allUniqueName="[Range 3].[Week42].[All]" dimensionUniqueName="[Range 3]" displayFolder="" count="0" memberValueDatatype="5" unbalanced="0"/>
    <cacheHierarchy uniqueName="[Range 3].[Week43]" caption="Week43" attribute="1" defaultMemberUniqueName="[Range 3].[Week43].[All]" allUniqueName="[Range 3].[Week43].[All]" dimensionUniqueName="[Range 3]" displayFolder="" count="0" memberValueDatatype="5" unbalanced="0"/>
    <cacheHierarchy uniqueName="[Range 3].[Week44]" caption="Week44" attribute="1" defaultMemberUniqueName="[Range 3].[Week44].[All]" allUniqueName="[Range 3].[Week44].[All]" dimensionUniqueName="[Range 3]" displayFolder="" count="0" memberValueDatatype="5" unbalanced="0"/>
    <cacheHierarchy uniqueName="[Range 3].[Week45]" caption="Week45" attribute="1" defaultMemberUniqueName="[Range 3].[Week45].[All]" allUniqueName="[Range 3].[Week45].[All]" dimensionUniqueName="[Range 3]" displayFolder="" count="0" memberValueDatatype="5" unbalanced="0"/>
    <cacheHierarchy uniqueName="[Range 3].[Week46]" caption="Week46" attribute="1" defaultMemberUniqueName="[Range 3].[Week46].[All]" allUniqueName="[Range 3].[Week46].[All]" dimensionUniqueName="[Range 3]" displayFolder="" count="0" memberValueDatatype="5" unbalanced="0"/>
    <cacheHierarchy uniqueName="[Range 3].[Week47]" caption="Week47" attribute="1" defaultMemberUniqueName="[Range 3].[Week47].[All]" allUniqueName="[Range 3].[Week47].[All]" dimensionUniqueName="[Range 3]" displayFolder="" count="0" memberValueDatatype="5" unbalanced="0"/>
    <cacheHierarchy uniqueName="[Range 3].[Week48]" caption="Week48" attribute="1" defaultMemberUniqueName="[Range 3].[Week48].[All]" allUniqueName="[Range 3].[Week48].[All]" dimensionUniqueName="[Range 3]" displayFolder="" count="0" memberValueDatatype="5" unbalanced="0"/>
    <cacheHierarchy uniqueName="[Range 3].[Week49]" caption="Week49" attribute="1" defaultMemberUniqueName="[Range 3].[Week49].[All]" allUniqueName="[Range 3].[Week49].[All]" dimensionUniqueName="[Range 3]" displayFolder="" count="0" memberValueDatatype="5" unbalanced="0"/>
    <cacheHierarchy uniqueName="[Range 3].[Week50]" caption="Week50" attribute="1" defaultMemberUniqueName="[Range 3].[Week50].[All]" allUniqueName="[Range 3].[Week50].[All]" dimensionUniqueName="[Range 3]" displayFolder="" count="0" memberValueDatatype="5" unbalanced="0"/>
    <cacheHierarchy uniqueName="[Range 3].[Week51]" caption="Week51" attribute="1" defaultMemberUniqueName="[Range 3].[Week51].[All]" allUniqueName="[Range 3].[Week51].[All]" dimensionUniqueName="[Range 3]" displayFolder="" count="0" memberValueDatatype="5" unbalanced="0"/>
    <cacheHierarchy uniqueName="[Range 3].[Week52]" caption="Week52" attribute="1" defaultMemberUniqueName="[Range 3].[Week52].[All]" allUniqueName="[Range 3].[Week52].[All]" dimensionUniqueName="[Range 3]" displayFolder="" count="0" memberValueDatatype="5" unbalanced="0"/>
    <cacheHierarchy uniqueName="[Range 3].[Total sales]" caption="Total sales" attribute="1" defaultMemberUniqueName="[Range 3].[Total sales].[All]" allUniqueName="[Range 3].[Total sales].[All]" dimensionUniqueName="[Range 3]" displayFolder="" count="0" memberValueDatatype="5" unbalanced="0"/>
    <cacheHierarchy uniqueName="[Range 3].[Target]" caption="Target" attribute="1" defaultMemberUniqueName="[Range 3].[Target].[All]" allUniqueName="[Range 3].[Target].[All]" dimensionUniqueName="[Range 3]" displayFolder="" count="0" memberValueDatatype="20" unbalanced="0"/>
    <cacheHierarchy uniqueName="[Range 3].[Annual Salary]" caption="Annual Salary" attribute="1" defaultMemberUniqueName="[Range 3].[Annual Salary].[All]" allUniqueName="[Range 3].[Annual Salary].[All]" dimensionUniqueName="[Range 3]" displayFolder="" count="0" memberValueDatatype="20" unbalanced="0"/>
    <cacheHierarchy uniqueName="[Range 3].[Bonus]" caption="Bonus" attribute="1" defaultMemberUniqueName="[Range 3].[Bonus].[All]" allUniqueName="[Range 3].[Bonus].[All]" dimensionUniqueName="[Range 3]" displayFolder="" count="0" memberValueDatatype="5" unbalanced="0"/>
    <cacheHierarchy uniqueName="[Range 3].[Mileage]" caption="Mileage" attribute="1" defaultMemberUniqueName="[Range 3].[Mileage].[All]" allUniqueName="[Range 3].[Mileage].[All]" dimensionUniqueName="[Range 3]" displayFolder="" count="0" memberValueDatatype="20" unbalanced="0"/>
    <cacheHierarchy uniqueName="[Range 3].[Total Year Mileage]" caption="Total Year Mileage" attribute="1" defaultMemberUniqueName="[Range 3].[Total Year Mileage].[All]" allUniqueName="[Range 3].[Total Year Mileage].[All]" dimensionUniqueName="[Range 3]" displayFolder="" count="0" memberValueDatatype="5" unbalanced="0"/>
    <cacheHierarchy uniqueName="[Range 3].[Mileage category]" caption="Mileage category" attribute="1" defaultMemberUniqueName="[Range 3].[Mileage category].[All]" allUniqueName="[Range 3].[Mileage category].[All]" dimensionUniqueName="[Range 3]" displayFolder="" count="0" memberValueDatatype="130" unbalanced="0"/>
    <cacheHierarchy uniqueName="[Range 3].[Mileage payment]" caption="Mileage payment" attribute="1" defaultMemberUniqueName="[Range 3].[Mileage payment].[All]" allUniqueName="[Range 3].[Mileage payment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arget]" caption="Sum of Target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otal Sales 2]" caption="Sum of Total Sales 2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Target 2]" caption="Sum of Target 2" measure="1" displayFolder="" measureGroup="Range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Total sales 3]" caption="Sum of Total sales 3" measure="1" displayFolder="" measureGroup="Range 2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Target 3]" caption="Sum of Target 3" measure="1" displayFolder="" measureGroup="Range 2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Mileage]" caption="Sum of Mileage" measure="1" displayFolder="" measureGroup="Range 3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Sum of Total Year Mileage]" caption="Sum of Total Year Mileage" measure="1" displayFolder="" measureGroup="Range 3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Mileage payment]" caption="Sum of Mileage payment" measure="1" displayFolder="" measureGroup="Range 3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wendwa" refreshedDate="44875.540260300928" backgroundQuery="1" createdVersion="8" refreshedVersion="8" minRefreshableVersion="3" recordCount="0" supportSubquery="1" supportAdvancedDrill="1" xr:uid="{9E1A255F-4467-4648-B7FC-BC82C9562505}">
  <cacheSource type="external" connectionId="1"/>
  <cacheFields count="4">
    <cacheField name="[Range].[Salesperson].[Salesperson]" caption="Salesperson" numFmtId="0" level="1">
      <sharedItems count="12">
        <s v="Baker Tom"/>
        <s v="Carnehan Karen"/>
        <s v="Donnald Ron"/>
        <s v="Howard Glenda"/>
        <s v="Ken John"/>
        <s v="Mann Trent"/>
        <s v="Narman Bill"/>
        <s v="Penfold Sandy"/>
        <s v="Smith Paul"/>
        <s v="Underhill Genesis"/>
        <s v="Velinda Nancy"/>
        <s v="Young Olivia"/>
      </sharedItems>
    </cacheField>
    <cacheField name="[Range].[Region].[Region]" caption="Region" numFmtId="0" hierarchy="1" level="1">
      <sharedItems count="12">
        <s v="Kildare"/>
        <s v="Cork"/>
        <s v="Galway"/>
        <s v="Dublin"/>
        <s v="Donegal"/>
        <s v="Wexford"/>
        <s v="Mayo"/>
        <s v="Maeth"/>
        <s v="Kerry"/>
        <s v="Wicklow"/>
        <s v="Laois"/>
        <s v="Cavan"/>
      </sharedItems>
    </cacheField>
    <cacheField name="[Measures].[Sum of Total Sales]" caption="Sum of Total Sales" numFmtId="0" hierarchy="85" level="32767"/>
    <cacheField name="[Measures].[Sum of Target]" caption="Sum of Target" numFmtId="0" hierarchy="86" level="32767"/>
  </cacheFields>
  <cacheHierarchies count="94">
    <cacheHierarchy uniqueName="[Range].[Salesperson]" caption="Salesperson" attribute="1" defaultMemberUniqueName="[Range].[Salesperson].[All]" allUniqueName="[Range].[Salespers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Week14]" caption="Week14" attribute="1" defaultMemberUniqueName="[Range].[Week14].[All]" allUniqueName="[Range].[Week14].[All]" dimensionUniqueName="[Range]" displayFolder="" count="0" memberValueDatatype="5" unbalanced="0"/>
    <cacheHierarchy uniqueName="[Range].[Week15]" caption="Week15" attribute="1" defaultMemberUniqueName="[Range].[Week15].[All]" allUniqueName="[Range].[Week15].[All]" dimensionUniqueName="[Range]" displayFolder="" count="0" memberValueDatatype="20" unbalanced="0"/>
    <cacheHierarchy uniqueName="[Range].[Week16]" caption="Week16" attribute="1" defaultMemberUniqueName="[Range].[Week16].[All]" allUniqueName="[Range].[Week16].[All]" dimensionUniqueName="[Range]" displayFolder="" count="0" memberValueDatatype="5" unbalanced="0"/>
    <cacheHierarchy uniqueName="[Range].[Week17]" caption="Week17" attribute="1" defaultMemberUniqueName="[Range].[Week17].[All]" allUniqueName="[Range].[Week17].[All]" dimensionUniqueName="[Range]" displayFolder="" count="0" memberValueDatatype="5" unbalanced="0"/>
    <cacheHierarchy uniqueName="[Range].[Week18]" caption="Week18" attribute="1" defaultMemberUniqueName="[Range].[Week18].[All]" allUniqueName="[Range].[Week18].[All]" dimensionUniqueName="[Range]" displayFolder="" count="0" memberValueDatatype="5" unbalanced="0"/>
    <cacheHierarchy uniqueName="[Range].[Week19]" caption="Week19" attribute="1" defaultMemberUniqueName="[Range].[Week19].[All]" allUniqueName="[Range].[Week19].[All]" dimensionUniqueName="[Range]" displayFolder="" count="0" memberValueDatatype="5" unbalanced="0"/>
    <cacheHierarchy uniqueName="[Range].[Week20]" caption="Week20" attribute="1" defaultMemberUniqueName="[Range].[Week20].[All]" allUniqueName="[Range].[Week20].[All]" dimensionUniqueName="[Range]" displayFolder="" count="0" memberValueDatatype="5" unbalanced="0"/>
    <cacheHierarchy uniqueName="[Range].[Week21]" caption="Week21" attribute="1" defaultMemberUniqueName="[Range].[Week21].[All]" allUniqueName="[Range].[Week21].[All]" dimensionUniqueName="[Range]" displayFolder="" count="0" memberValueDatatype="5" unbalanced="0"/>
    <cacheHierarchy uniqueName="[Range].[Week22]" caption="Week22" attribute="1" defaultMemberUniqueName="[Range].[Week22].[All]" allUniqueName="[Range].[Week22].[All]" dimensionUniqueName="[Range]" displayFolder="" count="0" memberValueDatatype="20" unbalanced="0"/>
    <cacheHierarchy uniqueName="[Range].[Week23]" caption="Week23" attribute="1" defaultMemberUniqueName="[Range].[Week23].[All]" allUniqueName="[Range].[Week23].[All]" dimensionUniqueName="[Range]" displayFolder="" count="0" memberValueDatatype="5" unbalanced="0"/>
    <cacheHierarchy uniqueName="[Range].[Week24]" caption="Week24" attribute="1" defaultMemberUniqueName="[Range].[Week24].[All]" allUniqueName="[Range].[Week24].[All]" dimensionUniqueName="[Range]" displayFolder="" count="0" memberValueDatatype="5" unbalanced="0"/>
    <cacheHierarchy uniqueName="[Range].[Week25]" caption="Week25" attribute="1" defaultMemberUniqueName="[Range].[Week25].[All]" allUniqueName="[Range].[Week25].[All]" dimensionUniqueName="[Range]" displayFolder="" count="0" memberValueDatatype="20" unbalanced="0"/>
    <cacheHierarchy uniqueName="[Range].[Week26]" caption="Week26" attribute="1" defaultMemberUniqueName="[Range].[Week26].[All]" allUniqueName="[Range].[Week26].[All]" dimensionUniqueName="[Range]" displayFolder="" count="0" memberValueDatatype="5" unbalanced="0"/>
    <cacheHierarchy uniqueName="[Range].[Total Sales]" caption="Total Sales" attribute="1" defaultMemberUniqueName="[Range].[Total Sales].[All]" allUniqueName="[Range].[Total Sales].[All]" dimensionUniqueName="[Range]" displayFolder="" count="0" memberValueDatatype="5" unbalanced="0"/>
    <cacheHierarchy uniqueName="[Range].[Target]" caption="Target" attribute="1" defaultMemberUniqueName="[Range].[Target].[All]" allUniqueName="[Range].[Target].[All]" dimensionUniqueName="[Range]" displayFolder="" count="0" memberValueDatatype="20" unbalanced="0"/>
    <cacheHierarchy uniqueName="[Range].[Annual Salary]" caption="Annual Salary" attribute="1" defaultMemberUniqueName="[Range].[Annual Salary].[All]" allUniqueName="[Range].[Annual Salary].[All]" dimensionUniqueName="[Range]" displayFolder="" count="0" memberValueDatatype="20" unbalanced="0"/>
    <cacheHierarchy uniqueName="[Range].[Bonus]" caption="Bonus" attribute="1" defaultMemberUniqueName="[Range].[Bonus].[All]" allUniqueName="[Range].[Bonus].[All]" dimensionUniqueName="[Range]" displayFolder="" count="0" memberValueDatatype="5" unbalanced="0"/>
    <cacheHierarchy uniqueName="[Range].[Mileage]" caption="Mileage" attribute="1" defaultMemberUniqueName="[Range].[Mileage].[All]" allUniqueName="[Range].[Mileage].[All]" dimensionUniqueName="[Range]" displayFolder="" count="0" memberValueDatatype="20" unbalanced="0"/>
    <cacheHierarchy uniqueName="[Range 1].[Salesperson]" caption="Salesperson" attribute="1" defaultMemberUniqueName="[Range 1].[Salesperson].[All]" allUniqueName="[Range 1].[Salesperson].[All]" dimensionUniqueName="[Range 1]" displayFolder="" count="0" memberValueDatatype="130" unbalanced="0"/>
    <cacheHierarchy uniqueName="[Range 1].[Region]" caption="Region" attribute="1" defaultMemberUniqueName="[Range 1].[Region].[All]" allUniqueName="[Range 1].[Region].[All]" dimensionUniqueName="[Range 1]" displayFolder="" count="0" memberValueDatatype="130" unbalanced="0"/>
    <cacheHierarchy uniqueName="[Range 1].[Week27]" caption="Week27" attribute="1" defaultMemberUniqueName="[Range 1].[Week27].[All]" allUniqueName="[Range 1].[Week27].[All]" dimensionUniqueName="[Range 1]" displayFolder="" count="0" memberValueDatatype="5" unbalanced="0"/>
    <cacheHierarchy uniqueName="[Range 1].[Week28]" caption="Week28" attribute="1" defaultMemberUniqueName="[Range 1].[Week28].[All]" allUniqueName="[Range 1].[Week28].[All]" dimensionUniqueName="[Range 1]" displayFolder="" count="0" memberValueDatatype="5" unbalanced="0"/>
    <cacheHierarchy uniqueName="[Range 1].[Week29]" caption="Week29" attribute="1" defaultMemberUniqueName="[Range 1].[Week29].[All]" allUniqueName="[Range 1].[Week29].[All]" dimensionUniqueName="[Range 1]" displayFolder="" count="0" memberValueDatatype="5" unbalanced="0"/>
    <cacheHierarchy uniqueName="[Range 1].[Week30]" caption="Week30" attribute="1" defaultMemberUniqueName="[Range 1].[Week30].[All]" allUniqueName="[Range 1].[Week30].[All]" dimensionUniqueName="[Range 1]" displayFolder="" count="0" memberValueDatatype="5" unbalanced="0"/>
    <cacheHierarchy uniqueName="[Range 1].[Week31]" caption="Week31" attribute="1" defaultMemberUniqueName="[Range 1].[Week31].[All]" allUniqueName="[Range 1].[Week31].[All]" dimensionUniqueName="[Range 1]" displayFolder="" count="0" memberValueDatatype="5" unbalanced="0"/>
    <cacheHierarchy uniqueName="[Range 1].[Week32]" caption="Week32" attribute="1" defaultMemberUniqueName="[Range 1].[Week32].[All]" allUniqueName="[Range 1].[Week32].[All]" dimensionUniqueName="[Range 1]" displayFolder="" count="0" memberValueDatatype="5" unbalanced="0"/>
    <cacheHierarchy uniqueName="[Range 1].[Week33]" caption="Week33" attribute="1" defaultMemberUniqueName="[Range 1].[Week33].[All]" allUniqueName="[Range 1].[Week33].[All]" dimensionUniqueName="[Range 1]" displayFolder="" count="0" memberValueDatatype="5" unbalanced="0"/>
    <cacheHierarchy uniqueName="[Range 1].[Week34]" caption="Week34" attribute="1" defaultMemberUniqueName="[Range 1].[Week34].[All]" allUniqueName="[Range 1].[Week34].[All]" dimensionUniqueName="[Range 1]" displayFolder="" count="0" memberValueDatatype="5" unbalanced="0"/>
    <cacheHierarchy uniqueName="[Range 1].[Week35]" caption="Week35" attribute="1" defaultMemberUniqueName="[Range 1].[Week35].[All]" allUniqueName="[Range 1].[Week35].[All]" dimensionUniqueName="[Range 1]" displayFolder="" count="0" memberValueDatatype="5" unbalanced="0"/>
    <cacheHierarchy uniqueName="[Range 1].[Week36]" caption="Week36" attribute="1" defaultMemberUniqueName="[Range 1].[Week36].[All]" allUniqueName="[Range 1].[Week36].[All]" dimensionUniqueName="[Range 1]" displayFolder="" count="0" memberValueDatatype="5" unbalanced="0"/>
    <cacheHierarchy uniqueName="[Range 1].[Week37]" caption="Week37" attribute="1" defaultMemberUniqueName="[Range 1].[Week37].[All]" allUniqueName="[Range 1].[Week37].[All]" dimensionUniqueName="[Range 1]" displayFolder="" count="0" memberValueDatatype="5" unbalanced="0"/>
    <cacheHierarchy uniqueName="[Range 1].[Week38]" caption="Week38" attribute="1" defaultMemberUniqueName="[Range 1].[Week38].[All]" allUniqueName="[Range 1].[Week38].[All]" dimensionUniqueName="[Range 1]" displayFolder="" count="0" memberValueDatatype="5" unbalanced="0"/>
    <cacheHierarchy uniqueName="[Range 1].[Week39]" caption="Week39" attribute="1" defaultMemberUniqueName="[Range 1].[Week39].[All]" allUniqueName="[Range 1].[Week39].[All]" dimensionUniqueName="[Range 1]" displayFolder="" count="0" memberValueDatatype="5" unbalanced="0"/>
    <cacheHierarchy uniqueName="[Range 1].[Total Sales]" caption="Total Sales" attribute="1" defaultMemberUniqueName="[Range 1].[Total Sales].[All]" allUniqueName="[Range 1].[Total Sales].[All]" dimensionUniqueName="[Range 1]" displayFolder="" count="0" memberValueDatatype="5" unbalanced="0"/>
    <cacheHierarchy uniqueName="[Range 1].[Target]" caption="Target" attribute="1" defaultMemberUniqueName="[Range 1].[Target].[All]" allUniqueName="[Range 1].[Target].[All]" dimensionUniqueName="[Range 1]" displayFolder="" count="0" memberValueDatatype="20" unbalanced="0"/>
    <cacheHierarchy uniqueName="[Range 2].[Salesperson]" caption="Salesperson" attribute="1" defaultMemberUniqueName="[Range 2].[Salesperson].[All]" allUniqueName="[Range 2].[Salesperson].[All]" dimensionUniqueName="[Range 2]" displayFolder="" count="0" memberValueDatatype="130" unbalanced="0"/>
    <cacheHierarchy uniqueName="[Range 2].[Region]" caption="Region" attribute="1" defaultMemberUniqueName="[Range 2].[Region].[All]" allUniqueName="[Range 2].[Region].[All]" dimensionUniqueName="[Range 2]" displayFolder="" count="0" memberValueDatatype="130" unbalanced="0"/>
    <cacheHierarchy uniqueName="[Range 2].[Week40]" caption="Week40" attribute="1" defaultMemberUniqueName="[Range 2].[Week40].[All]" allUniqueName="[Range 2].[Week40].[All]" dimensionUniqueName="[Range 2]" displayFolder="" count="0" memberValueDatatype="5" unbalanced="0"/>
    <cacheHierarchy uniqueName="[Range 2].[Week41]" caption="Week41" attribute="1" defaultMemberUniqueName="[Range 2].[Week41].[All]" allUniqueName="[Range 2].[Week41].[All]" dimensionUniqueName="[Range 2]" displayFolder="" count="0" memberValueDatatype="5" unbalanced="0"/>
    <cacheHierarchy uniqueName="[Range 2].[Week42]" caption="Week42" attribute="1" defaultMemberUniqueName="[Range 2].[Week42].[All]" allUniqueName="[Range 2].[Week42].[All]" dimensionUniqueName="[Range 2]" displayFolder="" count="0" memberValueDatatype="5" unbalanced="0"/>
    <cacheHierarchy uniqueName="[Range 2].[Week43]" caption="Week43" attribute="1" defaultMemberUniqueName="[Range 2].[Week43].[All]" allUniqueName="[Range 2].[Week43].[All]" dimensionUniqueName="[Range 2]" displayFolder="" count="0" memberValueDatatype="5" unbalanced="0"/>
    <cacheHierarchy uniqueName="[Range 2].[Week44]" caption="Week44" attribute="1" defaultMemberUniqueName="[Range 2].[Week44].[All]" allUniqueName="[Range 2].[Week44].[All]" dimensionUniqueName="[Range 2]" displayFolder="" count="0" memberValueDatatype="5" unbalanced="0"/>
    <cacheHierarchy uniqueName="[Range 2].[Week45]" caption="Week45" attribute="1" defaultMemberUniqueName="[Range 2].[Week45].[All]" allUniqueName="[Range 2].[Week45].[All]" dimensionUniqueName="[Range 2]" displayFolder="" count="0" memberValueDatatype="5" unbalanced="0"/>
    <cacheHierarchy uniqueName="[Range 2].[Week46]" caption="Week46" attribute="1" defaultMemberUniqueName="[Range 2].[Week46].[All]" allUniqueName="[Range 2].[Week46].[All]" dimensionUniqueName="[Range 2]" displayFolder="" count="0" memberValueDatatype="5" unbalanced="0"/>
    <cacheHierarchy uniqueName="[Range 2].[Week47]" caption="Week47" attribute="1" defaultMemberUniqueName="[Range 2].[Week47].[All]" allUniqueName="[Range 2].[Week47].[All]" dimensionUniqueName="[Range 2]" displayFolder="" count="0" memberValueDatatype="5" unbalanced="0"/>
    <cacheHierarchy uniqueName="[Range 2].[Week48]" caption="Week48" attribute="1" defaultMemberUniqueName="[Range 2].[Week48].[All]" allUniqueName="[Range 2].[Week48].[All]" dimensionUniqueName="[Range 2]" displayFolder="" count="0" memberValueDatatype="5" unbalanced="0"/>
    <cacheHierarchy uniqueName="[Range 2].[Week49]" caption="Week49" attribute="1" defaultMemberUniqueName="[Range 2].[Week49].[All]" allUniqueName="[Range 2].[Week49].[All]" dimensionUniqueName="[Range 2]" displayFolder="" count="0" memberValueDatatype="5" unbalanced="0"/>
    <cacheHierarchy uniqueName="[Range 2].[Week50]" caption="Week50" attribute="1" defaultMemberUniqueName="[Range 2].[Week50].[All]" allUniqueName="[Range 2].[Week50].[All]" dimensionUniqueName="[Range 2]" displayFolder="" count="0" memberValueDatatype="5" unbalanced="0"/>
    <cacheHierarchy uniqueName="[Range 2].[Week51]" caption="Week51" attribute="1" defaultMemberUniqueName="[Range 2].[Week51].[All]" allUniqueName="[Range 2].[Week51].[All]" dimensionUniqueName="[Range 2]" displayFolder="" count="0" memberValueDatatype="5" unbalanced="0"/>
    <cacheHierarchy uniqueName="[Range 2].[Week52]" caption="Week52" attribute="1" defaultMemberUniqueName="[Range 2].[Week52].[All]" allUniqueName="[Range 2].[Week52].[All]" dimensionUniqueName="[Range 2]" displayFolder="" count="0" memberValueDatatype="5" unbalanced="0"/>
    <cacheHierarchy uniqueName="[Range 2].[Total sales]" caption="Total sales" attribute="1" defaultMemberUniqueName="[Range 2].[Total sales].[All]" allUniqueName="[Range 2].[Total sales].[All]" dimensionUniqueName="[Range 2]" displayFolder="" count="0" memberValueDatatype="5" unbalanced="0"/>
    <cacheHierarchy uniqueName="[Range 2].[Target]" caption="Target" attribute="1" defaultMemberUniqueName="[Range 2].[Target].[All]" allUniqueName="[Range 2].[Target].[All]" dimensionUniqueName="[Range 2]" displayFolder="" count="0" memberValueDatatype="20" unbalanced="0"/>
    <cacheHierarchy uniqueName="[Range 2].[Annual Salary]" caption="Annual Salary" attribute="1" defaultMemberUniqueName="[Range 2].[Annual Salary].[All]" allUniqueName="[Range 2].[Annual Salary].[All]" dimensionUniqueName="[Range 2]" displayFolder="" count="0" memberValueDatatype="20" unbalanced="0"/>
    <cacheHierarchy uniqueName="[Range 2].[Bonus]" caption="Bonus" attribute="1" defaultMemberUniqueName="[Range 2].[Bonus].[All]" allUniqueName="[Range 2].[Bonus].[All]" dimensionUniqueName="[Range 2]" displayFolder="" count="0" memberValueDatatype="5" unbalanced="0"/>
    <cacheHierarchy uniqueName="[Range 2].[Mileage]" caption="Mileage" attribute="1" defaultMemberUniqueName="[Range 2].[Mileage].[All]" allUniqueName="[Range 2].[Mileage].[All]" dimensionUniqueName="[Range 2]" displayFolder="" count="0" memberValueDatatype="20" unbalanced="0"/>
    <cacheHierarchy uniqueName="[Range 3].[Salesperson]" caption="Salesperson" attribute="1" defaultMemberUniqueName="[Range 3].[Salesperson].[All]" allUniqueName="[Range 3].[Salesperson].[All]" dimensionUniqueName="[Range 3]" displayFolder="" count="0" memberValueDatatype="130" unbalanced="0"/>
    <cacheHierarchy uniqueName="[Range 3].[Region]" caption="Region" attribute="1" defaultMemberUniqueName="[Range 3].[Region].[All]" allUniqueName="[Range 3].[Region].[All]" dimensionUniqueName="[Range 3]" displayFolder="" count="0" memberValueDatatype="130" unbalanced="0"/>
    <cacheHierarchy uniqueName="[Range 3].[Week40]" caption="Week40" attribute="1" defaultMemberUniqueName="[Range 3].[Week40].[All]" allUniqueName="[Range 3].[Week40].[All]" dimensionUniqueName="[Range 3]" displayFolder="" count="0" memberValueDatatype="5" unbalanced="0"/>
    <cacheHierarchy uniqueName="[Range 3].[Week41]" caption="Week41" attribute="1" defaultMemberUniqueName="[Range 3].[Week41].[All]" allUniqueName="[Range 3].[Week41].[All]" dimensionUniqueName="[Range 3]" displayFolder="" count="0" memberValueDatatype="5" unbalanced="0"/>
    <cacheHierarchy uniqueName="[Range 3].[Week42]" caption="Week42" attribute="1" defaultMemberUniqueName="[Range 3].[Week42].[All]" allUniqueName="[Range 3].[Week42].[All]" dimensionUniqueName="[Range 3]" displayFolder="" count="0" memberValueDatatype="5" unbalanced="0"/>
    <cacheHierarchy uniqueName="[Range 3].[Week43]" caption="Week43" attribute="1" defaultMemberUniqueName="[Range 3].[Week43].[All]" allUniqueName="[Range 3].[Week43].[All]" dimensionUniqueName="[Range 3]" displayFolder="" count="0" memberValueDatatype="5" unbalanced="0"/>
    <cacheHierarchy uniqueName="[Range 3].[Week44]" caption="Week44" attribute="1" defaultMemberUniqueName="[Range 3].[Week44].[All]" allUniqueName="[Range 3].[Week44].[All]" dimensionUniqueName="[Range 3]" displayFolder="" count="0" memberValueDatatype="5" unbalanced="0"/>
    <cacheHierarchy uniqueName="[Range 3].[Week45]" caption="Week45" attribute="1" defaultMemberUniqueName="[Range 3].[Week45].[All]" allUniqueName="[Range 3].[Week45].[All]" dimensionUniqueName="[Range 3]" displayFolder="" count="0" memberValueDatatype="5" unbalanced="0"/>
    <cacheHierarchy uniqueName="[Range 3].[Week46]" caption="Week46" attribute="1" defaultMemberUniqueName="[Range 3].[Week46].[All]" allUniqueName="[Range 3].[Week46].[All]" dimensionUniqueName="[Range 3]" displayFolder="" count="0" memberValueDatatype="5" unbalanced="0"/>
    <cacheHierarchy uniqueName="[Range 3].[Week47]" caption="Week47" attribute="1" defaultMemberUniqueName="[Range 3].[Week47].[All]" allUniqueName="[Range 3].[Week47].[All]" dimensionUniqueName="[Range 3]" displayFolder="" count="0" memberValueDatatype="5" unbalanced="0"/>
    <cacheHierarchy uniqueName="[Range 3].[Week48]" caption="Week48" attribute="1" defaultMemberUniqueName="[Range 3].[Week48].[All]" allUniqueName="[Range 3].[Week48].[All]" dimensionUniqueName="[Range 3]" displayFolder="" count="0" memberValueDatatype="5" unbalanced="0"/>
    <cacheHierarchy uniqueName="[Range 3].[Week49]" caption="Week49" attribute="1" defaultMemberUniqueName="[Range 3].[Week49].[All]" allUniqueName="[Range 3].[Week49].[All]" dimensionUniqueName="[Range 3]" displayFolder="" count="0" memberValueDatatype="5" unbalanced="0"/>
    <cacheHierarchy uniqueName="[Range 3].[Week50]" caption="Week50" attribute="1" defaultMemberUniqueName="[Range 3].[Week50].[All]" allUniqueName="[Range 3].[Week50].[All]" dimensionUniqueName="[Range 3]" displayFolder="" count="0" memberValueDatatype="5" unbalanced="0"/>
    <cacheHierarchy uniqueName="[Range 3].[Week51]" caption="Week51" attribute="1" defaultMemberUniqueName="[Range 3].[Week51].[All]" allUniqueName="[Range 3].[Week51].[All]" dimensionUniqueName="[Range 3]" displayFolder="" count="0" memberValueDatatype="5" unbalanced="0"/>
    <cacheHierarchy uniqueName="[Range 3].[Week52]" caption="Week52" attribute="1" defaultMemberUniqueName="[Range 3].[Week52].[All]" allUniqueName="[Range 3].[Week52].[All]" dimensionUniqueName="[Range 3]" displayFolder="" count="0" memberValueDatatype="5" unbalanced="0"/>
    <cacheHierarchy uniqueName="[Range 3].[Total sales]" caption="Total sales" attribute="1" defaultMemberUniqueName="[Range 3].[Total sales].[All]" allUniqueName="[Range 3].[Total sales].[All]" dimensionUniqueName="[Range 3]" displayFolder="" count="0" memberValueDatatype="5" unbalanced="0"/>
    <cacheHierarchy uniqueName="[Range 3].[Target]" caption="Target" attribute="1" defaultMemberUniqueName="[Range 3].[Target].[All]" allUniqueName="[Range 3].[Target].[All]" dimensionUniqueName="[Range 3]" displayFolder="" count="0" memberValueDatatype="20" unbalanced="0"/>
    <cacheHierarchy uniqueName="[Range 3].[Annual Salary]" caption="Annual Salary" attribute="1" defaultMemberUniqueName="[Range 3].[Annual Salary].[All]" allUniqueName="[Range 3].[Annual Salary].[All]" dimensionUniqueName="[Range 3]" displayFolder="" count="0" memberValueDatatype="20" unbalanced="0"/>
    <cacheHierarchy uniqueName="[Range 3].[Bonus]" caption="Bonus" attribute="1" defaultMemberUniqueName="[Range 3].[Bonus].[All]" allUniqueName="[Range 3].[Bonus].[All]" dimensionUniqueName="[Range 3]" displayFolder="" count="0" memberValueDatatype="5" unbalanced="0"/>
    <cacheHierarchy uniqueName="[Range 3].[Mileage]" caption="Mileage" attribute="1" defaultMemberUniqueName="[Range 3].[Mileage].[All]" allUniqueName="[Range 3].[Mileage].[All]" dimensionUniqueName="[Range 3]" displayFolder="" count="0" memberValueDatatype="20" unbalanced="0"/>
    <cacheHierarchy uniqueName="[Range 3].[Total Year Mileage]" caption="Total Year Mileage" attribute="1" defaultMemberUniqueName="[Range 3].[Total Year Mileage].[All]" allUniqueName="[Range 3].[Total Year Mileage].[All]" dimensionUniqueName="[Range 3]" displayFolder="" count="0" memberValueDatatype="5" unbalanced="0"/>
    <cacheHierarchy uniqueName="[Range 3].[Mileage category]" caption="Mileage category" attribute="1" defaultMemberUniqueName="[Range 3].[Mileage category].[All]" allUniqueName="[Range 3].[Mileage category].[All]" dimensionUniqueName="[Range 3]" displayFolder="" count="0" memberValueDatatype="130" unbalanced="0"/>
    <cacheHierarchy uniqueName="[Range 3].[Mileage payment]" caption="Mileage payment" attribute="1" defaultMemberUniqueName="[Range 3].[Mileage payment].[All]" allUniqueName="[Range 3].[Mileage payment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arget]" caption="Sum of Target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otal Sales 2]" caption="Sum of Total Sales 2" measure="1" displayFolder="" measureGroup="Range 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Target 2]" caption="Sum of Target 2" measure="1" displayFolder="" measureGroup="Range 1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Total sales 3]" caption="Sum of Total sales 3" measure="1" displayFolder="" measureGroup="Range 2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Target 3]" caption="Sum of Target 3" measure="1" displayFolder="" measureGroup="Range 2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Mileage]" caption="Sum of Mileage" measure="1" displayFolder="" measureGroup="Range 3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Sum of Total Year Mileage]" caption="Sum of Total Year Mileage" measure="1" displayFolder="" measureGroup="Range 3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Mileage payment]" caption="Sum of Mileage payment" measure="1" displayFolder="" measureGroup="Range 3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wendwa" refreshedDate="44875.545885069441" backgroundQuery="1" createdVersion="8" refreshedVersion="8" minRefreshableVersion="3" recordCount="0" supportSubquery="1" supportAdvancedDrill="1" xr:uid="{3688DFA8-5CD6-4F1E-B20B-8D702C526156}">
  <cacheSource type="external" connectionId="1"/>
  <cacheFields count="6">
    <cacheField name="[Range 3].[Salesperson].[Salesperson]" caption="Salesperson" numFmtId="0" hierarchy="57" level="1">
      <sharedItems count="12">
        <s v="Baker Tom"/>
        <s v="Carnehan Karen"/>
        <s v="Donnald Ron"/>
        <s v="Howard Glenda"/>
        <s v="Ken John"/>
        <s v="Mann Trent"/>
        <s v="Narman Bill"/>
        <s v="Penfold Sandy"/>
        <s v="Smith Paul"/>
        <s v="Underhill Genesis"/>
        <s v="Velinda Nancy"/>
        <s v="Young Olivia"/>
      </sharedItems>
    </cacheField>
    <cacheField name="[Range 3].[Region].[Region]" caption="Region" numFmtId="0" hierarchy="58" level="1">
      <sharedItems count="12">
        <s v="Kildare"/>
        <s v="Cork"/>
        <s v="Galway"/>
        <s v="Dublin"/>
        <s v="Donegal"/>
        <s v="Wexford"/>
        <s v="Mayo"/>
        <s v="Maeth"/>
        <s v="Kerry"/>
        <s v="Wicklow"/>
        <s v="Laois"/>
        <s v="Cavan"/>
      </sharedItems>
    </cacheField>
    <cacheField name="[Measures].[Sum of Mileage]" caption="Sum of Mileage" numFmtId="0" hierarchy="91" level="32767"/>
    <cacheField name="[Measures].[Sum of Total Year Mileage]" caption="Sum of Total Year Mileage" numFmtId="0" hierarchy="92" level="32767"/>
    <cacheField name="[Range 3].[Mileage category].[Mileage category]" caption="Mileage category" numFmtId="0" hierarchy="78" level="1">
      <sharedItems count="3">
        <s v="C"/>
        <s v="B"/>
        <s v="E"/>
      </sharedItems>
    </cacheField>
    <cacheField name="[Measures].[Sum of Mileage payment]" caption="Sum of Mileage payment" numFmtId="0" hierarchy="93" level="32767"/>
  </cacheFields>
  <cacheHierarchies count="94">
    <cacheHierarchy uniqueName="[Range].[Salesperson]" caption="Salesperson" attribute="1" defaultMemberUniqueName="[Range].[Salesperson].[All]" allUniqueName="[Range].[Salesperson].[All]" dimensionUniqueName="[Range]" displayFolder="" count="0" memberValueDatatype="13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Week14]" caption="Week14" attribute="1" defaultMemberUniqueName="[Range].[Week14].[All]" allUniqueName="[Range].[Week14].[All]" dimensionUniqueName="[Range]" displayFolder="" count="0" memberValueDatatype="5" unbalanced="0"/>
    <cacheHierarchy uniqueName="[Range].[Week15]" caption="Week15" attribute="1" defaultMemberUniqueName="[Range].[Week15].[All]" allUniqueName="[Range].[Week15].[All]" dimensionUniqueName="[Range]" displayFolder="" count="0" memberValueDatatype="20" unbalanced="0"/>
    <cacheHierarchy uniqueName="[Range].[Week16]" caption="Week16" attribute="1" defaultMemberUniqueName="[Range].[Week16].[All]" allUniqueName="[Range].[Week16].[All]" dimensionUniqueName="[Range]" displayFolder="" count="0" memberValueDatatype="5" unbalanced="0"/>
    <cacheHierarchy uniqueName="[Range].[Week17]" caption="Week17" attribute="1" defaultMemberUniqueName="[Range].[Week17].[All]" allUniqueName="[Range].[Week17].[All]" dimensionUniqueName="[Range]" displayFolder="" count="0" memberValueDatatype="5" unbalanced="0"/>
    <cacheHierarchy uniqueName="[Range].[Week18]" caption="Week18" attribute="1" defaultMemberUniqueName="[Range].[Week18].[All]" allUniqueName="[Range].[Week18].[All]" dimensionUniqueName="[Range]" displayFolder="" count="0" memberValueDatatype="5" unbalanced="0"/>
    <cacheHierarchy uniqueName="[Range].[Week19]" caption="Week19" attribute="1" defaultMemberUniqueName="[Range].[Week19].[All]" allUniqueName="[Range].[Week19].[All]" dimensionUniqueName="[Range]" displayFolder="" count="0" memberValueDatatype="5" unbalanced="0"/>
    <cacheHierarchy uniqueName="[Range].[Week20]" caption="Week20" attribute="1" defaultMemberUniqueName="[Range].[Week20].[All]" allUniqueName="[Range].[Week20].[All]" dimensionUniqueName="[Range]" displayFolder="" count="0" memberValueDatatype="5" unbalanced="0"/>
    <cacheHierarchy uniqueName="[Range].[Week21]" caption="Week21" attribute="1" defaultMemberUniqueName="[Range].[Week21].[All]" allUniqueName="[Range].[Week21].[All]" dimensionUniqueName="[Range]" displayFolder="" count="0" memberValueDatatype="5" unbalanced="0"/>
    <cacheHierarchy uniqueName="[Range].[Week22]" caption="Week22" attribute="1" defaultMemberUniqueName="[Range].[Week22].[All]" allUniqueName="[Range].[Week22].[All]" dimensionUniqueName="[Range]" displayFolder="" count="0" memberValueDatatype="20" unbalanced="0"/>
    <cacheHierarchy uniqueName="[Range].[Week23]" caption="Week23" attribute="1" defaultMemberUniqueName="[Range].[Week23].[All]" allUniqueName="[Range].[Week23].[All]" dimensionUniqueName="[Range]" displayFolder="" count="0" memberValueDatatype="5" unbalanced="0"/>
    <cacheHierarchy uniqueName="[Range].[Week24]" caption="Week24" attribute="1" defaultMemberUniqueName="[Range].[Week24].[All]" allUniqueName="[Range].[Week24].[All]" dimensionUniqueName="[Range]" displayFolder="" count="0" memberValueDatatype="5" unbalanced="0"/>
    <cacheHierarchy uniqueName="[Range].[Week25]" caption="Week25" attribute="1" defaultMemberUniqueName="[Range].[Week25].[All]" allUniqueName="[Range].[Week25].[All]" dimensionUniqueName="[Range]" displayFolder="" count="0" memberValueDatatype="20" unbalanced="0"/>
    <cacheHierarchy uniqueName="[Range].[Week26]" caption="Week26" attribute="1" defaultMemberUniqueName="[Range].[Week26].[All]" allUniqueName="[Range].[Week26].[All]" dimensionUniqueName="[Range]" displayFolder="" count="0" memberValueDatatype="5" unbalanced="0"/>
    <cacheHierarchy uniqueName="[Range].[Total Sales]" caption="Total Sales" attribute="1" defaultMemberUniqueName="[Range].[Total Sales].[All]" allUniqueName="[Range].[Total Sales].[All]" dimensionUniqueName="[Range]" displayFolder="" count="0" memberValueDatatype="5" unbalanced="0"/>
    <cacheHierarchy uniqueName="[Range].[Target]" caption="Target" attribute="1" defaultMemberUniqueName="[Range].[Target].[All]" allUniqueName="[Range].[Target].[All]" dimensionUniqueName="[Range]" displayFolder="" count="0" memberValueDatatype="20" unbalanced="0"/>
    <cacheHierarchy uniqueName="[Range].[Annual Salary]" caption="Annual Salary" attribute="1" defaultMemberUniqueName="[Range].[Annual Salary].[All]" allUniqueName="[Range].[Annual Salary].[All]" dimensionUniqueName="[Range]" displayFolder="" count="0" memberValueDatatype="20" unbalanced="0"/>
    <cacheHierarchy uniqueName="[Range].[Bonus]" caption="Bonus" attribute="1" defaultMemberUniqueName="[Range].[Bonus].[All]" allUniqueName="[Range].[Bonus].[All]" dimensionUniqueName="[Range]" displayFolder="" count="0" memberValueDatatype="5" unbalanced="0"/>
    <cacheHierarchy uniqueName="[Range].[Mileage]" caption="Mileage" attribute="1" defaultMemberUniqueName="[Range].[Mileage].[All]" allUniqueName="[Range].[Mileage].[All]" dimensionUniqueName="[Range]" displayFolder="" count="0" memberValueDatatype="20" unbalanced="0"/>
    <cacheHierarchy uniqueName="[Range 1].[Salesperson]" caption="Salesperson" attribute="1" defaultMemberUniqueName="[Range 1].[Salesperson].[All]" allUniqueName="[Range 1].[Salesperson].[All]" dimensionUniqueName="[Range 1]" displayFolder="" count="0" memberValueDatatype="130" unbalanced="0"/>
    <cacheHierarchy uniqueName="[Range 1].[Region]" caption="Region" attribute="1" defaultMemberUniqueName="[Range 1].[Region].[All]" allUniqueName="[Range 1].[Region].[All]" dimensionUniqueName="[Range 1]" displayFolder="" count="0" memberValueDatatype="130" unbalanced="0"/>
    <cacheHierarchy uniqueName="[Range 1].[Week27]" caption="Week27" attribute="1" defaultMemberUniqueName="[Range 1].[Week27].[All]" allUniqueName="[Range 1].[Week27].[All]" dimensionUniqueName="[Range 1]" displayFolder="" count="0" memberValueDatatype="5" unbalanced="0"/>
    <cacheHierarchy uniqueName="[Range 1].[Week28]" caption="Week28" attribute="1" defaultMemberUniqueName="[Range 1].[Week28].[All]" allUniqueName="[Range 1].[Week28].[All]" dimensionUniqueName="[Range 1]" displayFolder="" count="0" memberValueDatatype="5" unbalanced="0"/>
    <cacheHierarchy uniqueName="[Range 1].[Week29]" caption="Week29" attribute="1" defaultMemberUniqueName="[Range 1].[Week29].[All]" allUniqueName="[Range 1].[Week29].[All]" dimensionUniqueName="[Range 1]" displayFolder="" count="0" memberValueDatatype="5" unbalanced="0"/>
    <cacheHierarchy uniqueName="[Range 1].[Week30]" caption="Week30" attribute="1" defaultMemberUniqueName="[Range 1].[Week30].[All]" allUniqueName="[Range 1].[Week30].[All]" dimensionUniqueName="[Range 1]" displayFolder="" count="0" memberValueDatatype="5" unbalanced="0"/>
    <cacheHierarchy uniqueName="[Range 1].[Week31]" caption="Week31" attribute="1" defaultMemberUniqueName="[Range 1].[Week31].[All]" allUniqueName="[Range 1].[Week31].[All]" dimensionUniqueName="[Range 1]" displayFolder="" count="0" memberValueDatatype="5" unbalanced="0"/>
    <cacheHierarchy uniqueName="[Range 1].[Week32]" caption="Week32" attribute="1" defaultMemberUniqueName="[Range 1].[Week32].[All]" allUniqueName="[Range 1].[Week32].[All]" dimensionUniqueName="[Range 1]" displayFolder="" count="0" memberValueDatatype="5" unbalanced="0"/>
    <cacheHierarchy uniqueName="[Range 1].[Week33]" caption="Week33" attribute="1" defaultMemberUniqueName="[Range 1].[Week33].[All]" allUniqueName="[Range 1].[Week33].[All]" dimensionUniqueName="[Range 1]" displayFolder="" count="0" memberValueDatatype="5" unbalanced="0"/>
    <cacheHierarchy uniqueName="[Range 1].[Week34]" caption="Week34" attribute="1" defaultMemberUniqueName="[Range 1].[Week34].[All]" allUniqueName="[Range 1].[Week34].[All]" dimensionUniqueName="[Range 1]" displayFolder="" count="0" memberValueDatatype="5" unbalanced="0"/>
    <cacheHierarchy uniqueName="[Range 1].[Week35]" caption="Week35" attribute="1" defaultMemberUniqueName="[Range 1].[Week35].[All]" allUniqueName="[Range 1].[Week35].[All]" dimensionUniqueName="[Range 1]" displayFolder="" count="0" memberValueDatatype="5" unbalanced="0"/>
    <cacheHierarchy uniqueName="[Range 1].[Week36]" caption="Week36" attribute="1" defaultMemberUniqueName="[Range 1].[Week36].[All]" allUniqueName="[Range 1].[Week36].[All]" dimensionUniqueName="[Range 1]" displayFolder="" count="0" memberValueDatatype="5" unbalanced="0"/>
    <cacheHierarchy uniqueName="[Range 1].[Week37]" caption="Week37" attribute="1" defaultMemberUniqueName="[Range 1].[Week37].[All]" allUniqueName="[Range 1].[Week37].[All]" dimensionUniqueName="[Range 1]" displayFolder="" count="0" memberValueDatatype="5" unbalanced="0"/>
    <cacheHierarchy uniqueName="[Range 1].[Week38]" caption="Week38" attribute="1" defaultMemberUniqueName="[Range 1].[Week38].[All]" allUniqueName="[Range 1].[Week38].[All]" dimensionUniqueName="[Range 1]" displayFolder="" count="0" memberValueDatatype="5" unbalanced="0"/>
    <cacheHierarchy uniqueName="[Range 1].[Week39]" caption="Week39" attribute="1" defaultMemberUniqueName="[Range 1].[Week39].[All]" allUniqueName="[Range 1].[Week39].[All]" dimensionUniqueName="[Range 1]" displayFolder="" count="0" memberValueDatatype="5" unbalanced="0"/>
    <cacheHierarchy uniqueName="[Range 1].[Total Sales]" caption="Total Sales" attribute="1" defaultMemberUniqueName="[Range 1].[Total Sales].[All]" allUniqueName="[Range 1].[Total Sales].[All]" dimensionUniqueName="[Range 1]" displayFolder="" count="0" memberValueDatatype="5" unbalanced="0"/>
    <cacheHierarchy uniqueName="[Range 1].[Target]" caption="Target" attribute="1" defaultMemberUniqueName="[Range 1].[Target].[All]" allUniqueName="[Range 1].[Target].[All]" dimensionUniqueName="[Range 1]" displayFolder="" count="0" memberValueDatatype="20" unbalanced="0"/>
    <cacheHierarchy uniqueName="[Range 2].[Salesperson]" caption="Salesperson" attribute="1" defaultMemberUniqueName="[Range 2].[Salesperson].[All]" allUniqueName="[Range 2].[Salesperson].[All]" dimensionUniqueName="[Range 2]" displayFolder="" count="0" memberValueDatatype="130" unbalanced="0"/>
    <cacheHierarchy uniqueName="[Range 2].[Region]" caption="Region" attribute="1" defaultMemberUniqueName="[Range 2].[Region].[All]" allUniqueName="[Range 2].[Region].[All]" dimensionUniqueName="[Range 2]" displayFolder="" count="0" memberValueDatatype="130" unbalanced="0"/>
    <cacheHierarchy uniqueName="[Range 2].[Week40]" caption="Week40" attribute="1" defaultMemberUniqueName="[Range 2].[Week40].[All]" allUniqueName="[Range 2].[Week40].[All]" dimensionUniqueName="[Range 2]" displayFolder="" count="0" memberValueDatatype="5" unbalanced="0"/>
    <cacheHierarchy uniqueName="[Range 2].[Week41]" caption="Week41" attribute="1" defaultMemberUniqueName="[Range 2].[Week41].[All]" allUniqueName="[Range 2].[Week41].[All]" dimensionUniqueName="[Range 2]" displayFolder="" count="0" memberValueDatatype="5" unbalanced="0"/>
    <cacheHierarchy uniqueName="[Range 2].[Week42]" caption="Week42" attribute="1" defaultMemberUniqueName="[Range 2].[Week42].[All]" allUniqueName="[Range 2].[Week42].[All]" dimensionUniqueName="[Range 2]" displayFolder="" count="0" memberValueDatatype="5" unbalanced="0"/>
    <cacheHierarchy uniqueName="[Range 2].[Week43]" caption="Week43" attribute="1" defaultMemberUniqueName="[Range 2].[Week43].[All]" allUniqueName="[Range 2].[Week43].[All]" dimensionUniqueName="[Range 2]" displayFolder="" count="0" memberValueDatatype="5" unbalanced="0"/>
    <cacheHierarchy uniqueName="[Range 2].[Week44]" caption="Week44" attribute="1" defaultMemberUniqueName="[Range 2].[Week44].[All]" allUniqueName="[Range 2].[Week44].[All]" dimensionUniqueName="[Range 2]" displayFolder="" count="0" memberValueDatatype="5" unbalanced="0"/>
    <cacheHierarchy uniqueName="[Range 2].[Week45]" caption="Week45" attribute="1" defaultMemberUniqueName="[Range 2].[Week45].[All]" allUniqueName="[Range 2].[Week45].[All]" dimensionUniqueName="[Range 2]" displayFolder="" count="0" memberValueDatatype="5" unbalanced="0"/>
    <cacheHierarchy uniqueName="[Range 2].[Week46]" caption="Week46" attribute="1" defaultMemberUniqueName="[Range 2].[Week46].[All]" allUniqueName="[Range 2].[Week46].[All]" dimensionUniqueName="[Range 2]" displayFolder="" count="0" memberValueDatatype="5" unbalanced="0"/>
    <cacheHierarchy uniqueName="[Range 2].[Week47]" caption="Week47" attribute="1" defaultMemberUniqueName="[Range 2].[Week47].[All]" allUniqueName="[Range 2].[Week47].[All]" dimensionUniqueName="[Range 2]" displayFolder="" count="0" memberValueDatatype="5" unbalanced="0"/>
    <cacheHierarchy uniqueName="[Range 2].[Week48]" caption="Week48" attribute="1" defaultMemberUniqueName="[Range 2].[Week48].[All]" allUniqueName="[Range 2].[Week48].[All]" dimensionUniqueName="[Range 2]" displayFolder="" count="0" memberValueDatatype="5" unbalanced="0"/>
    <cacheHierarchy uniqueName="[Range 2].[Week49]" caption="Week49" attribute="1" defaultMemberUniqueName="[Range 2].[Week49].[All]" allUniqueName="[Range 2].[Week49].[All]" dimensionUniqueName="[Range 2]" displayFolder="" count="0" memberValueDatatype="5" unbalanced="0"/>
    <cacheHierarchy uniqueName="[Range 2].[Week50]" caption="Week50" attribute="1" defaultMemberUniqueName="[Range 2].[Week50].[All]" allUniqueName="[Range 2].[Week50].[All]" dimensionUniqueName="[Range 2]" displayFolder="" count="0" memberValueDatatype="5" unbalanced="0"/>
    <cacheHierarchy uniqueName="[Range 2].[Week51]" caption="Week51" attribute="1" defaultMemberUniqueName="[Range 2].[Week51].[All]" allUniqueName="[Range 2].[Week51].[All]" dimensionUniqueName="[Range 2]" displayFolder="" count="0" memberValueDatatype="5" unbalanced="0"/>
    <cacheHierarchy uniqueName="[Range 2].[Week52]" caption="Week52" attribute="1" defaultMemberUniqueName="[Range 2].[Week52].[All]" allUniqueName="[Range 2].[Week52].[All]" dimensionUniqueName="[Range 2]" displayFolder="" count="0" memberValueDatatype="5" unbalanced="0"/>
    <cacheHierarchy uniqueName="[Range 2].[Total sales]" caption="Total sales" attribute="1" defaultMemberUniqueName="[Range 2].[Total sales].[All]" allUniqueName="[Range 2].[Total sales].[All]" dimensionUniqueName="[Range 2]" displayFolder="" count="0" memberValueDatatype="5" unbalanced="0"/>
    <cacheHierarchy uniqueName="[Range 2].[Target]" caption="Target" attribute="1" defaultMemberUniqueName="[Range 2].[Target].[All]" allUniqueName="[Range 2].[Target].[All]" dimensionUniqueName="[Range 2]" displayFolder="" count="0" memberValueDatatype="20" unbalanced="0"/>
    <cacheHierarchy uniqueName="[Range 2].[Annual Salary]" caption="Annual Salary" attribute="1" defaultMemberUniqueName="[Range 2].[Annual Salary].[All]" allUniqueName="[Range 2].[Annual Salary].[All]" dimensionUniqueName="[Range 2]" displayFolder="" count="0" memberValueDatatype="20" unbalanced="0"/>
    <cacheHierarchy uniqueName="[Range 2].[Bonus]" caption="Bonus" attribute="1" defaultMemberUniqueName="[Range 2].[Bonus].[All]" allUniqueName="[Range 2].[Bonus].[All]" dimensionUniqueName="[Range 2]" displayFolder="" count="0" memberValueDatatype="5" unbalanced="0"/>
    <cacheHierarchy uniqueName="[Range 2].[Mileage]" caption="Mileage" attribute="1" defaultMemberUniqueName="[Range 2].[Mileage].[All]" allUniqueName="[Range 2].[Mileage].[All]" dimensionUniqueName="[Range 2]" displayFolder="" count="0" memberValueDatatype="20" unbalanced="0"/>
    <cacheHierarchy uniqueName="[Range 3].[Salesperson]" caption="Salesperson" attribute="1" defaultMemberUniqueName="[Range 3].[Salesperson].[All]" allUniqueName="[Range 3].[Salesperson].[All]" dimensionUniqueName="[Range 3]" displayFolder="" count="2" memberValueDatatype="130" unbalanced="0">
      <fieldsUsage count="2">
        <fieldUsage x="-1"/>
        <fieldUsage x="0"/>
      </fieldsUsage>
    </cacheHierarchy>
    <cacheHierarchy uniqueName="[Range 3].[Region]" caption="Region" attribute="1" defaultMemberUniqueName="[Range 3].[Region].[All]" allUniqueName="[Range 3].[Region].[All]" dimensionUniqueName="[Range 3]" displayFolder="" count="2" memberValueDatatype="130" unbalanced="0">
      <fieldsUsage count="2">
        <fieldUsage x="-1"/>
        <fieldUsage x="1"/>
      </fieldsUsage>
    </cacheHierarchy>
    <cacheHierarchy uniqueName="[Range 3].[Week40]" caption="Week40" attribute="1" defaultMemberUniqueName="[Range 3].[Week40].[All]" allUniqueName="[Range 3].[Week40].[All]" dimensionUniqueName="[Range 3]" displayFolder="" count="0" memberValueDatatype="5" unbalanced="0"/>
    <cacheHierarchy uniqueName="[Range 3].[Week41]" caption="Week41" attribute="1" defaultMemberUniqueName="[Range 3].[Week41].[All]" allUniqueName="[Range 3].[Week41].[All]" dimensionUniqueName="[Range 3]" displayFolder="" count="0" memberValueDatatype="5" unbalanced="0"/>
    <cacheHierarchy uniqueName="[Range 3].[Week42]" caption="Week42" attribute="1" defaultMemberUniqueName="[Range 3].[Week42].[All]" allUniqueName="[Range 3].[Week42].[All]" dimensionUniqueName="[Range 3]" displayFolder="" count="0" memberValueDatatype="5" unbalanced="0"/>
    <cacheHierarchy uniqueName="[Range 3].[Week43]" caption="Week43" attribute="1" defaultMemberUniqueName="[Range 3].[Week43].[All]" allUniqueName="[Range 3].[Week43].[All]" dimensionUniqueName="[Range 3]" displayFolder="" count="0" memberValueDatatype="5" unbalanced="0"/>
    <cacheHierarchy uniqueName="[Range 3].[Week44]" caption="Week44" attribute="1" defaultMemberUniqueName="[Range 3].[Week44].[All]" allUniqueName="[Range 3].[Week44].[All]" dimensionUniqueName="[Range 3]" displayFolder="" count="0" memberValueDatatype="5" unbalanced="0"/>
    <cacheHierarchy uniqueName="[Range 3].[Week45]" caption="Week45" attribute="1" defaultMemberUniqueName="[Range 3].[Week45].[All]" allUniqueName="[Range 3].[Week45].[All]" dimensionUniqueName="[Range 3]" displayFolder="" count="0" memberValueDatatype="5" unbalanced="0"/>
    <cacheHierarchy uniqueName="[Range 3].[Week46]" caption="Week46" attribute="1" defaultMemberUniqueName="[Range 3].[Week46].[All]" allUniqueName="[Range 3].[Week46].[All]" dimensionUniqueName="[Range 3]" displayFolder="" count="0" memberValueDatatype="5" unbalanced="0"/>
    <cacheHierarchy uniqueName="[Range 3].[Week47]" caption="Week47" attribute="1" defaultMemberUniqueName="[Range 3].[Week47].[All]" allUniqueName="[Range 3].[Week47].[All]" dimensionUniqueName="[Range 3]" displayFolder="" count="0" memberValueDatatype="5" unbalanced="0"/>
    <cacheHierarchy uniqueName="[Range 3].[Week48]" caption="Week48" attribute="1" defaultMemberUniqueName="[Range 3].[Week48].[All]" allUniqueName="[Range 3].[Week48].[All]" dimensionUniqueName="[Range 3]" displayFolder="" count="0" memberValueDatatype="5" unbalanced="0"/>
    <cacheHierarchy uniqueName="[Range 3].[Week49]" caption="Week49" attribute="1" defaultMemberUniqueName="[Range 3].[Week49].[All]" allUniqueName="[Range 3].[Week49].[All]" dimensionUniqueName="[Range 3]" displayFolder="" count="0" memberValueDatatype="5" unbalanced="0"/>
    <cacheHierarchy uniqueName="[Range 3].[Week50]" caption="Week50" attribute="1" defaultMemberUniqueName="[Range 3].[Week50].[All]" allUniqueName="[Range 3].[Week50].[All]" dimensionUniqueName="[Range 3]" displayFolder="" count="0" memberValueDatatype="5" unbalanced="0"/>
    <cacheHierarchy uniqueName="[Range 3].[Week51]" caption="Week51" attribute="1" defaultMemberUniqueName="[Range 3].[Week51].[All]" allUniqueName="[Range 3].[Week51].[All]" dimensionUniqueName="[Range 3]" displayFolder="" count="0" memberValueDatatype="5" unbalanced="0"/>
    <cacheHierarchy uniqueName="[Range 3].[Week52]" caption="Week52" attribute="1" defaultMemberUniqueName="[Range 3].[Week52].[All]" allUniqueName="[Range 3].[Week52].[All]" dimensionUniqueName="[Range 3]" displayFolder="" count="0" memberValueDatatype="5" unbalanced="0"/>
    <cacheHierarchy uniqueName="[Range 3].[Total sales]" caption="Total sales" attribute="1" defaultMemberUniqueName="[Range 3].[Total sales].[All]" allUniqueName="[Range 3].[Total sales].[All]" dimensionUniqueName="[Range 3]" displayFolder="" count="0" memberValueDatatype="5" unbalanced="0"/>
    <cacheHierarchy uniqueName="[Range 3].[Target]" caption="Target" attribute="1" defaultMemberUniqueName="[Range 3].[Target].[All]" allUniqueName="[Range 3].[Target].[All]" dimensionUniqueName="[Range 3]" displayFolder="" count="0" memberValueDatatype="20" unbalanced="0"/>
    <cacheHierarchy uniqueName="[Range 3].[Annual Salary]" caption="Annual Salary" attribute="1" defaultMemberUniqueName="[Range 3].[Annual Salary].[All]" allUniqueName="[Range 3].[Annual Salary].[All]" dimensionUniqueName="[Range 3]" displayFolder="" count="0" memberValueDatatype="20" unbalanced="0"/>
    <cacheHierarchy uniqueName="[Range 3].[Bonus]" caption="Bonus" attribute="1" defaultMemberUniqueName="[Range 3].[Bonus].[All]" allUniqueName="[Range 3].[Bonus].[All]" dimensionUniqueName="[Range 3]" displayFolder="" count="0" memberValueDatatype="5" unbalanced="0"/>
    <cacheHierarchy uniqueName="[Range 3].[Mileage]" caption="Mileage" attribute="1" defaultMemberUniqueName="[Range 3].[Mileage].[All]" allUniqueName="[Range 3].[Mileage].[All]" dimensionUniqueName="[Range 3]" displayFolder="" count="0" memberValueDatatype="20" unbalanced="0"/>
    <cacheHierarchy uniqueName="[Range 3].[Total Year Mileage]" caption="Total Year Mileage" attribute="1" defaultMemberUniqueName="[Range 3].[Total Year Mileage].[All]" allUniqueName="[Range 3].[Total Year Mileage].[All]" dimensionUniqueName="[Range 3]" displayFolder="" count="0" memberValueDatatype="5" unbalanced="0"/>
    <cacheHierarchy uniqueName="[Range 3].[Mileage category]" caption="Mileage category" attribute="1" defaultMemberUniqueName="[Range 3].[Mileage category].[All]" allUniqueName="[Range 3].[Mileage category].[All]" dimensionUniqueName="[Range 3]" displayFolder="" count="2" memberValueDatatype="130" unbalanced="0">
      <fieldsUsage count="2">
        <fieldUsage x="-1"/>
        <fieldUsage x="4"/>
      </fieldsUsage>
    </cacheHierarchy>
    <cacheHierarchy uniqueName="[Range 3].[Mileage payment]" caption="Mileage payment" attribute="1" defaultMemberUniqueName="[Range 3].[Mileage payment].[All]" allUniqueName="[Range 3].[Mileage payment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arget]" caption="Sum of Target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otal Sales 2]" caption="Sum of Total Sales 2" measure="1" displayFolder="" measureGroup="Range 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Target 2]" caption="Sum of Target 2" measure="1" displayFolder="" measureGroup="Range 1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Total sales 3]" caption="Sum of Total sales 3" measure="1" displayFolder="" measureGroup="Range 2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Target 3]" caption="Sum of Target 3" measure="1" displayFolder="" measureGroup="Range 2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Mileage]" caption="Sum of Mileage" measure="1" displayFolder="" measureGroup="Range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Sum of Total Year Mileage]" caption="Sum of Total Year Mileage" measure="1" displayFolder="" measureGroup="Range 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Mileage payment]" caption="Sum of Mileage payment" measure="1" displayFolder="" measureGroup="Range 3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9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36502"/>
    <n v="35435"/>
    <n v="37173"/>
    <n v="38883"/>
    <n v="37246"/>
    <n v="37048"/>
    <n v="38244"/>
    <n v="35209"/>
    <n v="38024"/>
    <n v="36942"/>
    <n v="36428"/>
    <n v="35971"/>
    <n v="38024"/>
    <n v="481129"/>
    <n v="535624"/>
    <n v="40500"/>
    <n v="0"/>
    <n v="4575"/>
  </r>
  <r>
    <x v="1"/>
    <x v="1"/>
    <n v="39364"/>
    <n v="76900"/>
    <n v="65000"/>
    <n v="37937"/>
    <n v="39351"/>
    <n v="38400"/>
    <n v="38364"/>
    <n v="38023"/>
    <n v="40500"/>
    <n v="42500"/>
    <n v="43000"/>
    <n v="50000"/>
    <n v="40500"/>
    <n v="589839"/>
    <n v="501119"/>
    <n v="41000"/>
    <n v="2870.0000000000005"/>
    <n v="7475"/>
  </r>
  <r>
    <x v="2"/>
    <x v="2"/>
    <n v="39708"/>
    <n v="41510"/>
    <n v="41604"/>
    <n v="40084"/>
    <n v="40941"/>
    <n v="39267"/>
    <n v="39532"/>
    <n v="39369"/>
    <n v="54300"/>
    <n v="59005"/>
    <n v="41169"/>
    <n v="39261"/>
    <n v="54300"/>
    <n v="570050"/>
    <n v="503996"/>
    <n v="43000"/>
    <n v="1290"/>
    <n v="8479"/>
  </r>
  <r>
    <x v="3"/>
    <x v="3"/>
    <n v="43500"/>
    <n v="40500"/>
    <n v="41604"/>
    <n v="36991"/>
    <n v="42874.333333333299"/>
    <n v="40457.333333333299"/>
    <n v="40001.333333333299"/>
    <n v="41693.666666666701"/>
    <n v="60550.666666666701"/>
    <n v="68212"/>
    <n v="44940"/>
    <n v="45034"/>
    <n v="60550.666666666701"/>
    <n v="606909"/>
    <n v="531665"/>
    <n v="44000"/>
    <n v="1320"/>
    <n v="8549"/>
  </r>
  <r>
    <x v="4"/>
    <x v="4"/>
    <n v="45103"/>
    <n v="43537.5"/>
    <n v="43819.5"/>
    <n v="36045"/>
    <n v="44721.833333333299"/>
    <n v="41566.833333333299"/>
    <n v="40645.333333333299"/>
    <n v="43773.666666666701"/>
    <n v="68688.666666666701"/>
    <n v="79243.5"/>
    <n v="47310.5"/>
    <n v="46679"/>
    <n v="68688.666666666701"/>
    <n v="649823"/>
    <n v="527701"/>
    <n v="45250"/>
    <n v="3167.5000000000005"/>
    <n v="7821.1666666666697"/>
  </r>
  <r>
    <x v="5"/>
    <x v="5"/>
    <n v="47236.800000000003"/>
    <n v="41518"/>
    <n v="42809.2"/>
    <n v="41135"/>
    <n v="46569.333333333299"/>
    <n v="42676.333333333299"/>
    <n v="41289.333333333299"/>
    <n v="45853.666666666701"/>
    <n v="39000"/>
    <n v="40000"/>
    <n v="49681"/>
    <n v="48324"/>
    <n v="39000"/>
    <n v="565092.66666666663"/>
    <n v="559297"/>
    <n v="46500"/>
    <n v="1395"/>
    <n v="15754"/>
  </r>
  <r>
    <x v="6"/>
    <x v="6"/>
    <n v="49370.6"/>
    <n v="39498.5"/>
    <n v="41798.9"/>
    <n v="35099"/>
    <n v="48416.833333333299"/>
    <n v="43785.833333333299"/>
    <n v="41933.333333333299"/>
    <n v="47933.666666666701"/>
    <n v="84964.666666666701"/>
    <n v="45000"/>
    <n v="52051.5"/>
    <n v="49969"/>
    <n v="56382"/>
    <n v="636203.83333333326"/>
    <n v="574020"/>
    <n v="47750"/>
    <n v="1432.5"/>
    <n v="6793"/>
  </r>
  <r>
    <x v="7"/>
    <x v="7"/>
    <n v="51504.4"/>
    <n v="37479"/>
    <n v="40788.6"/>
    <n v="34153"/>
    <n v="50264.333333333299"/>
    <n v="44895.333333333299"/>
    <n v="42577.333333333299"/>
    <n v="50013.666666666701"/>
    <n v="93102.666666666701"/>
    <n v="90000"/>
    <n v="54422"/>
    <n v="51614"/>
    <n v="67834"/>
    <n v="708648.33333333326"/>
    <n v="599341"/>
    <n v="49000"/>
    <n v="3430.0000000000005"/>
    <n v="6879"/>
  </r>
  <r>
    <x v="8"/>
    <x v="8"/>
    <n v="53638.2"/>
    <n v="35459.5"/>
    <n v="39778.300000000003"/>
    <n v="39691"/>
    <n v="52111.833333333299"/>
    <n v="46004.833333333299"/>
    <n v="43221.333333333299"/>
    <n v="52093.666666666701"/>
    <n v="47800"/>
    <n v="60000"/>
    <n v="56792.5"/>
    <n v="53259"/>
    <n v="47800"/>
    <n v="627650.16666666663"/>
    <n v="564154"/>
    <n v="50250"/>
    <n v="1507.5"/>
    <n v="8664"/>
  </r>
  <r>
    <x v="9"/>
    <x v="9"/>
    <n v="55772"/>
    <n v="33440"/>
    <n v="38768"/>
    <n v="33207"/>
    <n v="53959.333333333299"/>
    <n v="47114.333333333299"/>
    <n v="43865.333333333299"/>
    <n v="54173.666666666701"/>
    <n v="70000"/>
    <n v="89000"/>
    <n v="59163"/>
    <n v="45000"/>
    <n v="70000"/>
    <n v="693462.66666666663"/>
    <n v="551103"/>
    <n v="51500"/>
    <n v="3605.0000000000005"/>
    <n v="8795"/>
  </r>
  <r>
    <x v="10"/>
    <x v="10"/>
    <n v="57905.8"/>
    <n v="31420.5"/>
    <n v="37757.699999999997"/>
    <n v="32261"/>
    <n v="55806.833333333299"/>
    <n v="48223.833333333299"/>
    <n v="44509.333333333299"/>
    <n v="56253.666666666701"/>
    <n v="30000"/>
    <n v="25000"/>
    <n v="61533.5"/>
    <n v="56549"/>
    <n v="30000"/>
    <n v="567221.16666666663"/>
    <n v="564039"/>
    <n v="52750"/>
    <n v="1582.5"/>
    <n v="7632"/>
  </r>
  <r>
    <x v="11"/>
    <x v="11"/>
    <n v="34000"/>
    <n v="29401"/>
    <n v="36747.4"/>
    <n v="39226"/>
    <n v="57654.333333333299"/>
    <n v="49333.333333333299"/>
    <n v="45153.333333333299"/>
    <n v="58333.666666666701"/>
    <n v="45000"/>
    <n v="56000"/>
    <n v="44000"/>
    <n v="58194"/>
    <n v="45000"/>
    <n v="598043.06666666665"/>
    <n v="571065"/>
    <n v="54000"/>
    <n v="1620"/>
    <n v="65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8B0D5-B6F7-4FDB-992E-60F0025F3BBB}" name="PivotTable5" cacheId="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3:D70" firstHeaderRow="0" firstDataRow="1" firstDataCol="1"/>
  <pivotFields count="6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3">
    <field x="0"/>
    <field x="1"/>
    <field x="4"/>
  </rowFields>
  <rowItems count="37">
    <i>
      <x/>
    </i>
    <i r="1">
      <x/>
    </i>
    <i r="2">
      <x/>
    </i>
    <i>
      <x v="1"/>
    </i>
    <i r="1">
      <x v="1"/>
    </i>
    <i r="2">
      <x/>
    </i>
    <i>
      <x v="2"/>
    </i>
    <i r="1">
      <x v="2"/>
    </i>
    <i r="2">
      <x/>
    </i>
    <i>
      <x v="3"/>
    </i>
    <i r="1">
      <x v="3"/>
    </i>
    <i r="2">
      <x/>
    </i>
    <i>
      <x v="4"/>
    </i>
    <i r="1">
      <x v="4"/>
    </i>
    <i r="2">
      <x v="1"/>
    </i>
    <i>
      <x v="5"/>
    </i>
    <i r="1">
      <x v="5"/>
    </i>
    <i r="2">
      <x/>
    </i>
    <i>
      <x v="6"/>
    </i>
    <i r="1">
      <x v="6"/>
    </i>
    <i r="2">
      <x v="1"/>
    </i>
    <i>
      <x v="7"/>
    </i>
    <i r="1">
      <x v="7"/>
    </i>
    <i r="2">
      <x/>
    </i>
    <i>
      <x v="8"/>
    </i>
    <i r="1">
      <x v="8"/>
    </i>
    <i r="2">
      <x/>
    </i>
    <i>
      <x v="9"/>
    </i>
    <i r="1">
      <x v="9"/>
    </i>
    <i r="2">
      <x/>
    </i>
    <i>
      <x v="10"/>
    </i>
    <i r="1">
      <x v="10"/>
    </i>
    <i r="2">
      <x v="2"/>
    </i>
    <i>
      <x v="11"/>
    </i>
    <i r="1">
      <x v="11"/>
    </i>
    <i r="2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ileage" fld="2" baseField="0" baseItem="0"/>
    <dataField name="Sum of Total Year Mileage" fld="3" baseField="0" baseItem="0"/>
    <dataField name="Sum of Mileage payment" fld="5" baseField="0" baseItem="0"/>
  </dataField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57"/>
    <rowHierarchyUsage hierarchyUsage="58"/>
    <rowHierarchyUsage hierarchyUsage="7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ourth Quarter!$A$2:$W$14">
        <x15:activeTabTopLevelEntity name="[Range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A2473C-0146-4F15-9C89-DCA63996EB29}" name="PivotTable4" cacheId="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2:R27" firstHeaderRow="0" firstDataRow="1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25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" fld="2" baseField="0" baseItem="0"/>
    <dataField name="Sum of Target" fld="3" baseField="0" baseItem="0"/>
  </dataField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7"/>
    <rowHierarchyUsage hierarchyUsage="3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ourth Quarter!$A$2:$T$14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20015-B23F-40AA-8DC5-28D1E082F7A5}" name="PivotTable3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:M27" firstHeaderRow="0" firstDataRow="1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25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" fld="2" baseField="0" baseItem="0"/>
    <dataField name="Sum of Target" fld="3" baseField="0" baseItem="0"/>
  </dataField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0"/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hird Quarter!$A$2:$Q$14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932D0-C2A4-4C0A-B781-BEE8F09ED087}" name="PivotTable2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H27" firstHeaderRow="0" firstDataRow="1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25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" fld="2" baseField="0" baseItem="0"/>
    <dataField name="Sum of Target" fld="3" baseField="0" baseItem="0"/>
  </dataField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econd Quarter!$A$2:$T$1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873FFA-34D6-47F7-BACA-1191B7638C0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27" firstHeaderRow="0" firstDataRow="1" firstDataCol="1"/>
  <pivotFields count="20">
    <pivotField axis="axisRow" showAll="0">
      <items count="13">
        <item x="4"/>
        <item x="6"/>
        <item x="2"/>
        <item x="1"/>
        <item x="0"/>
        <item x="9"/>
        <item x="11"/>
        <item x="8"/>
        <item x="3"/>
        <item x="10"/>
        <item x="5"/>
        <item x="7"/>
        <item t="default"/>
      </items>
    </pivotField>
    <pivotField axis="axisRow" showAll="0">
      <items count="13">
        <item x="7"/>
        <item x="6"/>
        <item x="0"/>
        <item x="1"/>
        <item x="2"/>
        <item x="3"/>
        <item x="4"/>
        <item x="5"/>
        <item x="8"/>
        <item x="11"/>
        <item x="9"/>
        <item x="10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numFmtId="164" showAll="0"/>
    <pivotField numFmtId="3" showAll="0"/>
  </pivotFields>
  <rowFields count="2">
    <field x="0"/>
    <field x="1"/>
  </rowFields>
  <rowItems count="25">
    <i>
      <x/>
    </i>
    <i r="1">
      <x v="6"/>
    </i>
    <i>
      <x v="1"/>
    </i>
    <i r="1">
      <x v="1"/>
    </i>
    <i>
      <x v="2"/>
    </i>
    <i r="1">
      <x v="4"/>
    </i>
    <i>
      <x v="3"/>
    </i>
    <i r="1">
      <x v="3"/>
    </i>
    <i>
      <x v="4"/>
    </i>
    <i r="1">
      <x v="2"/>
    </i>
    <i>
      <x v="5"/>
    </i>
    <i r="1">
      <x v="10"/>
    </i>
    <i>
      <x v="6"/>
    </i>
    <i r="1">
      <x v="9"/>
    </i>
    <i>
      <x v="7"/>
    </i>
    <i r="1">
      <x v="8"/>
    </i>
    <i>
      <x v="8"/>
    </i>
    <i r="1">
      <x v="5"/>
    </i>
    <i>
      <x v="9"/>
    </i>
    <i r="1">
      <x v="11"/>
    </i>
    <i>
      <x v="10"/>
    </i>
    <i r="1">
      <x v="7"/>
    </i>
    <i>
      <x v="11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" fld="15" baseField="0" baseItem="0"/>
    <dataField name="Sum of Target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tabSelected="1" workbookViewId="0">
      <selection activeCell="A2" sqref="A2:T14"/>
    </sheetView>
  </sheetViews>
  <sheetFormatPr defaultRowHeight="15" x14ac:dyDescent="0.25"/>
  <cols>
    <col min="1" max="1" width="16.85546875" bestFit="1" customWidth="1"/>
    <col min="2" max="2" width="8.7109375" bestFit="1" customWidth="1"/>
    <col min="3" max="14" width="13.140625" bestFit="1" customWidth="1"/>
    <col min="15" max="15" width="13.140625" customWidth="1"/>
    <col min="16" max="17" width="14.7109375" bestFit="1" customWidth="1"/>
    <col min="18" max="18" width="12.7109375" customWidth="1"/>
    <col min="19" max="19" width="11" bestFit="1" customWidth="1"/>
    <col min="21" max="21" width="13.28515625" bestFit="1" customWidth="1"/>
    <col min="22" max="22" width="16.42578125" bestFit="1" customWidth="1"/>
    <col min="23" max="23" width="16.7109375" bestFit="1" customWidth="1"/>
  </cols>
  <sheetData>
    <row r="1" spans="1:20" ht="26.25" x14ac:dyDescent="0.4">
      <c r="C1" s="10" t="s">
        <v>39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20" s="1" customFormat="1" x14ac:dyDescent="0.25">
      <c r="A2" s="7" t="s">
        <v>0</v>
      </c>
      <c r="B2" s="7" t="s">
        <v>1</v>
      </c>
      <c r="C2" s="7" t="s">
        <v>27</v>
      </c>
      <c r="D2" s="7" t="s">
        <v>28</v>
      </c>
      <c r="E2" s="7" t="s">
        <v>29</v>
      </c>
      <c r="F2" s="7" t="s">
        <v>30</v>
      </c>
      <c r="G2" s="7" t="s">
        <v>31</v>
      </c>
      <c r="H2" s="7" t="s">
        <v>32</v>
      </c>
      <c r="I2" s="7" t="s">
        <v>33</v>
      </c>
      <c r="J2" s="7" t="s">
        <v>34</v>
      </c>
      <c r="K2" s="7" t="s">
        <v>35</v>
      </c>
      <c r="L2" s="7" t="s">
        <v>36</v>
      </c>
      <c r="M2" s="7" t="s">
        <v>37</v>
      </c>
      <c r="N2" s="7" t="s">
        <v>38</v>
      </c>
      <c r="O2" s="1" t="s">
        <v>48</v>
      </c>
      <c r="P2" s="7" t="s">
        <v>40</v>
      </c>
      <c r="Q2" s="7" t="s">
        <v>2</v>
      </c>
      <c r="R2" s="7" t="s">
        <v>43</v>
      </c>
      <c r="S2" s="1" t="s">
        <v>42</v>
      </c>
      <c r="T2" s="1" t="s">
        <v>44</v>
      </c>
    </row>
    <row r="3" spans="1:20" ht="15.75" x14ac:dyDescent="0.25">
      <c r="A3" s="4" t="s">
        <v>3</v>
      </c>
      <c r="B3" s="5" t="s">
        <v>15</v>
      </c>
      <c r="C3" s="8">
        <v>36502</v>
      </c>
      <c r="D3" s="8">
        <v>35435</v>
      </c>
      <c r="E3" s="8">
        <v>37173</v>
      </c>
      <c r="F3" s="8">
        <v>38883</v>
      </c>
      <c r="G3" s="8">
        <v>37246</v>
      </c>
      <c r="H3" s="8">
        <v>37048</v>
      </c>
      <c r="I3" s="8">
        <v>38244</v>
      </c>
      <c r="J3" s="8">
        <v>35209</v>
      </c>
      <c r="K3" s="8">
        <v>38024</v>
      </c>
      <c r="L3" s="8">
        <v>36942</v>
      </c>
      <c r="M3" s="8">
        <v>36428</v>
      </c>
      <c r="N3" s="8">
        <v>35971</v>
      </c>
      <c r="O3" s="8">
        <v>38024</v>
      </c>
      <c r="P3" s="8">
        <f>SUM(C3:O3)</f>
        <v>481129</v>
      </c>
      <c r="Q3" s="8">
        <v>535624</v>
      </c>
      <c r="R3" s="8">
        <v>40500</v>
      </c>
      <c r="S3" s="8">
        <f>IF(P3&lt;Q3, 0,IF(AND(P3&gt;1*Q3, P3&lt;=1.15*Q3), 0.03*R3, 0.07*R3))</f>
        <v>0</v>
      </c>
      <c r="T3" s="3">
        <v>4575</v>
      </c>
    </row>
    <row r="4" spans="1:20" x14ac:dyDescent="0.25">
      <c r="A4" s="4" t="s">
        <v>4</v>
      </c>
      <c r="B4" s="6" t="s">
        <v>16</v>
      </c>
      <c r="C4" s="8">
        <v>39364</v>
      </c>
      <c r="D4" s="8">
        <v>76900</v>
      </c>
      <c r="E4" s="8">
        <v>65000</v>
      </c>
      <c r="F4" s="8">
        <v>37937</v>
      </c>
      <c r="G4" s="8">
        <v>39351</v>
      </c>
      <c r="H4" s="8">
        <v>38400</v>
      </c>
      <c r="I4" s="8">
        <v>38364</v>
      </c>
      <c r="J4" s="8">
        <v>38023</v>
      </c>
      <c r="K4" s="8">
        <v>40500</v>
      </c>
      <c r="L4" s="8">
        <v>42500</v>
      </c>
      <c r="M4" s="8">
        <v>43000</v>
      </c>
      <c r="N4" s="8">
        <v>50000</v>
      </c>
      <c r="O4" s="8">
        <v>40500</v>
      </c>
      <c r="P4" s="8">
        <f t="shared" ref="P4:P14" si="0">SUM(C4:O4)</f>
        <v>589839</v>
      </c>
      <c r="Q4" s="8">
        <v>501119</v>
      </c>
      <c r="R4" s="8">
        <v>41000</v>
      </c>
      <c r="S4" s="8">
        <f t="shared" ref="S4:S14" si="1">IF(P4&lt;Q4, 0,IF(AND(P4&gt;1*Q4, P4&lt;=1.15*Q4), 0.03*R4, 0.07*R4))</f>
        <v>2870.0000000000005</v>
      </c>
      <c r="T4" s="3">
        <v>7475</v>
      </c>
    </row>
    <row r="5" spans="1:20" x14ac:dyDescent="0.25">
      <c r="A5" s="4" t="s">
        <v>5</v>
      </c>
      <c r="B5" s="6" t="s">
        <v>17</v>
      </c>
      <c r="C5" s="8">
        <v>39708</v>
      </c>
      <c r="D5" s="8">
        <v>41510</v>
      </c>
      <c r="E5" s="8">
        <v>41604</v>
      </c>
      <c r="F5" s="8">
        <v>40084</v>
      </c>
      <c r="G5" s="8">
        <v>40941</v>
      </c>
      <c r="H5" s="8">
        <v>39267</v>
      </c>
      <c r="I5" s="8">
        <v>39532</v>
      </c>
      <c r="J5" s="8">
        <v>39369</v>
      </c>
      <c r="K5" s="8">
        <v>54300</v>
      </c>
      <c r="L5" s="8">
        <v>59005</v>
      </c>
      <c r="M5" s="8">
        <v>41169</v>
      </c>
      <c r="N5" s="8">
        <v>39261</v>
      </c>
      <c r="O5" s="8">
        <v>54300</v>
      </c>
      <c r="P5" s="8">
        <f t="shared" si="0"/>
        <v>570050</v>
      </c>
      <c r="Q5" s="8">
        <v>503996</v>
      </c>
      <c r="R5" s="8">
        <v>43000</v>
      </c>
      <c r="S5" s="8">
        <f t="shared" si="1"/>
        <v>1290</v>
      </c>
      <c r="T5" s="3">
        <v>8479</v>
      </c>
    </row>
    <row r="6" spans="1:20" x14ac:dyDescent="0.25">
      <c r="A6" s="4" t="s">
        <v>6</v>
      </c>
      <c r="B6" s="6" t="s">
        <v>18</v>
      </c>
      <c r="C6" s="8">
        <v>43500</v>
      </c>
      <c r="D6" s="8">
        <v>40500</v>
      </c>
      <c r="E6" s="8">
        <v>41604</v>
      </c>
      <c r="F6" s="8">
        <v>36991</v>
      </c>
      <c r="G6" s="8">
        <v>42874.333333333299</v>
      </c>
      <c r="H6" s="8">
        <v>40457.333333333299</v>
      </c>
      <c r="I6" s="8">
        <v>40001.333333333299</v>
      </c>
      <c r="J6" s="8">
        <v>41693.666666666701</v>
      </c>
      <c r="K6" s="8">
        <v>60550.666666666701</v>
      </c>
      <c r="L6" s="8">
        <v>68212</v>
      </c>
      <c r="M6" s="8">
        <v>44940</v>
      </c>
      <c r="N6" s="8">
        <v>45034</v>
      </c>
      <c r="O6" s="8">
        <v>60550.666666666701</v>
      </c>
      <c r="P6" s="8">
        <f t="shared" si="0"/>
        <v>606909</v>
      </c>
      <c r="Q6" s="8">
        <v>531665</v>
      </c>
      <c r="R6" s="8">
        <v>44000</v>
      </c>
      <c r="S6" s="8">
        <f t="shared" si="1"/>
        <v>1320</v>
      </c>
      <c r="T6" s="3">
        <v>8549</v>
      </c>
    </row>
    <row r="7" spans="1:20" x14ac:dyDescent="0.25">
      <c r="A7" s="4" t="s">
        <v>7</v>
      </c>
      <c r="B7" s="6" t="s">
        <v>19</v>
      </c>
      <c r="C7" s="8">
        <v>45103</v>
      </c>
      <c r="D7" s="8">
        <v>43537.5</v>
      </c>
      <c r="E7" s="8">
        <v>43819.5</v>
      </c>
      <c r="F7" s="8">
        <v>36045</v>
      </c>
      <c r="G7" s="8">
        <v>44721.833333333299</v>
      </c>
      <c r="H7" s="8">
        <v>41566.833333333299</v>
      </c>
      <c r="I7" s="8">
        <v>40645.333333333299</v>
      </c>
      <c r="J7" s="8">
        <v>43773.666666666701</v>
      </c>
      <c r="K7" s="8">
        <v>68688.666666666701</v>
      </c>
      <c r="L7" s="8">
        <v>79243.5</v>
      </c>
      <c r="M7" s="8">
        <v>47310.5</v>
      </c>
      <c r="N7" s="8">
        <v>46679</v>
      </c>
      <c r="O7" s="8">
        <v>68688.666666666701</v>
      </c>
      <c r="P7" s="8">
        <f t="shared" si="0"/>
        <v>649823</v>
      </c>
      <c r="Q7" s="8">
        <v>527701</v>
      </c>
      <c r="R7" s="8">
        <v>45250</v>
      </c>
      <c r="S7" s="8">
        <f t="shared" si="1"/>
        <v>3167.5000000000005</v>
      </c>
      <c r="T7" s="3">
        <v>7821.1666666666697</v>
      </c>
    </row>
    <row r="8" spans="1:20" x14ac:dyDescent="0.25">
      <c r="A8" s="4" t="s">
        <v>8</v>
      </c>
      <c r="B8" s="6" t="s">
        <v>20</v>
      </c>
      <c r="C8" s="8">
        <v>47236.800000000003</v>
      </c>
      <c r="D8" s="8">
        <v>41518</v>
      </c>
      <c r="E8" s="8">
        <v>42809.2</v>
      </c>
      <c r="F8" s="8">
        <v>41135</v>
      </c>
      <c r="G8" s="8">
        <v>46569.333333333299</v>
      </c>
      <c r="H8" s="8">
        <v>42676.333333333299</v>
      </c>
      <c r="I8" s="8">
        <v>41289.333333333299</v>
      </c>
      <c r="J8" s="8">
        <v>45853.666666666701</v>
      </c>
      <c r="K8" s="8">
        <v>39000</v>
      </c>
      <c r="L8" s="8">
        <v>40000</v>
      </c>
      <c r="M8" s="8">
        <v>49681</v>
      </c>
      <c r="N8" s="8">
        <v>48324</v>
      </c>
      <c r="O8" s="8">
        <v>39000</v>
      </c>
      <c r="P8" s="8">
        <f t="shared" si="0"/>
        <v>565092.66666666663</v>
      </c>
      <c r="Q8" s="8">
        <v>559297</v>
      </c>
      <c r="R8" s="8">
        <v>46500</v>
      </c>
      <c r="S8" s="8">
        <f t="shared" si="1"/>
        <v>1395</v>
      </c>
      <c r="T8" s="3">
        <v>15754</v>
      </c>
    </row>
    <row r="9" spans="1:20" x14ac:dyDescent="0.25">
      <c r="A9" s="4" t="s">
        <v>9</v>
      </c>
      <c r="B9" s="6" t="s">
        <v>21</v>
      </c>
      <c r="C9" s="8">
        <v>49370.6</v>
      </c>
      <c r="D9" s="8">
        <v>39498.5</v>
      </c>
      <c r="E9" s="8">
        <v>41798.9</v>
      </c>
      <c r="F9" s="8">
        <v>35099</v>
      </c>
      <c r="G9" s="8">
        <v>48416.833333333299</v>
      </c>
      <c r="H9" s="8">
        <v>43785.833333333299</v>
      </c>
      <c r="I9" s="8">
        <v>41933.333333333299</v>
      </c>
      <c r="J9" s="8">
        <v>47933.666666666701</v>
      </c>
      <c r="K9" s="8">
        <v>84964.666666666701</v>
      </c>
      <c r="L9" s="8">
        <v>45000</v>
      </c>
      <c r="M9" s="8">
        <v>52051.5</v>
      </c>
      <c r="N9" s="8">
        <v>49969</v>
      </c>
      <c r="O9" s="8">
        <v>56382</v>
      </c>
      <c r="P9" s="8">
        <f t="shared" si="0"/>
        <v>636203.83333333326</v>
      </c>
      <c r="Q9" s="8">
        <v>574020</v>
      </c>
      <c r="R9" s="8">
        <v>47750</v>
      </c>
      <c r="S9" s="8">
        <f t="shared" si="1"/>
        <v>1432.5</v>
      </c>
      <c r="T9" s="3">
        <v>6793</v>
      </c>
    </row>
    <row r="10" spans="1:20" x14ac:dyDescent="0.25">
      <c r="A10" s="4" t="s">
        <v>10</v>
      </c>
      <c r="B10" s="6" t="s">
        <v>22</v>
      </c>
      <c r="C10" s="8">
        <v>51504.4</v>
      </c>
      <c r="D10" s="8">
        <v>37479</v>
      </c>
      <c r="E10" s="8">
        <v>40788.6</v>
      </c>
      <c r="F10" s="8">
        <v>34153</v>
      </c>
      <c r="G10" s="8">
        <v>50264.333333333299</v>
      </c>
      <c r="H10" s="8">
        <v>44895.333333333299</v>
      </c>
      <c r="I10" s="8">
        <v>42577.333333333299</v>
      </c>
      <c r="J10" s="8">
        <v>50013.666666666701</v>
      </c>
      <c r="K10" s="8">
        <v>93102.666666666701</v>
      </c>
      <c r="L10" s="8">
        <v>90000</v>
      </c>
      <c r="M10" s="8">
        <v>54422</v>
      </c>
      <c r="N10" s="8">
        <v>51614</v>
      </c>
      <c r="O10" s="8">
        <v>67834</v>
      </c>
      <c r="P10" s="8">
        <f t="shared" si="0"/>
        <v>708648.33333333326</v>
      </c>
      <c r="Q10" s="8">
        <v>599341</v>
      </c>
      <c r="R10" s="8">
        <v>49000</v>
      </c>
      <c r="S10" s="8">
        <f t="shared" si="1"/>
        <v>3430.0000000000005</v>
      </c>
      <c r="T10" s="3">
        <v>6879</v>
      </c>
    </row>
    <row r="11" spans="1:20" x14ac:dyDescent="0.25">
      <c r="A11" s="4" t="s">
        <v>11</v>
      </c>
      <c r="B11" s="6" t="s">
        <v>23</v>
      </c>
      <c r="C11" s="8">
        <v>53638.2</v>
      </c>
      <c r="D11" s="8">
        <v>35459.5</v>
      </c>
      <c r="E11" s="8">
        <v>39778.300000000003</v>
      </c>
      <c r="F11" s="8">
        <v>39691</v>
      </c>
      <c r="G11" s="8">
        <v>52111.833333333299</v>
      </c>
      <c r="H11" s="8">
        <v>46004.833333333299</v>
      </c>
      <c r="I11" s="8">
        <v>43221.333333333299</v>
      </c>
      <c r="J11" s="8">
        <v>52093.666666666701</v>
      </c>
      <c r="K11" s="8">
        <v>47800</v>
      </c>
      <c r="L11" s="8">
        <v>60000</v>
      </c>
      <c r="M11" s="8">
        <v>56792.5</v>
      </c>
      <c r="N11" s="8">
        <v>53259</v>
      </c>
      <c r="O11" s="8">
        <v>47800</v>
      </c>
      <c r="P11" s="8">
        <f t="shared" si="0"/>
        <v>627650.16666666663</v>
      </c>
      <c r="Q11" s="8">
        <v>564154</v>
      </c>
      <c r="R11" s="8">
        <v>50250</v>
      </c>
      <c r="S11" s="8">
        <f t="shared" si="1"/>
        <v>1507.5</v>
      </c>
      <c r="T11" s="3">
        <v>8664</v>
      </c>
    </row>
    <row r="12" spans="1:20" x14ac:dyDescent="0.25">
      <c r="A12" s="4" t="s">
        <v>12</v>
      </c>
      <c r="B12" s="6" t="s">
        <v>24</v>
      </c>
      <c r="C12" s="8">
        <v>55772</v>
      </c>
      <c r="D12" s="8">
        <v>33440</v>
      </c>
      <c r="E12" s="8">
        <v>38768</v>
      </c>
      <c r="F12" s="8">
        <v>33207</v>
      </c>
      <c r="G12" s="8">
        <v>53959.333333333299</v>
      </c>
      <c r="H12" s="8">
        <v>47114.333333333299</v>
      </c>
      <c r="I12" s="8">
        <v>43865.333333333299</v>
      </c>
      <c r="J12" s="8">
        <v>54173.666666666701</v>
      </c>
      <c r="K12" s="8">
        <v>70000</v>
      </c>
      <c r="L12" s="8">
        <v>89000</v>
      </c>
      <c r="M12" s="8">
        <v>59163</v>
      </c>
      <c r="N12" s="8">
        <v>45000</v>
      </c>
      <c r="O12" s="8">
        <v>70000</v>
      </c>
      <c r="P12" s="8">
        <f t="shared" si="0"/>
        <v>693462.66666666663</v>
      </c>
      <c r="Q12" s="8">
        <v>551103</v>
      </c>
      <c r="R12" s="8">
        <v>51500</v>
      </c>
      <c r="S12" s="8">
        <f t="shared" si="1"/>
        <v>3605.0000000000005</v>
      </c>
      <c r="T12" s="3">
        <v>8795</v>
      </c>
    </row>
    <row r="13" spans="1:20" x14ac:dyDescent="0.25">
      <c r="A13" s="4" t="s">
        <v>13</v>
      </c>
      <c r="B13" s="6" t="s">
        <v>25</v>
      </c>
      <c r="C13" s="8">
        <v>57905.8</v>
      </c>
      <c r="D13" s="8">
        <v>31420.5</v>
      </c>
      <c r="E13" s="8">
        <v>37757.699999999997</v>
      </c>
      <c r="F13" s="8">
        <v>32261</v>
      </c>
      <c r="G13" s="8">
        <v>55806.833333333299</v>
      </c>
      <c r="H13" s="8">
        <v>48223.833333333299</v>
      </c>
      <c r="I13" s="8">
        <v>44509.333333333299</v>
      </c>
      <c r="J13" s="8">
        <v>56253.666666666701</v>
      </c>
      <c r="K13" s="8">
        <v>30000</v>
      </c>
      <c r="L13" s="8">
        <v>25000</v>
      </c>
      <c r="M13" s="8">
        <v>61533.5</v>
      </c>
      <c r="N13" s="8">
        <v>56549</v>
      </c>
      <c r="O13" s="8">
        <v>30000</v>
      </c>
      <c r="P13" s="8">
        <f t="shared" si="0"/>
        <v>567221.16666666663</v>
      </c>
      <c r="Q13" s="8">
        <v>564039</v>
      </c>
      <c r="R13" s="8">
        <v>52750</v>
      </c>
      <c r="S13" s="8">
        <f t="shared" si="1"/>
        <v>1582.5</v>
      </c>
      <c r="T13" s="3">
        <v>7632</v>
      </c>
    </row>
    <row r="14" spans="1:20" x14ac:dyDescent="0.25">
      <c r="A14" s="4" t="s">
        <v>14</v>
      </c>
      <c r="B14" s="6" t="s">
        <v>26</v>
      </c>
      <c r="C14" s="8">
        <v>34000</v>
      </c>
      <c r="D14" s="8">
        <v>29401</v>
      </c>
      <c r="E14" s="8">
        <v>36747.4</v>
      </c>
      <c r="F14" s="8">
        <v>39226</v>
      </c>
      <c r="G14" s="8">
        <v>57654.333333333299</v>
      </c>
      <c r="H14" s="8">
        <v>49333.333333333299</v>
      </c>
      <c r="I14" s="8">
        <v>45153.333333333299</v>
      </c>
      <c r="J14" s="8">
        <v>58333.666666666701</v>
      </c>
      <c r="K14" s="8">
        <v>45000</v>
      </c>
      <c r="L14" s="8">
        <v>56000</v>
      </c>
      <c r="M14" s="8">
        <v>44000</v>
      </c>
      <c r="N14" s="8">
        <v>58194</v>
      </c>
      <c r="O14" s="8">
        <v>45000</v>
      </c>
      <c r="P14" s="8">
        <f t="shared" si="0"/>
        <v>598043.06666666665</v>
      </c>
      <c r="Q14" s="8">
        <v>571065</v>
      </c>
      <c r="R14" s="8">
        <v>54000</v>
      </c>
      <c r="S14" s="8">
        <f t="shared" si="1"/>
        <v>1620</v>
      </c>
      <c r="T14" s="3">
        <v>6574</v>
      </c>
    </row>
    <row r="15" spans="1:20" x14ac:dyDescent="0.25"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20" x14ac:dyDescent="0.25">
      <c r="A16" t="s">
        <v>41</v>
      </c>
      <c r="C16" s="8">
        <f>SUM(C3:C14)</f>
        <v>553604.80000000005</v>
      </c>
      <c r="D16" s="8">
        <f>SUM(D3:D14)</f>
        <v>486099</v>
      </c>
      <c r="E16" s="8">
        <f t="shared" ref="E16:N16" si="2">SUM(E3:E14)</f>
        <v>507648.60000000003</v>
      </c>
      <c r="F16" s="8">
        <f t="shared" si="2"/>
        <v>444712</v>
      </c>
      <c r="G16" s="8">
        <f t="shared" si="2"/>
        <v>569916.99999999977</v>
      </c>
      <c r="H16" s="8">
        <f t="shared" si="2"/>
        <v>518772.99999999983</v>
      </c>
      <c r="I16" s="8">
        <f t="shared" si="2"/>
        <v>499335.99999999983</v>
      </c>
      <c r="J16" s="8">
        <f t="shared" si="2"/>
        <v>562724.00000000023</v>
      </c>
      <c r="K16" s="8">
        <f t="shared" si="2"/>
        <v>671930.66666666674</v>
      </c>
      <c r="L16" s="8">
        <f t="shared" si="2"/>
        <v>690902.5</v>
      </c>
      <c r="M16" s="8">
        <f t="shared" si="2"/>
        <v>590491</v>
      </c>
      <c r="N16" s="8">
        <f t="shared" si="2"/>
        <v>579854</v>
      </c>
      <c r="O16" s="8">
        <f>SUM(O3:O14)</f>
        <v>618079.33333333337</v>
      </c>
      <c r="P16" s="8">
        <f>SUM(P3:P14)</f>
        <v>7294071.9000000004</v>
      </c>
      <c r="Q16" s="8">
        <f>SUM(Q3:Q14)</f>
        <v>6583124</v>
      </c>
      <c r="R16" s="8"/>
      <c r="S16" s="8"/>
    </row>
  </sheetData>
  <mergeCells count="1">
    <mergeCell ref="C1:O1"/>
  </mergeCells>
  <conditionalFormatting sqref="A2:A14 P2:P14">
    <cfRule type="expression" priority="4">
      <formula>"&gt;$Q$3"</formula>
    </cfRule>
  </conditionalFormatting>
  <conditionalFormatting sqref="A2:A14 P2:P14">
    <cfRule type="expression" dxfId="1" priority="3">
      <formula>"&gt;$Q$3:$Q$14"</formula>
    </cfRule>
  </conditionalFormatting>
  <conditionalFormatting sqref="A2:A14 P2:P14">
    <cfRule type="expression" dxfId="0" priority="2">
      <formula>$P$3:$P$14&gt;$Q$3:$Q$14</formula>
    </cfRule>
  </conditionalFormatting>
  <conditionalFormatting sqref="B3:B14">
    <cfRule type="expression" priority="1">
      <formula>$P$3:$P$14&gt;$Q$3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0D530-4F44-425F-963E-5B5054A826D5}">
  <dimension ref="A1:T25"/>
  <sheetViews>
    <sheetView workbookViewId="0">
      <selection activeCell="A2" sqref="A2:T14"/>
    </sheetView>
  </sheetViews>
  <sheetFormatPr defaultRowHeight="15" x14ac:dyDescent="0.25"/>
  <cols>
    <col min="1" max="1" width="16.85546875" bestFit="1" customWidth="1"/>
    <col min="3" max="13" width="13.140625" bestFit="1" customWidth="1"/>
    <col min="14" max="15" width="13.140625" customWidth="1"/>
    <col min="16" max="17" width="14.7109375" bestFit="1" customWidth="1"/>
    <col min="18" max="18" width="13.28515625" bestFit="1" customWidth="1"/>
    <col min="19" max="19" width="11" bestFit="1" customWidth="1"/>
  </cols>
  <sheetData>
    <row r="1" spans="1:20" ht="26.25" x14ac:dyDescent="0.4">
      <c r="C1" s="11" t="s">
        <v>39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20" x14ac:dyDescent="0.25">
      <c r="A2" s="1" t="s">
        <v>0</v>
      </c>
      <c r="B2" s="1" t="s">
        <v>1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L2" s="1" t="s">
        <v>58</v>
      </c>
      <c r="M2" s="1" t="s">
        <v>59</v>
      </c>
      <c r="N2" s="1" t="s">
        <v>60</v>
      </c>
      <c r="O2" s="1" t="s">
        <v>61</v>
      </c>
      <c r="P2" s="1" t="s">
        <v>40</v>
      </c>
      <c r="Q2" s="1" t="s">
        <v>2</v>
      </c>
      <c r="R2" s="7" t="s">
        <v>43</v>
      </c>
      <c r="S2" s="1" t="s">
        <v>42</v>
      </c>
      <c r="T2" s="1" t="s">
        <v>44</v>
      </c>
    </row>
    <row r="3" spans="1:20" x14ac:dyDescent="0.25">
      <c r="A3" t="s">
        <v>3</v>
      </c>
      <c r="B3" t="s">
        <v>15</v>
      </c>
      <c r="C3" s="8">
        <v>36428</v>
      </c>
      <c r="D3" s="8">
        <v>35971</v>
      </c>
      <c r="E3" s="8">
        <v>37246</v>
      </c>
      <c r="F3" s="8">
        <v>37048</v>
      </c>
      <c r="G3" s="8">
        <v>35209</v>
      </c>
      <c r="H3" s="8">
        <v>38244</v>
      </c>
      <c r="I3" s="8">
        <v>36942</v>
      </c>
      <c r="J3" s="8">
        <v>56354</v>
      </c>
      <c r="K3" s="8">
        <v>38883</v>
      </c>
      <c r="L3" s="8">
        <v>36502</v>
      </c>
      <c r="M3" s="8">
        <v>35435</v>
      </c>
      <c r="N3" s="8">
        <v>39261</v>
      </c>
      <c r="O3" s="8">
        <v>36428</v>
      </c>
      <c r="P3" s="8">
        <f>SUM(C3:O3)</f>
        <v>499951</v>
      </c>
      <c r="Q3" s="8">
        <v>527968</v>
      </c>
      <c r="R3" s="8">
        <v>40500</v>
      </c>
      <c r="S3" s="8">
        <f t="shared" ref="S3:S14" si="0">IF(P3&lt;Q3, 0, IF(AND(P3&gt;1*Q3, P3&lt;=1.15*Q3), 0.03*R3, 0.07*R3))</f>
        <v>0</v>
      </c>
      <c r="T3" s="3">
        <v>6475</v>
      </c>
    </row>
    <row r="4" spans="1:20" x14ac:dyDescent="0.25">
      <c r="A4" t="s">
        <v>4</v>
      </c>
      <c r="B4" t="s">
        <v>16</v>
      </c>
      <c r="C4" s="8">
        <v>43000</v>
      </c>
      <c r="D4" s="8">
        <v>50000</v>
      </c>
      <c r="E4" s="8">
        <v>39351</v>
      </c>
      <c r="F4" s="8">
        <v>38400</v>
      </c>
      <c r="G4" s="8">
        <v>38023</v>
      </c>
      <c r="H4" s="8">
        <v>38364</v>
      </c>
      <c r="I4" s="8">
        <v>42500</v>
      </c>
      <c r="J4" s="8">
        <v>63465</v>
      </c>
      <c r="K4" s="8">
        <v>37937</v>
      </c>
      <c r="L4" s="8">
        <v>45273</v>
      </c>
      <c r="M4" s="8">
        <v>76445</v>
      </c>
      <c r="N4" s="8">
        <v>45034</v>
      </c>
      <c r="O4" s="8">
        <v>43000</v>
      </c>
      <c r="P4" s="8">
        <f t="shared" ref="P4:P14" si="1">SUM(C4:O4)</f>
        <v>600792</v>
      </c>
      <c r="Q4" s="8">
        <v>623617</v>
      </c>
      <c r="R4" s="8">
        <v>41000</v>
      </c>
      <c r="S4" s="8">
        <f t="shared" si="0"/>
        <v>0</v>
      </c>
      <c r="T4" s="3">
        <v>9283</v>
      </c>
    </row>
    <row r="5" spans="1:20" x14ac:dyDescent="0.25">
      <c r="A5" t="s">
        <v>5</v>
      </c>
      <c r="B5" t="s">
        <v>17</v>
      </c>
      <c r="C5" s="8">
        <v>41169</v>
      </c>
      <c r="D5" s="8">
        <v>39261</v>
      </c>
      <c r="E5" s="8">
        <v>40941</v>
      </c>
      <c r="F5" s="8">
        <v>39267</v>
      </c>
      <c r="G5" s="8">
        <v>39369</v>
      </c>
      <c r="H5" s="8">
        <v>39532</v>
      </c>
      <c r="I5" s="8">
        <v>59005</v>
      </c>
      <c r="J5" s="8">
        <v>41604</v>
      </c>
      <c r="K5" s="8">
        <v>40084</v>
      </c>
      <c r="L5" s="8">
        <v>39708</v>
      </c>
      <c r="M5" s="8">
        <v>41510</v>
      </c>
      <c r="N5" s="8">
        <v>46679</v>
      </c>
      <c r="O5" s="8">
        <v>41169</v>
      </c>
      <c r="P5" s="8">
        <f t="shared" si="1"/>
        <v>549298</v>
      </c>
      <c r="Q5" s="8">
        <v>507837</v>
      </c>
      <c r="R5" s="8">
        <v>43000</v>
      </c>
      <c r="S5" s="8">
        <f t="shared" si="0"/>
        <v>1290</v>
      </c>
      <c r="T5" s="3">
        <v>8392</v>
      </c>
    </row>
    <row r="6" spans="1:20" x14ac:dyDescent="0.25">
      <c r="A6" t="s">
        <v>6</v>
      </c>
      <c r="B6" t="s">
        <v>18</v>
      </c>
      <c r="C6" s="8">
        <v>44940</v>
      </c>
      <c r="D6" s="8">
        <v>45034</v>
      </c>
      <c r="E6" s="8">
        <v>42874.333333333299</v>
      </c>
      <c r="F6" s="8">
        <v>40457.333333333299</v>
      </c>
      <c r="G6" s="8">
        <v>41693.666666666701</v>
      </c>
      <c r="H6" s="8">
        <v>40001.333333333299</v>
      </c>
      <c r="I6" s="8">
        <v>68212</v>
      </c>
      <c r="J6" s="8">
        <v>41604</v>
      </c>
      <c r="K6" s="8">
        <v>36991</v>
      </c>
      <c r="L6" s="8">
        <v>43500</v>
      </c>
      <c r="M6" s="8">
        <v>42337</v>
      </c>
      <c r="N6" s="8">
        <v>48324</v>
      </c>
      <c r="O6" s="8">
        <v>44940</v>
      </c>
      <c r="P6" s="8">
        <f t="shared" si="1"/>
        <v>580908.66666666663</v>
      </c>
      <c r="Q6" s="8">
        <v>543648</v>
      </c>
      <c r="R6" s="8">
        <v>44000</v>
      </c>
      <c r="S6" s="8">
        <f t="shared" si="0"/>
        <v>1320</v>
      </c>
      <c r="T6" s="3">
        <v>8746</v>
      </c>
    </row>
    <row r="7" spans="1:20" x14ac:dyDescent="0.25">
      <c r="A7" t="s">
        <v>7</v>
      </c>
      <c r="B7" t="s">
        <v>19</v>
      </c>
      <c r="C7" s="8">
        <v>47310.5</v>
      </c>
      <c r="D7" s="8">
        <v>46679</v>
      </c>
      <c r="E7" s="8">
        <v>44721.833333333299</v>
      </c>
      <c r="F7" s="8">
        <v>41566.833333333299</v>
      </c>
      <c r="G7" s="8">
        <v>43773.666666666701</v>
      </c>
      <c r="H7" s="8">
        <v>40645.333333333299</v>
      </c>
      <c r="I7" s="8">
        <v>79243.5</v>
      </c>
      <c r="J7" s="8">
        <v>43819.5</v>
      </c>
      <c r="K7" s="8">
        <v>36045</v>
      </c>
      <c r="L7" s="8">
        <v>43237</v>
      </c>
      <c r="M7" s="8">
        <v>43537.5</v>
      </c>
      <c r="N7" s="8">
        <v>45728</v>
      </c>
      <c r="O7" s="8">
        <v>47310.5</v>
      </c>
      <c r="P7" s="8">
        <f t="shared" si="1"/>
        <v>603618.16666666663</v>
      </c>
      <c r="Q7" s="8">
        <v>569938</v>
      </c>
      <c r="R7" s="8">
        <v>45250</v>
      </c>
      <c r="S7" s="8">
        <f t="shared" si="0"/>
        <v>1357.5</v>
      </c>
      <c r="T7" s="3">
        <v>7387</v>
      </c>
    </row>
    <row r="8" spans="1:20" x14ac:dyDescent="0.25">
      <c r="A8" t="s">
        <v>8</v>
      </c>
      <c r="B8" t="s">
        <v>20</v>
      </c>
      <c r="C8" s="8">
        <v>49681</v>
      </c>
      <c r="D8" s="8">
        <v>48324</v>
      </c>
      <c r="E8" s="8">
        <v>46569.333333333299</v>
      </c>
      <c r="F8" s="8">
        <v>42676.333333333299</v>
      </c>
      <c r="G8" s="8">
        <v>45853.666666666701</v>
      </c>
      <c r="H8" s="8">
        <v>41289.333333333299</v>
      </c>
      <c r="I8" s="8">
        <v>40000</v>
      </c>
      <c r="J8" s="8">
        <v>42809.2</v>
      </c>
      <c r="K8" s="8">
        <v>41135</v>
      </c>
      <c r="L8" s="8">
        <v>47236.800000000003</v>
      </c>
      <c r="M8" s="8">
        <v>41518</v>
      </c>
      <c r="N8" s="8">
        <v>51614</v>
      </c>
      <c r="O8" s="8">
        <v>49681</v>
      </c>
      <c r="P8" s="8">
        <f t="shared" si="1"/>
        <v>588387.66666666663</v>
      </c>
      <c r="Q8" s="8">
        <v>504233</v>
      </c>
      <c r="R8" s="8">
        <v>46500</v>
      </c>
      <c r="S8" s="8">
        <f t="shared" si="0"/>
        <v>3255.0000000000005</v>
      </c>
      <c r="T8" s="3">
        <v>15483</v>
      </c>
    </row>
    <row r="9" spans="1:20" x14ac:dyDescent="0.25">
      <c r="A9" t="s">
        <v>9</v>
      </c>
      <c r="B9" t="s">
        <v>21</v>
      </c>
      <c r="C9" s="8">
        <v>52051.5</v>
      </c>
      <c r="D9" s="8">
        <v>45728</v>
      </c>
      <c r="E9" s="8">
        <v>48416.833333333299</v>
      </c>
      <c r="F9" s="8">
        <v>43785.833333333299</v>
      </c>
      <c r="G9" s="8">
        <v>47933.666666666701</v>
      </c>
      <c r="H9" s="8">
        <v>41933.333333333299</v>
      </c>
      <c r="I9" s="8">
        <v>45000</v>
      </c>
      <c r="J9" s="8">
        <v>41798.9</v>
      </c>
      <c r="K9" s="8">
        <v>35099</v>
      </c>
      <c r="L9" s="8">
        <v>49370.6</v>
      </c>
      <c r="M9" s="8">
        <v>39498.5</v>
      </c>
      <c r="N9" s="8">
        <v>56382</v>
      </c>
      <c r="O9" s="8">
        <v>67834</v>
      </c>
      <c r="P9" s="8">
        <f t="shared" si="1"/>
        <v>614832.16666666663</v>
      </c>
      <c r="Q9" s="8">
        <v>550683</v>
      </c>
      <c r="R9" s="8">
        <v>47750</v>
      </c>
      <c r="S9" s="8">
        <f t="shared" si="0"/>
        <v>1432.5</v>
      </c>
      <c r="T9" s="3">
        <v>7564</v>
      </c>
    </row>
    <row r="10" spans="1:20" x14ac:dyDescent="0.25">
      <c r="A10" t="s">
        <v>10</v>
      </c>
      <c r="B10" t="s">
        <v>22</v>
      </c>
      <c r="C10" s="8">
        <v>54422</v>
      </c>
      <c r="D10" s="8">
        <v>51614</v>
      </c>
      <c r="E10" s="8">
        <v>50264.333333333299</v>
      </c>
      <c r="F10" s="8">
        <v>43628</v>
      </c>
      <c r="G10" s="8">
        <v>45739</v>
      </c>
      <c r="H10" s="8">
        <v>42577.333333333299</v>
      </c>
      <c r="I10" s="8">
        <v>89576</v>
      </c>
      <c r="J10" s="8">
        <v>40788.6</v>
      </c>
      <c r="K10" s="8">
        <v>34153</v>
      </c>
      <c r="L10" s="8">
        <v>51504.4</v>
      </c>
      <c r="M10" s="8">
        <v>37479</v>
      </c>
      <c r="N10" s="8">
        <v>67834</v>
      </c>
      <c r="O10" s="8">
        <v>47800</v>
      </c>
      <c r="P10" s="8">
        <f t="shared" si="1"/>
        <v>657379.66666666663</v>
      </c>
      <c r="Q10" s="8">
        <v>614394</v>
      </c>
      <c r="R10" s="8">
        <v>49000</v>
      </c>
      <c r="S10" s="8">
        <f t="shared" si="0"/>
        <v>1470</v>
      </c>
      <c r="T10" s="3">
        <v>7362</v>
      </c>
    </row>
    <row r="11" spans="1:20" x14ac:dyDescent="0.25">
      <c r="A11" t="s">
        <v>11</v>
      </c>
      <c r="B11" t="s">
        <v>23</v>
      </c>
      <c r="C11" s="8">
        <v>56792.5</v>
      </c>
      <c r="D11" s="8">
        <v>56322</v>
      </c>
      <c r="E11" s="8">
        <v>52111.833333333299</v>
      </c>
      <c r="F11" s="8">
        <v>46004.833333333299</v>
      </c>
      <c r="G11" s="8">
        <v>46832</v>
      </c>
      <c r="H11" s="8">
        <v>43221.333333333299</v>
      </c>
      <c r="I11" s="8">
        <v>60000</v>
      </c>
      <c r="J11" s="8">
        <v>39778.300000000003</v>
      </c>
      <c r="K11" s="8">
        <v>39691</v>
      </c>
      <c r="L11" s="8">
        <v>53638.2</v>
      </c>
      <c r="M11" s="8">
        <v>35459.5</v>
      </c>
      <c r="N11" s="8">
        <v>47800</v>
      </c>
      <c r="O11" s="8">
        <v>70000</v>
      </c>
      <c r="P11" s="8">
        <f t="shared" si="1"/>
        <v>647651.5</v>
      </c>
      <c r="Q11" s="8">
        <v>567345</v>
      </c>
      <c r="R11" s="8">
        <v>50250</v>
      </c>
      <c r="S11" s="8">
        <f t="shared" si="0"/>
        <v>1507.5</v>
      </c>
      <c r="T11" s="3">
        <v>8494</v>
      </c>
    </row>
    <row r="12" spans="1:20" x14ac:dyDescent="0.25">
      <c r="A12" t="s">
        <v>12</v>
      </c>
      <c r="B12" t="s">
        <v>24</v>
      </c>
      <c r="C12" s="8">
        <v>59163</v>
      </c>
      <c r="D12" s="8">
        <v>45000</v>
      </c>
      <c r="E12" s="8">
        <v>53959.333333333299</v>
      </c>
      <c r="F12" s="8">
        <v>47114.333365333303</v>
      </c>
      <c r="G12" s="8">
        <v>45273</v>
      </c>
      <c r="H12" s="8">
        <v>43865.333333333299</v>
      </c>
      <c r="I12" s="8">
        <v>78495</v>
      </c>
      <c r="J12" s="8">
        <v>38768</v>
      </c>
      <c r="K12" s="8">
        <v>54736</v>
      </c>
      <c r="L12" s="8">
        <v>45868</v>
      </c>
      <c r="M12" s="8">
        <v>33440</v>
      </c>
      <c r="N12" s="8">
        <v>70000</v>
      </c>
      <c r="O12" s="8">
        <v>30000</v>
      </c>
      <c r="P12" s="8">
        <f t="shared" si="1"/>
        <v>645682.00003199989</v>
      </c>
      <c r="Q12" s="8">
        <v>610453</v>
      </c>
      <c r="R12" s="8">
        <v>51500</v>
      </c>
      <c r="S12" s="8">
        <f t="shared" si="0"/>
        <v>1545</v>
      </c>
      <c r="T12" s="3">
        <v>7384</v>
      </c>
    </row>
    <row r="13" spans="1:20" x14ac:dyDescent="0.25">
      <c r="A13" t="s">
        <v>13</v>
      </c>
      <c r="B13" t="s">
        <v>25</v>
      </c>
      <c r="C13" s="8">
        <v>45223</v>
      </c>
      <c r="D13" s="8">
        <v>56549</v>
      </c>
      <c r="E13" s="8">
        <v>67539</v>
      </c>
      <c r="F13" s="8">
        <v>24443</v>
      </c>
      <c r="G13" s="8">
        <v>56253.666666666701</v>
      </c>
      <c r="H13" s="8">
        <v>63836</v>
      </c>
      <c r="I13" s="8">
        <v>25000</v>
      </c>
      <c r="J13" s="8">
        <v>37757.699999999997</v>
      </c>
      <c r="K13" s="8">
        <v>32261</v>
      </c>
      <c r="L13" s="8">
        <v>54356</v>
      </c>
      <c r="M13" s="8">
        <v>31420.5</v>
      </c>
      <c r="N13" s="8">
        <v>30000</v>
      </c>
      <c r="O13" s="8">
        <v>45223</v>
      </c>
      <c r="P13" s="8">
        <f t="shared" si="1"/>
        <v>569861.8666666667</v>
      </c>
      <c r="Q13" s="8">
        <v>534532</v>
      </c>
      <c r="R13" s="8">
        <v>52750</v>
      </c>
      <c r="S13" s="8">
        <f t="shared" si="0"/>
        <v>1582.5</v>
      </c>
      <c r="T13" s="3">
        <v>9384</v>
      </c>
    </row>
    <row r="14" spans="1:20" x14ac:dyDescent="0.25">
      <c r="A14" t="s">
        <v>14</v>
      </c>
      <c r="B14" t="s">
        <v>26</v>
      </c>
      <c r="C14" s="8">
        <v>44000</v>
      </c>
      <c r="D14" s="8">
        <v>58194</v>
      </c>
      <c r="E14" s="8">
        <v>23456</v>
      </c>
      <c r="F14" s="8">
        <v>49333.333333333299</v>
      </c>
      <c r="G14" s="8">
        <v>34557</v>
      </c>
      <c r="H14" s="8">
        <v>43257</v>
      </c>
      <c r="I14" s="8">
        <v>56000</v>
      </c>
      <c r="J14" s="8">
        <v>38945</v>
      </c>
      <c r="K14" s="8">
        <v>39226</v>
      </c>
      <c r="L14" s="8">
        <v>34000</v>
      </c>
      <c r="M14" s="8">
        <v>29401</v>
      </c>
      <c r="N14" s="8">
        <v>65000</v>
      </c>
      <c r="O14" s="8">
        <v>34000</v>
      </c>
      <c r="P14" s="8">
        <f t="shared" si="1"/>
        <v>549369.33333333326</v>
      </c>
      <c r="Q14" s="8">
        <v>500648</v>
      </c>
      <c r="R14" s="8">
        <v>54000</v>
      </c>
      <c r="S14" s="8">
        <f t="shared" si="0"/>
        <v>1620</v>
      </c>
      <c r="T14" s="3">
        <v>9685</v>
      </c>
    </row>
    <row r="15" spans="1:20" x14ac:dyDescent="0.25"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P15" s="8"/>
      <c r="Q15" s="8"/>
      <c r="R15" s="8"/>
      <c r="S15" s="8"/>
    </row>
    <row r="16" spans="1:20" x14ac:dyDescent="0.25">
      <c r="A16" t="s">
        <v>41</v>
      </c>
      <c r="C16" s="8">
        <f t="shared" ref="C16:Q16" si="2">SUM(C3:C14)</f>
        <v>574180.5</v>
      </c>
      <c r="D16" s="8">
        <f t="shared" si="2"/>
        <v>578676</v>
      </c>
      <c r="E16" s="8">
        <f t="shared" si="2"/>
        <v>547450.83333333326</v>
      </c>
      <c r="F16" s="8">
        <f t="shared" si="2"/>
        <v>493724.83336533321</v>
      </c>
      <c r="G16" s="8">
        <f t="shared" si="2"/>
        <v>520510.33333333343</v>
      </c>
      <c r="H16" s="8">
        <f t="shared" si="2"/>
        <v>516766.3333333332</v>
      </c>
      <c r="I16" s="8">
        <f t="shared" si="2"/>
        <v>679973.5</v>
      </c>
      <c r="J16" s="8">
        <f t="shared" si="2"/>
        <v>527492.19999999995</v>
      </c>
      <c r="K16" s="8">
        <f t="shared" si="2"/>
        <v>466241</v>
      </c>
      <c r="L16" s="8">
        <f t="shared" si="2"/>
        <v>544194</v>
      </c>
      <c r="M16" s="8">
        <f t="shared" si="2"/>
        <v>487481</v>
      </c>
      <c r="N16" s="8">
        <f t="shared" si="2"/>
        <v>613656</v>
      </c>
      <c r="O16" s="8">
        <f t="shared" si="2"/>
        <v>557385.5</v>
      </c>
      <c r="P16" s="8">
        <f t="shared" si="2"/>
        <v>7107732.0333653325</v>
      </c>
      <c r="Q16" s="8">
        <f t="shared" si="2"/>
        <v>6655296</v>
      </c>
      <c r="R16" s="8"/>
      <c r="S16" s="8"/>
    </row>
    <row r="25" spans="9:9" x14ac:dyDescent="0.25">
      <c r="I25" s="2"/>
    </row>
  </sheetData>
  <mergeCells count="1">
    <mergeCell ref="C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1E66-EB99-42E8-86D0-F98BF956C349}">
  <dimension ref="A1:V29"/>
  <sheetViews>
    <sheetView zoomScaleNormal="100" workbookViewId="0">
      <selection activeCell="A2" sqref="A2:Q14"/>
    </sheetView>
  </sheetViews>
  <sheetFormatPr defaultRowHeight="15" x14ac:dyDescent="0.25"/>
  <cols>
    <col min="1" max="1" width="16.85546875" bestFit="1" customWidth="1"/>
    <col min="3" max="15" width="14" bestFit="1" customWidth="1"/>
    <col min="16" max="17" width="15.7109375" bestFit="1" customWidth="1"/>
    <col min="18" max="18" width="13.140625" bestFit="1" customWidth="1"/>
    <col min="19" max="19" width="10.42578125" bestFit="1" customWidth="1"/>
    <col min="20" max="20" width="13.28515625" bestFit="1" customWidth="1"/>
    <col min="21" max="21" width="16.42578125" bestFit="1" customWidth="1"/>
    <col min="22" max="22" width="16.7109375" bestFit="1" customWidth="1"/>
  </cols>
  <sheetData>
    <row r="1" spans="1:22" ht="26.25" x14ac:dyDescent="0.4">
      <c r="C1" s="11" t="s">
        <v>39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22" x14ac:dyDescent="0.25">
      <c r="A2" s="1" t="s">
        <v>0</v>
      </c>
      <c r="B2" s="1" t="s">
        <v>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69</v>
      </c>
      <c r="K2" s="1" t="s">
        <v>70</v>
      </c>
      <c r="L2" s="1" t="s">
        <v>71</v>
      </c>
      <c r="M2" s="1" t="s">
        <v>72</v>
      </c>
      <c r="N2" s="1" t="s">
        <v>73</v>
      </c>
      <c r="O2" s="1" t="s">
        <v>74</v>
      </c>
      <c r="P2" s="1" t="s">
        <v>40</v>
      </c>
      <c r="Q2" s="1" t="s">
        <v>2</v>
      </c>
      <c r="R2" s="7" t="s">
        <v>43</v>
      </c>
      <c r="S2" s="1" t="s">
        <v>42</v>
      </c>
      <c r="T2" s="1" t="s">
        <v>44</v>
      </c>
      <c r="U2" s="1"/>
      <c r="V2" s="1"/>
    </row>
    <row r="3" spans="1:22" x14ac:dyDescent="0.25">
      <c r="A3" t="s">
        <v>8</v>
      </c>
      <c r="B3" t="s">
        <v>20</v>
      </c>
      <c r="C3" s="8">
        <v>48324</v>
      </c>
      <c r="D3" s="8">
        <v>46569.333333333299</v>
      </c>
      <c r="E3" s="8">
        <v>23456</v>
      </c>
      <c r="F3" s="8">
        <v>45853.666666666701</v>
      </c>
      <c r="G3" s="8">
        <v>41289.333333333299</v>
      </c>
      <c r="H3" s="8">
        <v>40000</v>
      </c>
      <c r="I3" s="8">
        <v>45373</v>
      </c>
      <c r="J3" s="8">
        <v>89576</v>
      </c>
      <c r="K3" s="8">
        <v>47236.800000000003</v>
      </c>
      <c r="L3" s="8">
        <v>45346</v>
      </c>
      <c r="M3" s="8">
        <v>77873</v>
      </c>
      <c r="N3" s="8">
        <v>77384</v>
      </c>
      <c r="O3" s="8">
        <v>84637</v>
      </c>
      <c r="P3" s="8">
        <f>SUM(C3:O3)</f>
        <v>712918.1333333333</v>
      </c>
      <c r="Q3" s="8">
        <v>567364</v>
      </c>
      <c r="R3" s="8">
        <v>46500</v>
      </c>
      <c r="S3" s="9">
        <f>IF(P3&lt;Q3, 0, IF(AND(P3&gt;1*Q3, P3&lt;=1.15*Q3), 0.03*R3, 0.07*R3))</f>
        <v>3255.0000000000005</v>
      </c>
      <c r="T3" s="2">
        <v>13363</v>
      </c>
    </row>
    <row r="4" spans="1:22" x14ac:dyDescent="0.25">
      <c r="A4" t="s">
        <v>12</v>
      </c>
      <c r="B4" t="s">
        <v>24</v>
      </c>
      <c r="C4" s="8">
        <v>45273</v>
      </c>
      <c r="D4" s="8">
        <v>53959.333333333299</v>
      </c>
      <c r="E4" s="8">
        <v>57475</v>
      </c>
      <c r="F4" s="8">
        <v>56383</v>
      </c>
      <c r="G4" s="8">
        <v>43865.333333333299</v>
      </c>
      <c r="H4" s="8">
        <v>78495</v>
      </c>
      <c r="I4" s="8">
        <v>38768</v>
      </c>
      <c r="J4" s="8">
        <v>54736</v>
      </c>
      <c r="K4" s="8">
        <v>35673</v>
      </c>
      <c r="L4" s="8">
        <v>33440</v>
      </c>
      <c r="M4" s="8">
        <v>33440</v>
      </c>
      <c r="N4" s="8">
        <v>63721</v>
      </c>
      <c r="O4" s="8">
        <v>67462</v>
      </c>
      <c r="P4" s="8">
        <f>SUM(C4:O4)</f>
        <v>662690.66666666663</v>
      </c>
      <c r="Q4" s="8">
        <v>588455</v>
      </c>
      <c r="R4" s="8">
        <v>51500</v>
      </c>
      <c r="S4" s="9">
        <f>IF(P4&lt;Q4, 0, IF(AND(P4&gt;1*Q4, P4&lt;=1.15*Q4), 0.03*R4, 0.07*R4))</f>
        <v>1545</v>
      </c>
      <c r="T4" s="2">
        <v>9373</v>
      </c>
    </row>
    <row r="5" spans="1:22" x14ac:dyDescent="0.25">
      <c r="A5" t="s">
        <v>5</v>
      </c>
      <c r="B5" t="s">
        <v>17</v>
      </c>
      <c r="C5" s="8">
        <v>43773.666666666701</v>
      </c>
      <c r="D5" s="8">
        <v>40941</v>
      </c>
      <c r="E5" s="8">
        <v>52111.833333333299</v>
      </c>
      <c r="F5" s="8">
        <v>39369</v>
      </c>
      <c r="G5" s="8">
        <v>39532</v>
      </c>
      <c r="H5" s="8">
        <v>59005</v>
      </c>
      <c r="I5" s="8">
        <v>41604</v>
      </c>
      <c r="J5" s="8">
        <v>79243.5</v>
      </c>
      <c r="K5" s="8">
        <v>39708</v>
      </c>
      <c r="L5" s="8">
        <v>45373</v>
      </c>
      <c r="M5" s="8">
        <v>39708</v>
      </c>
      <c r="N5" s="8">
        <v>79243.5</v>
      </c>
      <c r="O5" s="8">
        <v>43819.5</v>
      </c>
      <c r="P5" s="8">
        <f>SUM(C5:O5)</f>
        <v>643432</v>
      </c>
      <c r="Q5" s="8">
        <v>577701</v>
      </c>
      <c r="R5" s="8">
        <v>43000</v>
      </c>
      <c r="S5" s="9">
        <f>IF(P5&lt;Q5, 0, IF(AND(P5&gt;1*Q5, P5&lt;=1.15*Q5), 0.03*R5, 0.07*R5))</f>
        <v>1290</v>
      </c>
      <c r="T5" s="2">
        <v>8372</v>
      </c>
    </row>
    <row r="6" spans="1:22" x14ac:dyDescent="0.25">
      <c r="A6" t="s">
        <v>7</v>
      </c>
      <c r="B6" t="s">
        <v>19</v>
      </c>
      <c r="C6" s="8">
        <v>47933.666666666701</v>
      </c>
      <c r="D6" s="8">
        <v>44721.833333333299</v>
      </c>
      <c r="E6" s="8">
        <v>67539</v>
      </c>
      <c r="F6" s="8">
        <v>43773.666666666701</v>
      </c>
      <c r="G6" s="8">
        <v>40645.333333333299</v>
      </c>
      <c r="H6" s="8">
        <v>79243.5</v>
      </c>
      <c r="I6" s="8">
        <v>43819.5</v>
      </c>
      <c r="J6" s="8">
        <v>45000</v>
      </c>
      <c r="K6" s="8">
        <v>43237</v>
      </c>
      <c r="L6" s="8">
        <v>40788.6</v>
      </c>
      <c r="M6" s="8">
        <v>43237</v>
      </c>
      <c r="N6" s="8">
        <v>45000</v>
      </c>
      <c r="O6" s="8">
        <v>41798.9</v>
      </c>
      <c r="P6" s="8">
        <f>SUM(C6:O6)</f>
        <v>626738</v>
      </c>
      <c r="Q6" s="8">
        <v>523934</v>
      </c>
      <c r="R6" s="8">
        <v>45250</v>
      </c>
      <c r="S6" s="9">
        <f>IF(P6&lt;Q6, 0, IF(AND(P6&gt;1*Q6, P6&lt;=1.15*Q6), 0.03*R6, 0.07*R6))</f>
        <v>3167.5000000000005</v>
      </c>
      <c r="T6" s="2">
        <v>8283</v>
      </c>
    </row>
    <row r="7" spans="1:22" x14ac:dyDescent="0.25">
      <c r="A7" t="s">
        <v>11</v>
      </c>
      <c r="B7" t="s">
        <v>23</v>
      </c>
      <c r="C7" s="8">
        <v>56322</v>
      </c>
      <c r="D7" s="8">
        <v>52111.833333333299</v>
      </c>
      <c r="E7" s="8">
        <v>46004.833333333299</v>
      </c>
      <c r="F7" s="8">
        <v>46832</v>
      </c>
      <c r="G7" s="8">
        <v>43221.333333333299</v>
      </c>
      <c r="H7" s="8">
        <v>60000</v>
      </c>
      <c r="I7" s="8">
        <v>45346</v>
      </c>
      <c r="J7" s="8">
        <v>39691</v>
      </c>
      <c r="K7" s="8">
        <v>53638.2</v>
      </c>
      <c r="L7" s="8">
        <v>35459.5</v>
      </c>
      <c r="M7" s="8">
        <v>40788.6</v>
      </c>
      <c r="N7" s="8">
        <v>52733</v>
      </c>
      <c r="O7" s="8">
        <v>36482</v>
      </c>
      <c r="P7" s="8">
        <f>SUM(C7:O7)</f>
        <v>608630.29999999981</v>
      </c>
      <c r="Q7" s="8">
        <v>598352</v>
      </c>
      <c r="R7" s="8">
        <v>50250</v>
      </c>
      <c r="S7" s="9">
        <f>IF(P7&lt;Q7, 0, IF(AND(P7&gt;1*Q7, P7&lt;=1.15*Q7), 0.03*R7, 0.07*R7))</f>
        <v>1507.5</v>
      </c>
      <c r="T7" s="2">
        <v>7543</v>
      </c>
    </row>
    <row r="8" spans="1:22" x14ac:dyDescent="0.25">
      <c r="A8" t="s">
        <v>14</v>
      </c>
      <c r="B8" t="s">
        <v>26</v>
      </c>
      <c r="C8" s="8">
        <v>38194</v>
      </c>
      <c r="D8" s="8">
        <v>23456</v>
      </c>
      <c r="E8" s="8">
        <v>57584</v>
      </c>
      <c r="F8" s="8">
        <v>34557</v>
      </c>
      <c r="G8" s="8">
        <v>43257</v>
      </c>
      <c r="H8" s="8">
        <v>56000</v>
      </c>
      <c r="I8" s="8">
        <v>57284</v>
      </c>
      <c r="J8" s="8">
        <v>39226</v>
      </c>
      <c r="K8" s="8">
        <v>56833</v>
      </c>
      <c r="L8" s="8">
        <v>38568</v>
      </c>
      <c r="M8" s="8">
        <v>44859</v>
      </c>
      <c r="N8" s="8">
        <v>64734</v>
      </c>
      <c r="O8" s="8">
        <v>53426</v>
      </c>
      <c r="P8" s="8">
        <f>SUM(C8:O8)</f>
        <v>607978</v>
      </c>
      <c r="Q8" s="8">
        <v>545364</v>
      </c>
      <c r="R8" s="8">
        <v>54000</v>
      </c>
      <c r="S8" s="9">
        <f>IF(P8&lt;Q8, 0, IF(AND(P8&gt;1*Q8, P8&lt;=1.15*Q8), 0.03*R8, 0.07*R8))</f>
        <v>1620</v>
      </c>
      <c r="T8" s="2">
        <v>9856</v>
      </c>
    </row>
    <row r="9" spans="1:22" x14ac:dyDescent="0.25">
      <c r="A9" t="s">
        <v>4</v>
      </c>
      <c r="B9" t="s">
        <v>16</v>
      </c>
      <c r="C9" s="8">
        <v>41693.666666666701</v>
      </c>
      <c r="D9" s="8">
        <v>39351</v>
      </c>
      <c r="E9" s="8">
        <v>50264.333333333299</v>
      </c>
      <c r="F9" s="8">
        <v>38023</v>
      </c>
      <c r="G9" s="8">
        <v>38364</v>
      </c>
      <c r="H9" s="8">
        <v>42500</v>
      </c>
      <c r="I9" s="8">
        <v>63465</v>
      </c>
      <c r="J9" s="8">
        <v>68212</v>
      </c>
      <c r="K9" s="8">
        <v>34252</v>
      </c>
      <c r="L9" s="8">
        <v>43819.5</v>
      </c>
      <c r="M9" s="8">
        <v>34252</v>
      </c>
      <c r="N9" s="8">
        <v>68212</v>
      </c>
      <c r="O9" s="8">
        <v>41604</v>
      </c>
      <c r="P9" s="8">
        <f>SUM(C9:O9)</f>
        <v>604012.5</v>
      </c>
      <c r="Q9" s="8">
        <v>531665</v>
      </c>
      <c r="R9" s="8">
        <v>41000</v>
      </c>
      <c r="S9" s="9">
        <f>IF(P9&lt;Q9, 0, IF(AND(P9&gt;1*Q9, P9&lt;=1.15*Q9), 0.03*R9, 0.07*R9))</f>
        <v>1230</v>
      </c>
      <c r="T9" s="2">
        <v>9847</v>
      </c>
    </row>
    <row r="10" spans="1:22" x14ac:dyDescent="0.25">
      <c r="A10" t="s">
        <v>6</v>
      </c>
      <c r="B10" t="s">
        <v>18</v>
      </c>
      <c r="C10" s="8">
        <v>45853.666666666701</v>
      </c>
      <c r="D10" s="8">
        <v>42874.333333333299</v>
      </c>
      <c r="E10" s="8">
        <v>53959.333333333299</v>
      </c>
      <c r="F10" s="8">
        <v>41693.666666666701</v>
      </c>
      <c r="G10" s="8">
        <v>40001.333333333299</v>
      </c>
      <c r="H10" s="8">
        <v>68212</v>
      </c>
      <c r="I10" s="8">
        <v>41604</v>
      </c>
      <c r="J10" s="8">
        <v>40000</v>
      </c>
      <c r="K10" s="8">
        <v>43500</v>
      </c>
      <c r="L10" s="8">
        <v>41798.9</v>
      </c>
      <c r="M10" s="8">
        <v>43500</v>
      </c>
      <c r="N10" s="8">
        <v>40000</v>
      </c>
      <c r="O10" s="8">
        <v>45373</v>
      </c>
      <c r="P10" s="8">
        <f>SUM(C10:O10)</f>
        <v>588370.2333333334</v>
      </c>
      <c r="Q10" s="8">
        <v>510393</v>
      </c>
      <c r="R10" s="8">
        <v>44000</v>
      </c>
      <c r="S10" s="9">
        <f>IF(P10&lt;Q10, 0, IF(AND(P10&gt;1*Q10, P10&lt;=1.15*Q10), 0.03*R10, 0.07*R10))</f>
        <v>3080.0000000000005</v>
      </c>
      <c r="T10" s="2">
        <v>6482</v>
      </c>
    </row>
    <row r="11" spans="1:22" x14ac:dyDescent="0.25">
      <c r="A11" t="s">
        <v>13</v>
      </c>
      <c r="B11" t="s">
        <v>25</v>
      </c>
      <c r="C11" s="8">
        <v>56253.666666666701</v>
      </c>
      <c r="D11" s="8">
        <v>67539</v>
      </c>
      <c r="E11" s="8">
        <v>24443</v>
      </c>
      <c r="F11" s="8">
        <v>56253.666666666701</v>
      </c>
      <c r="G11" s="8">
        <v>63836</v>
      </c>
      <c r="H11" s="8">
        <v>25000</v>
      </c>
      <c r="I11" s="8">
        <v>37757.699999999997</v>
      </c>
      <c r="J11" s="8">
        <v>32261</v>
      </c>
      <c r="K11" s="8">
        <v>54356</v>
      </c>
      <c r="L11" s="8">
        <v>31420.5</v>
      </c>
      <c r="M11" s="8">
        <v>31420.5</v>
      </c>
      <c r="N11" s="8">
        <v>43673</v>
      </c>
      <c r="O11" s="8">
        <v>54621</v>
      </c>
      <c r="P11" s="8">
        <f>SUM(C11:O11)</f>
        <v>578835.03333333344</v>
      </c>
      <c r="Q11" s="8">
        <v>535394</v>
      </c>
      <c r="R11" s="8">
        <v>52750</v>
      </c>
      <c r="S11" s="9">
        <f>IF(P11&lt;Q11, 0, IF(AND(P11&gt;1*Q11, P11&lt;=1.15*Q11), 0.03*R11, 0.07*R11))</f>
        <v>1582.5</v>
      </c>
      <c r="T11" s="2">
        <v>15860</v>
      </c>
    </row>
    <row r="12" spans="1:22" x14ac:dyDescent="0.25">
      <c r="A12" t="s">
        <v>9</v>
      </c>
      <c r="B12" t="s">
        <v>21</v>
      </c>
      <c r="C12" s="8">
        <v>45728</v>
      </c>
      <c r="D12" s="8">
        <v>48416.833333333299</v>
      </c>
      <c r="E12" s="8">
        <v>43785.833333333299</v>
      </c>
      <c r="F12" s="8">
        <v>47933.666666666701</v>
      </c>
      <c r="G12" s="8">
        <v>41933.333333333299</v>
      </c>
      <c r="H12" s="8">
        <v>45000</v>
      </c>
      <c r="I12" s="8">
        <v>41798.9</v>
      </c>
      <c r="J12" s="8">
        <v>60000</v>
      </c>
      <c r="K12" s="8">
        <v>49370.6</v>
      </c>
      <c r="L12" s="8">
        <v>39498.5</v>
      </c>
      <c r="M12" s="8">
        <v>45373</v>
      </c>
      <c r="N12" s="8">
        <v>8446</v>
      </c>
      <c r="O12" s="8">
        <v>26353</v>
      </c>
      <c r="P12" s="8">
        <f>SUM(C12:O12)</f>
        <v>543637.66666666663</v>
      </c>
      <c r="Q12" s="8">
        <v>548353</v>
      </c>
      <c r="R12" s="8">
        <v>47750</v>
      </c>
      <c r="S12" s="9">
        <f>IF(P12&lt;Q12, 0, IF(AND(P12&gt;1*Q12, P12&lt;=1.15*Q12), 0.03*R12, 0.07*R12))</f>
        <v>0</v>
      </c>
      <c r="T12" s="2">
        <v>8697</v>
      </c>
    </row>
    <row r="13" spans="1:22" x14ac:dyDescent="0.25">
      <c r="A13" t="s">
        <v>10</v>
      </c>
      <c r="B13" t="s">
        <v>22</v>
      </c>
      <c r="C13" s="8">
        <v>51614</v>
      </c>
      <c r="D13" s="8">
        <v>50264.333333333299</v>
      </c>
      <c r="E13" s="8">
        <v>43628</v>
      </c>
      <c r="F13" s="8">
        <v>45739</v>
      </c>
      <c r="G13" s="8">
        <v>42577.333333333299</v>
      </c>
      <c r="H13" s="8">
        <v>29576</v>
      </c>
      <c r="I13" s="8">
        <v>32635</v>
      </c>
      <c r="J13" s="8">
        <v>34153</v>
      </c>
      <c r="K13" s="8">
        <v>57475</v>
      </c>
      <c r="L13" s="8">
        <v>37479</v>
      </c>
      <c r="M13" s="8">
        <v>41798.9</v>
      </c>
      <c r="N13" s="8">
        <v>23554</v>
      </c>
      <c r="O13" s="8">
        <v>47483</v>
      </c>
      <c r="P13" s="8">
        <f>SUM(C13:O13)</f>
        <v>537976.56666666665</v>
      </c>
      <c r="Q13" s="8">
        <v>548355</v>
      </c>
      <c r="R13" s="8">
        <v>49000</v>
      </c>
      <c r="S13" s="9">
        <f>IF(P13&lt;Q13, 0, IF(AND(P13&gt;1*Q13, P13&lt;=1.15*Q13), 0.03*R13, 0.07*R13))</f>
        <v>0</v>
      </c>
      <c r="T13" s="2">
        <v>8574</v>
      </c>
    </row>
    <row r="14" spans="1:22" x14ac:dyDescent="0.25">
      <c r="A14" t="s">
        <v>3</v>
      </c>
      <c r="B14" t="s">
        <v>15</v>
      </c>
      <c r="C14" s="8">
        <v>39369</v>
      </c>
      <c r="D14" s="8">
        <v>37246</v>
      </c>
      <c r="E14" s="8">
        <v>48416.833333333299</v>
      </c>
      <c r="F14" s="8">
        <v>35209</v>
      </c>
      <c r="G14" s="8">
        <v>38244</v>
      </c>
      <c r="H14" s="8">
        <v>36942</v>
      </c>
      <c r="I14" s="8">
        <v>56354</v>
      </c>
      <c r="J14" s="8">
        <v>59005</v>
      </c>
      <c r="K14" s="8">
        <v>36502</v>
      </c>
      <c r="L14" s="8">
        <v>41604</v>
      </c>
      <c r="M14" s="8">
        <v>53837</v>
      </c>
      <c r="N14" s="8">
        <v>34782</v>
      </c>
      <c r="O14" s="8">
        <v>8632</v>
      </c>
      <c r="P14" s="8">
        <f>SUM(C14:O14)</f>
        <v>526142.83333333326</v>
      </c>
      <c r="Q14" s="8">
        <v>505996</v>
      </c>
      <c r="R14" s="8">
        <v>40500</v>
      </c>
      <c r="S14" s="9">
        <f>IF(P14&lt;Q14, 0, IF(AND(P14&gt;1*Q14, P14&lt;=1.15*Q14), 0.03*R14, 0.07*R14))</f>
        <v>1215</v>
      </c>
      <c r="T14" s="2">
        <v>4575</v>
      </c>
    </row>
    <row r="16" spans="1:22" x14ac:dyDescent="0.25">
      <c r="A16" t="s">
        <v>41</v>
      </c>
      <c r="C16" s="8">
        <f t="shared" ref="C16:Q16" si="0">SUM(C3:C14)</f>
        <v>560332.33333333349</v>
      </c>
      <c r="D16" s="8">
        <f t="shared" si="0"/>
        <v>547450.83333333314</v>
      </c>
      <c r="E16" s="8">
        <f t="shared" si="0"/>
        <v>568667.99999999988</v>
      </c>
      <c r="F16" s="8">
        <f t="shared" si="0"/>
        <v>531620.33333333349</v>
      </c>
      <c r="G16" s="8">
        <f t="shared" si="0"/>
        <v>516766.33333333314</v>
      </c>
      <c r="H16" s="8">
        <f t="shared" si="0"/>
        <v>619973.5</v>
      </c>
      <c r="I16" s="8">
        <f t="shared" si="0"/>
        <v>545809.10000000009</v>
      </c>
      <c r="J16" s="8">
        <f t="shared" si="0"/>
        <v>641103.5</v>
      </c>
      <c r="K16" s="8">
        <f t="shared" si="0"/>
        <v>551781.6</v>
      </c>
      <c r="L16" s="8">
        <f t="shared" si="0"/>
        <v>474595.5</v>
      </c>
      <c r="M16" s="8">
        <f t="shared" si="0"/>
        <v>530087</v>
      </c>
      <c r="N16" s="8">
        <f t="shared" si="0"/>
        <v>601482.5</v>
      </c>
      <c r="O16" s="8">
        <f t="shared" si="0"/>
        <v>551691.4</v>
      </c>
      <c r="P16" s="8">
        <f t="shared" si="0"/>
        <v>7241361.9333333327</v>
      </c>
      <c r="Q16" s="8">
        <f t="shared" si="0"/>
        <v>6581326</v>
      </c>
      <c r="T16" t="s">
        <v>47</v>
      </c>
    </row>
    <row r="29" spans="4:4" x14ac:dyDescent="0.25">
      <c r="D29" s="8"/>
    </row>
  </sheetData>
  <sortState xmlns:xlrd2="http://schemas.microsoft.com/office/spreadsheetml/2017/richdata2" ref="A3:T14">
    <sortCondition descending="1" ref="P3:P14"/>
  </sortState>
  <mergeCells count="1">
    <mergeCell ref="C1:O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3AFC2-7E1D-48D0-9F77-607C66B824F8}">
  <dimension ref="A1:Z18"/>
  <sheetViews>
    <sheetView topLeftCell="A2" zoomScale="85" zoomScaleNormal="85" workbookViewId="0">
      <selection activeCell="B3" sqref="B3:B14"/>
    </sheetView>
  </sheetViews>
  <sheetFormatPr defaultRowHeight="15" x14ac:dyDescent="0.25"/>
  <cols>
    <col min="1" max="1" width="16.85546875" bestFit="1" customWidth="1"/>
    <col min="2" max="2" width="8.7109375" bestFit="1" customWidth="1"/>
    <col min="3" max="15" width="13.140625" bestFit="1" customWidth="1"/>
    <col min="16" max="17" width="14.7109375" bestFit="1" customWidth="1"/>
    <col min="18" max="18" width="13.140625" bestFit="1" customWidth="1"/>
    <col min="19" max="19" width="13.140625" customWidth="1"/>
    <col min="20" max="20" width="11" bestFit="1" customWidth="1"/>
    <col min="21" max="21" width="17.85546875" bestFit="1" customWidth="1"/>
    <col min="22" max="22" width="16.42578125" bestFit="1" customWidth="1"/>
    <col min="23" max="24" width="16.42578125" customWidth="1"/>
    <col min="25" max="25" width="16.7109375" bestFit="1" customWidth="1"/>
    <col min="28" max="28" width="9.140625" customWidth="1"/>
  </cols>
  <sheetData>
    <row r="1" spans="1:25" ht="26.25" x14ac:dyDescent="0.4">
      <c r="C1" s="11" t="s">
        <v>39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25" x14ac:dyDescent="0.25">
      <c r="A2" s="1" t="s">
        <v>0</v>
      </c>
      <c r="B2" s="1" t="s">
        <v>1</v>
      </c>
      <c r="C2" s="1" t="s">
        <v>75</v>
      </c>
      <c r="D2" s="1" t="s">
        <v>76</v>
      </c>
      <c r="E2" s="1" t="s">
        <v>77</v>
      </c>
      <c r="F2" s="1" t="s">
        <v>78</v>
      </c>
      <c r="G2" s="1" t="s">
        <v>79</v>
      </c>
      <c r="H2" s="1" t="s">
        <v>80</v>
      </c>
      <c r="I2" s="1" t="s">
        <v>81</v>
      </c>
      <c r="J2" s="1" t="s">
        <v>82</v>
      </c>
      <c r="K2" s="1" t="s">
        <v>83</v>
      </c>
      <c r="L2" s="1" t="s">
        <v>84</v>
      </c>
      <c r="M2" s="1" t="s">
        <v>85</v>
      </c>
      <c r="N2" s="1" t="s">
        <v>86</v>
      </c>
      <c r="O2" s="1" t="s">
        <v>87</v>
      </c>
      <c r="P2" s="1" t="s">
        <v>88</v>
      </c>
      <c r="Q2" s="1" t="s">
        <v>2</v>
      </c>
      <c r="R2" s="1" t="s">
        <v>43</v>
      </c>
      <c r="S2" s="1" t="s">
        <v>42</v>
      </c>
      <c r="T2" s="1" t="s">
        <v>44</v>
      </c>
      <c r="U2" s="1" t="s">
        <v>89</v>
      </c>
      <c r="V2" s="1" t="s">
        <v>45</v>
      </c>
      <c r="W2" s="1" t="s">
        <v>45</v>
      </c>
      <c r="X2" s="1" t="s">
        <v>107</v>
      </c>
      <c r="Y2" s="1" t="s">
        <v>46</v>
      </c>
    </row>
    <row r="3" spans="1:25" x14ac:dyDescent="0.25">
      <c r="A3" t="s">
        <v>3</v>
      </c>
      <c r="B3" t="s">
        <v>15</v>
      </c>
      <c r="C3" s="8">
        <v>40941</v>
      </c>
      <c r="D3" s="8">
        <v>36428</v>
      </c>
      <c r="E3" s="8">
        <v>39369</v>
      </c>
      <c r="F3" s="8">
        <v>37246</v>
      </c>
      <c r="G3" s="8">
        <v>48416.833333333299</v>
      </c>
      <c r="H3" s="8">
        <v>43000</v>
      </c>
      <c r="I3" s="8">
        <v>47310.5</v>
      </c>
      <c r="J3" s="8">
        <v>36942</v>
      </c>
      <c r="K3" s="8">
        <v>56354</v>
      </c>
      <c r="L3" s="8">
        <v>59005</v>
      </c>
      <c r="M3" s="8">
        <v>36502</v>
      </c>
      <c r="N3" s="8">
        <v>41604</v>
      </c>
      <c r="O3" s="8">
        <v>43237</v>
      </c>
      <c r="P3" s="8">
        <f>SUM(C3:O3)</f>
        <v>566355.33333333326</v>
      </c>
      <c r="Q3" s="8">
        <v>566370</v>
      </c>
      <c r="R3" s="8">
        <v>40500</v>
      </c>
      <c r="S3" s="8">
        <f>IF(P3&lt;Q3, 0, IF(AND(P3&gt;1*Q3, P3&lt;=1.15*Q3), 0.03*R3, 0.07*R3))</f>
        <v>0</v>
      </c>
      <c r="T3" s="2">
        <v>4028</v>
      </c>
      <c r="U3" s="2">
        <f>SUM('First Quarter'!T3,'Second Quarter'!T3,'Third Quarter'!T3,'Fourth Quarter'!T3)</f>
        <v>28441</v>
      </c>
      <c r="V3" t="str">
        <f>IF(U3&lt;20000, "A", IF(U3&lt;30000, "B", IF(U3&lt;40000, "C", IF(U3&lt;50000, "D", "E"))))</f>
        <v>B</v>
      </c>
      <c r="W3" t="s">
        <v>103</v>
      </c>
      <c r="X3">
        <f>COUNTIFS(V3:V14,"B")</f>
        <v>2</v>
      </c>
      <c r="Y3" s="2">
        <f>IF(V3="A", 0.45*U3, IF(V3="B", 0.5*U3, IF(V3="C", 0.55*U3, IF(V3= "D", 0.6*U3, 0.65*U3))))</f>
        <v>14220.5</v>
      </c>
    </row>
    <row r="4" spans="1:25" x14ac:dyDescent="0.25">
      <c r="A4" t="s">
        <v>4</v>
      </c>
      <c r="B4" t="s">
        <v>16</v>
      </c>
      <c r="C4" s="8">
        <v>42874.333333333299</v>
      </c>
      <c r="D4" s="8">
        <v>43000</v>
      </c>
      <c r="E4" s="8">
        <v>41693.666666666701</v>
      </c>
      <c r="F4" s="8">
        <v>39351</v>
      </c>
      <c r="G4" s="8">
        <v>50264.333333333299</v>
      </c>
      <c r="H4" s="8">
        <v>41169</v>
      </c>
      <c r="I4" s="8">
        <v>49681</v>
      </c>
      <c r="J4" s="8">
        <v>42500</v>
      </c>
      <c r="K4" s="8">
        <v>63465</v>
      </c>
      <c r="L4" s="8">
        <v>68212</v>
      </c>
      <c r="M4" s="8">
        <v>34252</v>
      </c>
      <c r="N4" s="8">
        <v>43819.5</v>
      </c>
      <c r="O4" s="8">
        <v>47236.800000000003</v>
      </c>
      <c r="P4" s="8">
        <f t="shared" ref="P4:P14" si="0">SUM(C4:O4)</f>
        <v>607518.6333333333</v>
      </c>
      <c r="Q4" s="8">
        <v>607600</v>
      </c>
      <c r="R4" s="8">
        <v>41000</v>
      </c>
      <c r="S4" s="8">
        <f t="shared" ref="S4:S14" si="1">IF(P4&lt;Q4, 0, IF(AND(P4&gt;1*Q4, P4&lt;=1.15*Q4), 0.03*R4, 0.07*R4))</f>
        <v>0</v>
      </c>
      <c r="T4" s="2">
        <v>7864</v>
      </c>
      <c r="U4" s="2">
        <f>SUM('First Quarter'!T4,'Second Quarter'!T4,'Third Quarter'!T4,'Fourth Quarter'!T4)</f>
        <v>33995</v>
      </c>
      <c r="V4" t="str">
        <f t="shared" ref="V4:V14" si="2">IF(U4&lt;20000, "A", IF(U4&lt;30000, "B", IF(U4&lt;40000, "C", IF(U4&lt;50000, "D", "E"))))</f>
        <v>C</v>
      </c>
      <c r="W4" t="s">
        <v>102</v>
      </c>
      <c r="X4">
        <f>COUNTIF(V4:V14, "c")</f>
        <v>9</v>
      </c>
      <c r="Y4" s="2">
        <f>IF(V4="A", 0.45*U4, IF(V4="B", 0.5*V4, IF(V4="C", 0.55*U4, IF(V4= "D", 0.6*U4, 0.65*U4))))</f>
        <v>18697.25</v>
      </c>
    </row>
    <row r="5" spans="1:25" x14ac:dyDescent="0.25">
      <c r="A5" t="s">
        <v>5</v>
      </c>
      <c r="B5" t="s">
        <v>17</v>
      </c>
      <c r="C5" s="8">
        <v>44721.833333333299</v>
      </c>
      <c r="D5" s="8">
        <v>41169</v>
      </c>
      <c r="E5" s="8">
        <v>43773.666666666701</v>
      </c>
      <c r="F5" s="8">
        <v>40941</v>
      </c>
      <c r="G5" s="8">
        <v>52111.833333333299</v>
      </c>
      <c r="H5" s="8">
        <v>44940</v>
      </c>
      <c r="I5" s="8">
        <v>45853.666666666701</v>
      </c>
      <c r="J5" s="8">
        <v>59005</v>
      </c>
      <c r="K5" s="8">
        <v>47310.5</v>
      </c>
      <c r="L5" s="8">
        <v>79243.5</v>
      </c>
      <c r="M5" s="8">
        <v>39708</v>
      </c>
      <c r="N5" s="8">
        <v>45373</v>
      </c>
      <c r="O5" s="8">
        <v>49370.6</v>
      </c>
      <c r="P5" s="8">
        <f t="shared" si="0"/>
        <v>633521.6</v>
      </c>
      <c r="Q5" s="8">
        <v>635323</v>
      </c>
      <c r="R5" s="8">
        <v>43000</v>
      </c>
      <c r="S5" s="8">
        <f t="shared" si="1"/>
        <v>0</v>
      </c>
      <c r="T5" s="2">
        <v>9985</v>
      </c>
      <c r="U5" s="2">
        <f>SUM('First Quarter'!T5,'Second Quarter'!T5,'Third Quarter'!T5,'Fourth Quarter'!T5)</f>
        <v>35228</v>
      </c>
      <c r="V5" t="str">
        <f t="shared" si="2"/>
        <v>C</v>
      </c>
      <c r="W5" t="s">
        <v>104</v>
      </c>
      <c r="X5">
        <f>COUNTIF(V3:V14, "E")</f>
        <v>1</v>
      </c>
      <c r="Y5" s="2">
        <f>IF(V5="A", 0.45*U5, IF(V5="B", 0.5*V5, IF(V5="C", 0.55*U5, IF(V5= "D", 0.6*U5, 0.65*U5))))</f>
        <v>19375.400000000001</v>
      </c>
    </row>
    <row r="6" spans="1:25" x14ac:dyDescent="0.25">
      <c r="A6" t="s">
        <v>6</v>
      </c>
      <c r="B6" t="s">
        <v>18</v>
      </c>
      <c r="C6" s="8">
        <v>46569.333333333299</v>
      </c>
      <c r="D6" s="8">
        <v>44940</v>
      </c>
      <c r="E6" s="8">
        <v>45853.666666666701</v>
      </c>
      <c r="F6" s="8">
        <v>42874.333333333299</v>
      </c>
      <c r="G6" s="8">
        <v>53959.333333333299</v>
      </c>
      <c r="H6" s="8">
        <v>47310.5</v>
      </c>
      <c r="I6" s="8">
        <v>47933.666666666701</v>
      </c>
      <c r="J6" s="8">
        <v>68212</v>
      </c>
      <c r="K6" s="8">
        <v>49681</v>
      </c>
      <c r="L6" s="8">
        <v>40000</v>
      </c>
      <c r="M6" s="8">
        <v>43500</v>
      </c>
      <c r="N6" s="8">
        <v>41798.9</v>
      </c>
      <c r="O6" s="8">
        <v>57475</v>
      </c>
      <c r="P6" s="8">
        <f t="shared" si="0"/>
        <v>630107.73333333328</v>
      </c>
      <c r="Q6" s="8">
        <v>630110</v>
      </c>
      <c r="R6" s="8">
        <v>44000</v>
      </c>
      <c r="S6" s="8">
        <f t="shared" si="1"/>
        <v>0</v>
      </c>
      <c r="T6" s="2">
        <v>8362</v>
      </c>
      <c r="U6" s="2">
        <f>SUM('First Quarter'!T6,'Second Quarter'!T6,'Third Quarter'!T6,'Fourth Quarter'!T6)</f>
        <v>33940</v>
      </c>
      <c r="V6" t="str">
        <f t="shared" si="2"/>
        <v>C</v>
      </c>
      <c r="Y6" s="2">
        <f>IF(V6="A", 0.45*U6, IF(V6="B", 0.5*U6, IF(V6="C", 0.55*U6, IF(V6= "D", 0.6*U6, 0.65*U6))))</f>
        <v>18667</v>
      </c>
    </row>
    <row r="7" spans="1:25" x14ac:dyDescent="0.25">
      <c r="A7" t="s">
        <v>7</v>
      </c>
      <c r="B7" t="s">
        <v>19</v>
      </c>
      <c r="C7" s="8">
        <v>48416.833333333299</v>
      </c>
      <c r="D7" s="8">
        <v>47310.5</v>
      </c>
      <c r="E7" s="8">
        <v>47933.666666666701</v>
      </c>
      <c r="F7" s="8">
        <v>44721.833333333299</v>
      </c>
      <c r="G7" s="8">
        <v>67539</v>
      </c>
      <c r="H7" s="8">
        <v>49681</v>
      </c>
      <c r="I7" s="8">
        <v>40645.333333333299</v>
      </c>
      <c r="J7" s="8">
        <v>79243.5</v>
      </c>
      <c r="K7" s="8">
        <v>45853.666666666701</v>
      </c>
      <c r="L7" s="8">
        <v>45000</v>
      </c>
      <c r="M7" s="8">
        <v>43237</v>
      </c>
      <c r="N7" s="8">
        <v>40788.6</v>
      </c>
      <c r="O7" s="8">
        <v>53638.2</v>
      </c>
      <c r="P7" s="8">
        <f t="shared" si="0"/>
        <v>654009.13333333319</v>
      </c>
      <c r="Q7" s="8">
        <v>367324</v>
      </c>
      <c r="R7" s="8">
        <v>45250</v>
      </c>
      <c r="S7" s="8">
        <f t="shared" si="1"/>
        <v>3167.5000000000005</v>
      </c>
      <c r="T7" s="2">
        <v>7584</v>
      </c>
      <c r="U7" s="2">
        <f>SUM('First Quarter'!T7,'Second Quarter'!T7,'Third Quarter'!T7,'Fourth Quarter'!T7)</f>
        <v>30335.166666666672</v>
      </c>
      <c r="V7" t="str">
        <f t="shared" si="2"/>
        <v>C</v>
      </c>
      <c r="Y7" s="2">
        <f>IF(V7="A", 0.45*U7, IF(V7="B", 0.5*V7, IF(V7="C", 0.55*U7, IF(V7= "D", 0.6*U7, 0.65*U7))))</f>
        <v>16684.341666666671</v>
      </c>
    </row>
    <row r="8" spans="1:25" x14ac:dyDescent="0.25">
      <c r="A8" t="s">
        <v>8</v>
      </c>
      <c r="B8" t="s">
        <v>20</v>
      </c>
      <c r="C8" s="8">
        <v>51614</v>
      </c>
      <c r="D8" s="8">
        <v>49681</v>
      </c>
      <c r="E8" s="8">
        <v>48324</v>
      </c>
      <c r="F8" s="8">
        <v>46569.333333333299</v>
      </c>
      <c r="G8" s="8">
        <v>23456</v>
      </c>
      <c r="H8" s="8">
        <v>45853.666666666701</v>
      </c>
      <c r="I8" s="8">
        <v>41289.333333333299</v>
      </c>
      <c r="J8" s="8">
        <v>40000</v>
      </c>
      <c r="K8" s="8">
        <v>47933.666666666701</v>
      </c>
      <c r="L8" s="8">
        <v>89576</v>
      </c>
      <c r="M8" s="8">
        <v>47236.800000000003</v>
      </c>
      <c r="N8" s="8">
        <v>45346</v>
      </c>
      <c r="O8" s="8">
        <v>41604</v>
      </c>
      <c r="P8" s="8">
        <f t="shared" si="0"/>
        <v>618483.80000000005</v>
      </c>
      <c r="Q8" s="8">
        <v>352628</v>
      </c>
      <c r="R8" s="8">
        <v>46500</v>
      </c>
      <c r="S8" s="8">
        <f t="shared" si="1"/>
        <v>3255.0000000000005</v>
      </c>
      <c r="T8" s="2">
        <v>12340</v>
      </c>
      <c r="U8" s="2">
        <f>SUM('First Quarter'!T8,'Second Quarter'!T8,'Third Quarter'!T8,'Fourth Quarter'!T8)</f>
        <v>53433</v>
      </c>
      <c r="V8" t="str">
        <f t="shared" si="2"/>
        <v>E</v>
      </c>
      <c r="Y8" s="2">
        <f>IF(V8="A", 0.45*U8, IF(V8="B", 0.5*V8, IF(V8="C", 0.55*U8, IF(V8= "D", 0.6*U8, 0.65*U8))))</f>
        <v>34731.450000000004</v>
      </c>
    </row>
    <row r="9" spans="1:25" x14ac:dyDescent="0.25">
      <c r="A9" t="s">
        <v>9</v>
      </c>
      <c r="B9" t="s">
        <v>21</v>
      </c>
      <c r="C9" s="8">
        <v>56382</v>
      </c>
      <c r="D9" s="8">
        <v>67834</v>
      </c>
      <c r="E9" s="8">
        <v>45728</v>
      </c>
      <c r="F9" s="8">
        <v>48416.833333333299</v>
      </c>
      <c r="G9" s="8">
        <v>43785.833333333299</v>
      </c>
      <c r="H9" s="8">
        <v>47933.666666666701</v>
      </c>
      <c r="I9" s="8">
        <v>41933.333333333299</v>
      </c>
      <c r="J9" s="8">
        <v>45000</v>
      </c>
      <c r="K9" s="8">
        <v>41798.9</v>
      </c>
      <c r="L9" s="8">
        <v>60000</v>
      </c>
      <c r="M9" s="8">
        <v>49370.6</v>
      </c>
      <c r="N9" s="8">
        <v>39498.5</v>
      </c>
      <c r="O9" s="8">
        <v>41604</v>
      </c>
      <c r="P9" s="8">
        <f t="shared" si="0"/>
        <v>629285.66666666663</v>
      </c>
      <c r="Q9" s="8">
        <v>367863</v>
      </c>
      <c r="R9" s="8">
        <v>47750</v>
      </c>
      <c r="S9" s="8">
        <f t="shared" si="1"/>
        <v>3342.5000000000005</v>
      </c>
      <c r="T9" s="2">
        <v>8743</v>
      </c>
      <c r="U9" s="2">
        <f>SUM('First Quarter'!T9,'Second Quarter'!T9,'Third Quarter'!T9,'Fourth Quarter'!T9)</f>
        <v>32947</v>
      </c>
      <c r="V9" t="str">
        <f t="shared" si="2"/>
        <v>C</v>
      </c>
      <c r="Y9" s="2">
        <f>IF(V9="A", 0.45*U9, IF(V9="B", 0.5*V9, IF(V9="C", 0.55*U9, IF(V9= "D", 0.6*U9, 0.65*U9))))</f>
        <v>18120.850000000002</v>
      </c>
    </row>
    <row r="10" spans="1:25" x14ac:dyDescent="0.25">
      <c r="A10" t="s">
        <v>10</v>
      </c>
      <c r="B10" t="s">
        <v>22</v>
      </c>
      <c r="C10" s="8">
        <v>67834</v>
      </c>
      <c r="D10" s="8">
        <v>47800</v>
      </c>
      <c r="E10" s="8">
        <v>51614</v>
      </c>
      <c r="F10" s="8">
        <v>50264.333333333299</v>
      </c>
      <c r="G10" s="8">
        <v>43628</v>
      </c>
      <c r="H10" s="8">
        <v>45739</v>
      </c>
      <c r="I10" s="8">
        <v>42577.333333333299</v>
      </c>
      <c r="J10" s="8">
        <v>89576</v>
      </c>
      <c r="K10" s="8">
        <v>40788.6</v>
      </c>
      <c r="L10" s="8">
        <v>34153</v>
      </c>
      <c r="M10" s="8">
        <v>57475</v>
      </c>
      <c r="N10" s="8">
        <v>37479</v>
      </c>
      <c r="O10" s="8">
        <v>43819.5</v>
      </c>
      <c r="P10" s="8">
        <f t="shared" si="0"/>
        <v>652747.7666666666</v>
      </c>
      <c r="Q10" s="8">
        <v>271813</v>
      </c>
      <c r="R10" s="8">
        <v>49000</v>
      </c>
      <c r="S10" s="8">
        <f t="shared" si="1"/>
        <v>3430.0000000000005</v>
      </c>
      <c r="T10" s="2">
        <v>11237</v>
      </c>
      <c r="U10" s="2">
        <f>SUM('First Quarter'!T10,'Second Quarter'!T10,'Third Quarter'!T10,'Fourth Quarter'!T10)</f>
        <v>31960</v>
      </c>
      <c r="V10" t="str">
        <f t="shared" si="2"/>
        <v>C</v>
      </c>
      <c r="Y10" s="2">
        <f>IF(V10="A", 0.45*U10, IF(V10="B", 0.5*V10, IF(V10="C", 0.55*U10, IF(V10= "D", 0.6*U10, 0.65*U10))))</f>
        <v>17578</v>
      </c>
    </row>
    <row r="11" spans="1:25" x14ac:dyDescent="0.25">
      <c r="A11" t="s">
        <v>11</v>
      </c>
      <c r="B11" t="s">
        <v>23</v>
      </c>
      <c r="C11" s="8">
        <v>47800</v>
      </c>
      <c r="D11" s="8">
        <v>70000</v>
      </c>
      <c r="E11" s="8">
        <v>56322</v>
      </c>
      <c r="F11" s="8">
        <v>52111.833333333299</v>
      </c>
      <c r="G11" s="8">
        <v>46004.833333333299</v>
      </c>
      <c r="H11" s="8">
        <v>46832</v>
      </c>
      <c r="I11" s="8">
        <v>43221.333333333299</v>
      </c>
      <c r="J11" s="8">
        <v>60000</v>
      </c>
      <c r="K11" s="8">
        <v>45346</v>
      </c>
      <c r="L11" s="8">
        <v>39691</v>
      </c>
      <c r="M11" s="8">
        <v>53638.2</v>
      </c>
      <c r="N11" s="8">
        <v>35459.5</v>
      </c>
      <c r="O11" s="8">
        <v>45373</v>
      </c>
      <c r="P11" s="8">
        <f t="shared" si="0"/>
        <v>641799.69999999995</v>
      </c>
      <c r="Q11" s="8">
        <v>250000</v>
      </c>
      <c r="R11" s="8">
        <v>50250</v>
      </c>
      <c r="S11" s="8">
        <f t="shared" si="1"/>
        <v>3517.5000000000005</v>
      </c>
      <c r="T11" s="2">
        <v>5435</v>
      </c>
      <c r="U11" s="2">
        <f>SUM('First Quarter'!T11,'Second Quarter'!T11,'Third Quarter'!T11,'Fourth Quarter'!T11)</f>
        <v>38453</v>
      </c>
      <c r="V11" t="str">
        <f t="shared" si="2"/>
        <v>C</v>
      </c>
      <c r="Y11" s="2">
        <f>IF(V11="A", 0.45*U11, IF(V11="B", 0.5*V11, IF(V11="C", 0.55*U11, IF(V11= "D", 0.6*U11, 0.65*U11))))</f>
        <v>21149.15</v>
      </c>
    </row>
    <row r="12" spans="1:25" x14ac:dyDescent="0.25">
      <c r="A12" t="s">
        <v>12</v>
      </c>
      <c r="B12" t="s">
        <v>24</v>
      </c>
      <c r="C12" s="8">
        <v>70000</v>
      </c>
      <c r="D12" s="8">
        <v>30000</v>
      </c>
      <c r="E12" s="8">
        <v>45273</v>
      </c>
      <c r="F12" s="8">
        <v>53959.333333333299</v>
      </c>
      <c r="G12" s="8">
        <v>57475</v>
      </c>
      <c r="H12" s="8">
        <v>56383</v>
      </c>
      <c r="I12" s="8">
        <v>43865.333333333299</v>
      </c>
      <c r="J12" s="8">
        <v>78495</v>
      </c>
      <c r="K12" s="8">
        <v>38768</v>
      </c>
      <c r="L12" s="8">
        <v>54736</v>
      </c>
      <c r="M12" s="8">
        <v>35673</v>
      </c>
      <c r="N12" s="8">
        <v>33440</v>
      </c>
      <c r="O12" s="8">
        <v>42577.333333333299</v>
      </c>
      <c r="P12" s="8">
        <f t="shared" si="0"/>
        <v>640644.99999999988</v>
      </c>
      <c r="Q12" s="8">
        <v>536223</v>
      </c>
      <c r="R12" s="8">
        <v>51500</v>
      </c>
      <c r="S12" s="8">
        <f t="shared" si="1"/>
        <v>3605.0000000000005</v>
      </c>
      <c r="T12" s="2">
        <v>5864</v>
      </c>
      <c r="U12" s="2">
        <f>SUM('First Quarter'!T12,'Second Quarter'!T12,'Third Quarter'!T12,'Fourth Quarter'!T12)</f>
        <v>30740</v>
      </c>
      <c r="V12" t="str">
        <f t="shared" si="2"/>
        <v>C</v>
      </c>
      <c r="Y12" s="2">
        <f>IF(V12="A", 0.45*U12, IF(V12="B", 0.5*V12, IF(V12="C", 0.55*U12, IF(V12= "D", 0.6*U12, 0.65*U12))))</f>
        <v>16907</v>
      </c>
    </row>
    <row r="13" spans="1:25" x14ac:dyDescent="0.25">
      <c r="A13" t="s">
        <v>13</v>
      </c>
      <c r="B13" t="s">
        <v>25</v>
      </c>
      <c r="C13" s="8">
        <v>30000</v>
      </c>
      <c r="D13" s="8">
        <v>45223</v>
      </c>
      <c r="E13" s="8">
        <v>56253.666666666701</v>
      </c>
      <c r="F13" s="8">
        <v>67539</v>
      </c>
      <c r="G13" s="8">
        <v>24443</v>
      </c>
      <c r="H13" s="8">
        <v>56253.666666666701</v>
      </c>
      <c r="I13" s="8">
        <v>63836</v>
      </c>
      <c r="J13" s="8">
        <v>25000</v>
      </c>
      <c r="K13" s="8">
        <v>37757.699999999997</v>
      </c>
      <c r="L13" s="8">
        <v>32261</v>
      </c>
      <c r="M13" s="8">
        <v>54356</v>
      </c>
      <c r="N13" s="8">
        <v>31420.5</v>
      </c>
      <c r="O13" s="8">
        <v>43221.333333333299</v>
      </c>
      <c r="P13" s="8">
        <f t="shared" si="0"/>
        <v>567564.8666666667</v>
      </c>
      <c r="Q13" s="8">
        <v>325000</v>
      </c>
      <c r="R13" s="8">
        <v>52750</v>
      </c>
      <c r="S13" s="8">
        <f t="shared" si="1"/>
        <v>3692.5000000000005</v>
      </c>
      <c r="T13" s="2">
        <v>7564</v>
      </c>
      <c r="U13" s="2">
        <f>SUM('First Quarter'!T13,'Second Quarter'!T13,'Third Quarter'!T13,'Fourth Quarter'!T13)</f>
        <v>33154</v>
      </c>
      <c r="V13" t="str">
        <f t="shared" si="2"/>
        <v>C</v>
      </c>
      <c r="Y13" s="2">
        <f>IF(V13="A", 0.45*U13, IF(V13="B", 0.5*V13, IF(V13="C", 0.55*U13, IF(V13= "D", 0.6*U13, 0.65*U13))))</f>
        <v>18234.7</v>
      </c>
    </row>
    <row r="14" spans="1:25" x14ac:dyDescent="0.25">
      <c r="A14" t="s">
        <v>14</v>
      </c>
      <c r="B14" t="s">
        <v>26</v>
      </c>
      <c r="C14" s="8">
        <v>65000</v>
      </c>
      <c r="D14" s="8">
        <v>34000</v>
      </c>
      <c r="E14" s="8">
        <v>38194</v>
      </c>
      <c r="F14" s="8">
        <v>23456</v>
      </c>
      <c r="G14" s="8">
        <v>57584</v>
      </c>
      <c r="H14" s="8">
        <v>34557</v>
      </c>
      <c r="I14" s="8">
        <v>43257</v>
      </c>
      <c r="J14" s="8">
        <v>56000</v>
      </c>
      <c r="K14" s="8">
        <v>57284</v>
      </c>
      <c r="L14" s="8">
        <v>39226</v>
      </c>
      <c r="M14" s="8">
        <v>56833</v>
      </c>
      <c r="N14" s="8">
        <v>38568</v>
      </c>
      <c r="O14" s="8">
        <v>43865.333333333299</v>
      </c>
      <c r="P14" s="8">
        <f t="shared" si="0"/>
        <v>587824.33333333326</v>
      </c>
      <c r="Q14" s="8">
        <v>320000</v>
      </c>
      <c r="R14" s="8">
        <v>54000</v>
      </c>
      <c r="S14" s="8">
        <f t="shared" si="1"/>
        <v>3780.0000000000005</v>
      </c>
      <c r="T14" s="2">
        <v>6473</v>
      </c>
      <c r="U14" s="2">
        <f>SUM('First Quarter'!T14,'Second Quarter'!T14,'Third Quarter'!T14,'Fourth Quarter'!T14)</f>
        <v>27307</v>
      </c>
      <c r="V14" t="str">
        <f t="shared" si="2"/>
        <v>B</v>
      </c>
      <c r="Y14" s="2">
        <f>IF(V14="A", 0.45*U14, IF(V14="B", 0.5*U14, IF(V14="C", 0.55*U14, IF(V14= "D", 0.6*U14, 0.65*U14))))</f>
        <v>13653.5</v>
      </c>
    </row>
    <row r="16" spans="1:25" x14ac:dyDescent="0.25">
      <c r="A16" t="s">
        <v>41</v>
      </c>
      <c r="C16" s="8">
        <f>SUM(C3:C14)</f>
        <v>612153.33333333326</v>
      </c>
      <c r="D16" s="8">
        <f t="shared" ref="D16:N16" si="3">SUM(D3:D14)</f>
        <v>557385.5</v>
      </c>
      <c r="E16" s="8">
        <f t="shared" si="3"/>
        <v>560332.33333333349</v>
      </c>
      <c r="F16" s="8">
        <f t="shared" si="3"/>
        <v>547450.83333333326</v>
      </c>
      <c r="G16" s="8">
        <f t="shared" si="3"/>
        <v>568667.99999999977</v>
      </c>
      <c r="H16" s="8">
        <f t="shared" si="3"/>
        <v>559652.50000000012</v>
      </c>
      <c r="I16" s="8">
        <f t="shared" si="3"/>
        <v>551403.83333333326</v>
      </c>
      <c r="J16" s="8">
        <f t="shared" si="3"/>
        <v>679973.5</v>
      </c>
      <c r="K16" s="8">
        <f t="shared" si="3"/>
        <v>572341.03333333344</v>
      </c>
      <c r="L16" s="8">
        <f t="shared" si="3"/>
        <v>641103.5</v>
      </c>
      <c r="M16" s="8">
        <f t="shared" si="3"/>
        <v>551781.6</v>
      </c>
      <c r="N16" s="8">
        <f t="shared" si="3"/>
        <v>474595.5</v>
      </c>
      <c r="O16" s="8">
        <f>SUM(O3:O14)</f>
        <v>553022.09999999986</v>
      </c>
      <c r="P16" s="8">
        <f t="shared" ref="P16:Q16" si="4">SUM(P3:P14)</f>
        <v>7429863.5666666673</v>
      </c>
      <c r="Q16" s="8">
        <f t="shared" si="4"/>
        <v>5230254</v>
      </c>
    </row>
    <row r="18" spans="26:26" x14ac:dyDescent="0.25">
      <c r="Z18" t="b">
        <f>IF(U3&lt;20000, "A")</f>
        <v>0</v>
      </c>
    </row>
  </sheetData>
  <autoFilter ref="A2:Q15" xr:uid="{1893AFC2-7E1D-48D0-9F77-607C66B824F8}"/>
  <mergeCells count="1">
    <mergeCell ref="C1:O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FC210-D7E7-490F-BBBF-08141A7E8913}">
  <dimension ref="A1:R70"/>
  <sheetViews>
    <sheetView zoomScale="85" zoomScaleNormal="85" workbookViewId="0">
      <selection activeCell="F36" sqref="F36"/>
    </sheetView>
  </sheetViews>
  <sheetFormatPr defaultRowHeight="15" x14ac:dyDescent="0.25"/>
  <cols>
    <col min="1" max="1" width="19.140625" bestFit="1" customWidth="1"/>
    <col min="2" max="2" width="15" bestFit="1" customWidth="1"/>
    <col min="3" max="3" width="24.5703125" bestFit="1" customWidth="1"/>
    <col min="4" max="4" width="23.5703125" bestFit="1" customWidth="1"/>
    <col min="6" max="6" width="19.140625" bestFit="1" customWidth="1"/>
    <col min="7" max="7" width="17.28515625" bestFit="1" customWidth="1"/>
    <col min="8" max="8" width="13.28515625" bestFit="1" customWidth="1"/>
    <col min="11" max="11" width="19.140625" bestFit="1" customWidth="1"/>
    <col min="12" max="12" width="17.28515625" bestFit="1" customWidth="1"/>
    <col min="13" max="13" width="13.28515625" bestFit="1" customWidth="1"/>
    <col min="16" max="16" width="19.140625" bestFit="1" customWidth="1"/>
    <col min="17" max="17" width="17" bestFit="1" customWidth="1"/>
    <col min="18" max="18" width="13.28515625" bestFit="1" customWidth="1"/>
  </cols>
  <sheetData>
    <row r="1" spans="1:18" ht="18.75" x14ac:dyDescent="0.3">
      <c r="A1" s="17" t="s">
        <v>94</v>
      </c>
      <c r="B1" s="12"/>
      <c r="C1" s="12"/>
      <c r="F1" s="17" t="s">
        <v>96</v>
      </c>
      <c r="G1" s="12"/>
      <c r="H1" s="12"/>
      <c r="K1" s="17" t="s">
        <v>97</v>
      </c>
      <c r="L1" s="12"/>
      <c r="M1" s="12"/>
      <c r="P1" s="12" t="s">
        <v>98</v>
      </c>
      <c r="Q1" s="12"/>
      <c r="R1" s="12"/>
    </row>
    <row r="2" spans="1:18" x14ac:dyDescent="0.25">
      <c r="A2" s="13" t="s">
        <v>90</v>
      </c>
      <c r="B2" t="s">
        <v>92</v>
      </c>
      <c r="C2" t="s">
        <v>93</v>
      </c>
      <c r="F2" s="13" t="s">
        <v>90</v>
      </c>
      <c r="G2" t="s">
        <v>92</v>
      </c>
      <c r="H2" t="s">
        <v>93</v>
      </c>
      <c r="K2" s="13" t="s">
        <v>90</v>
      </c>
      <c r="L2" t="s">
        <v>92</v>
      </c>
      <c r="M2" t="s">
        <v>93</v>
      </c>
      <c r="P2" s="13" t="s">
        <v>90</v>
      </c>
      <c r="Q2" t="s">
        <v>99</v>
      </c>
      <c r="R2" t="s">
        <v>93</v>
      </c>
    </row>
    <row r="3" spans="1:18" x14ac:dyDescent="0.25">
      <c r="A3" s="14" t="s">
        <v>7</v>
      </c>
      <c r="B3" s="16">
        <v>649823</v>
      </c>
      <c r="C3" s="16">
        <v>527701</v>
      </c>
      <c r="F3" s="14" t="s">
        <v>7</v>
      </c>
      <c r="G3" s="16"/>
      <c r="H3" s="16"/>
      <c r="K3" s="14" t="s">
        <v>7</v>
      </c>
      <c r="L3" s="16"/>
      <c r="M3" s="16"/>
      <c r="P3" s="14" t="s">
        <v>7</v>
      </c>
      <c r="Q3" s="16"/>
      <c r="R3" s="16"/>
    </row>
    <row r="4" spans="1:18" x14ac:dyDescent="0.25">
      <c r="A4" s="15" t="s">
        <v>19</v>
      </c>
      <c r="B4" s="16">
        <v>649823</v>
      </c>
      <c r="C4" s="16">
        <v>527701</v>
      </c>
      <c r="F4" s="15" t="s">
        <v>19</v>
      </c>
      <c r="G4" s="16">
        <v>603618.16666666663</v>
      </c>
      <c r="H4" s="16">
        <v>569938</v>
      </c>
      <c r="K4" s="15" t="s">
        <v>19</v>
      </c>
      <c r="L4" s="16">
        <v>626738</v>
      </c>
      <c r="M4" s="16">
        <v>523934</v>
      </c>
      <c r="P4" s="15" t="s">
        <v>19</v>
      </c>
      <c r="Q4" s="16">
        <v>654009.13333333319</v>
      </c>
      <c r="R4" s="16">
        <v>367324</v>
      </c>
    </row>
    <row r="5" spans="1:18" x14ac:dyDescent="0.25">
      <c r="A5" s="14" t="s">
        <v>9</v>
      </c>
      <c r="B5" s="16">
        <v>636203.83333333326</v>
      </c>
      <c r="C5" s="16">
        <v>574020</v>
      </c>
      <c r="F5" s="14" t="s">
        <v>9</v>
      </c>
      <c r="G5" s="16"/>
      <c r="H5" s="16"/>
      <c r="K5" s="14" t="s">
        <v>9</v>
      </c>
      <c r="L5" s="16"/>
      <c r="M5" s="16"/>
      <c r="P5" s="14" t="s">
        <v>9</v>
      </c>
      <c r="Q5" s="16"/>
      <c r="R5" s="16"/>
    </row>
    <row r="6" spans="1:18" x14ac:dyDescent="0.25">
      <c r="A6" s="15" t="s">
        <v>21</v>
      </c>
      <c r="B6" s="16">
        <v>636203.83333333326</v>
      </c>
      <c r="C6" s="16">
        <v>574020</v>
      </c>
      <c r="F6" s="15" t="s">
        <v>21</v>
      </c>
      <c r="G6" s="16">
        <v>614832.16666666663</v>
      </c>
      <c r="H6" s="16">
        <v>550683</v>
      </c>
      <c r="K6" s="15" t="s">
        <v>21</v>
      </c>
      <c r="L6" s="16">
        <v>543637.66666666663</v>
      </c>
      <c r="M6" s="16">
        <v>548353</v>
      </c>
      <c r="P6" s="15" t="s">
        <v>21</v>
      </c>
      <c r="Q6" s="16">
        <v>629285.66666666663</v>
      </c>
      <c r="R6" s="16">
        <v>367863</v>
      </c>
    </row>
    <row r="7" spans="1:18" x14ac:dyDescent="0.25">
      <c r="A7" s="14" t="s">
        <v>5</v>
      </c>
      <c r="B7" s="16">
        <v>570050</v>
      </c>
      <c r="C7" s="16">
        <v>503996</v>
      </c>
      <c r="F7" s="14" t="s">
        <v>5</v>
      </c>
      <c r="G7" s="16"/>
      <c r="H7" s="16"/>
      <c r="K7" s="14" t="s">
        <v>5</v>
      </c>
      <c r="L7" s="16"/>
      <c r="M7" s="16"/>
      <c r="P7" s="14" t="s">
        <v>5</v>
      </c>
      <c r="Q7" s="16"/>
      <c r="R7" s="16"/>
    </row>
    <row r="8" spans="1:18" x14ac:dyDescent="0.25">
      <c r="A8" s="15" t="s">
        <v>17</v>
      </c>
      <c r="B8" s="16">
        <v>570050</v>
      </c>
      <c r="C8" s="16">
        <v>503996</v>
      </c>
      <c r="F8" s="15" t="s">
        <v>17</v>
      </c>
      <c r="G8" s="16">
        <v>549298</v>
      </c>
      <c r="H8" s="16">
        <v>507837</v>
      </c>
      <c r="K8" s="15" t="s">
        <v>17</v>
      </c>
      <c r="L8" s="16">
        <v>643432</v>
      </c>
      <c r="M8" s="16">
        <v>577701</v>
      </c>
      <c r="P8" s="15" t="s">
        <v>17</v>
      </c>
      <c r="Q8" s="16">
        <v>633521.6</v>
      </c>
      <c r="R8" s="16">
        <v>635323</v>
      </c>
    </row>
    <row r="9" spans="1:18" x14ac:dyDescent="0.25">
      <c r="A9" s="14" t="s">
        <v>4</v>
      </c>
      <c r="B9" s="16">
        <v>589839</v>
      </c>
      <c r="C9" s="16">
        <v>501119</v>
      </c>
      <c r="F9" s="14" t="s">
        <v>4</v>
      </c>
      <c r="G9" s="16"/>
      <c r="H9" s="16"/>
      <c r="K9" s="14" t="s">
        <v>4</v>
      </c>
      <c r="L9" s="16"/>
      <c r="M9" s="16"/>
      <c r="P9" s="14" t="s">
        <v>4</v>
      </c>
      <c r="Q9" s="16"/>
      <c r="R9" s="16"/>
    </row>
    <row r="10" spans="1:18" x14ac:dyDescent="0.25">
      <c r="A10" s="15" t="s">
        <v>16</v>
      </c>
      <c r="B10" s="16">
        <v>589839</v>
      </c>
      <c r="C10" s="16">
        <v>501119</v>
      </c>
      <c r="F10" s="15" t="s">
        <v>16</v>
      </c>
      <c r="G10" s="16">
        <v>600792</v>
      </c>
      <c r="H10" s="16">
        <v>623617</v>
      </c>
      <c r="K10" s="15" t="s">
        <v>16</v>
      </c>
      <c r="L10" s="16">
        <v>604012.5</v>
      </c>
      <c r="M10" s="16">
        <v>531665</v>
      </c>
      <c r="P10" s="15" t="s">
        <v>16</v>
      </c>
      <c r="Q10" s="16">
        <v>607518.6333333333</v>
      </c>
      <c r="R10" s="16">
        <v>607600</v>
      </c>
    </row>
    <row r="11" spans="1:18" x14ac:dyDescent="0.25">
      <c r="A11" s="14" t="s">
        <v>3</v>
      </c>
      <c r="B11" s="16">
        <v>481129</v>
      </c>
      <c r="C11" s="16">
        <v>535624</v>
      </c>
      <c r="F11" s="14" t="s">
        <v>3</v>
      </c>
      <c r="G11" s="16"/>
      <c r="H11" s="16"/>
      <c r="K11" s="14" t="s">
        <v>3</v>
      </c>
      <c r="L11" s="16"/>
      <c r="M11" s="16"/>
      <c r="P11" s="14" t="s">
        <v>3</v>
      </c>
      <c r="Q11" s="16"/>
      <c r="R11" s="16"/>
    </row>
    <row r="12" spans="1:18" x14ac:dyDescent="0.25">
      <c r="A12" s="15" t="s">
        <v>15</v>
      </c>
      <c r="B12" s="16">
        <v>481129</v>
      </c>
      <c r="C12" s="16">
        <v>535624</v>
      </c>
      <c r="F12" s="15" t="s">
        <v>15</v>
      </c>
      <c r="G12" s="16">
        <v>499951</v>
      </c>
      <c r="H12" s="16">
        <v>527968</v>
      </c>
      <c r="K12" s="15" t="s">
        <v>15</v>
      </c>
      <c r="L12" s="16">
        <v>526142.83333333326</v>
      </c>
      <c r="M12" s="16">
        <v>505996</v>
      </c>
      <c r="P12" s="15" t="s">
        <v>15</v>
      </c>
      <c r="Q12" s="16">
        <v>566355.33333333326</v>
      </c>
      <c r="R12" s="16">
        <v>566370</v>
      </c>
    </row>
    <row r="13" spans="1:18" x14ac:dyDescent="0.25">
      <c r="A13" s="14" t="s">
        <v>12</v>
      </c>
      <c r="B13" s="16">
        <v>693462.66666666663</v>
      </c>
      <c r="C13" s="16">
        <v>551103</v>
      </c>
      <c r="F13" s="14" t="s">
        <v>95</v>
      </c>
      <c r="G13" s="16"/>
      <c r="H13" s="16"/>
      <c r="K13" s="14" t="s">
        <v>95</v>
      </c>
      <c r="L13" s="16"/>
      <c r="M13" s="16"/>
      <c r="P13" s="14" t="s">
        <v>95</v>
      </c>
      <c r="Q13" s="16"/>
      <c r="R13" s="16"/>
    </row>
    <row r="14" spans="1:18" x14ac:dyDescent="0.25">
      <c r="A14" s="15" t="s">
        <v>24</v>
      </c>
      <c r="B14" s="16">
        <v>693462.66666666663</v>
      </c>
      <c r="C14" s="16">
        <v>551103</v>
      </c>
      <c r="F14" s="15" t="s">
        <v>24</v>
      </c>
      <c r="G14" s="16">
        <v>645682.00003199989</v>
      </c>
      <c r="H14" s="16">
        <v>610453</v>
      </c>
      <c r="K14" s="15" t="s">
        <v>24</v>
      </c>
      <c r="L14" s="16">
        <v>662690.66666666663</v>
      </c>
      <c r="M14" s="16">
        <v>588455</v>
      </c>
      <c r="P14" s="15" t="s">
        <v>24</v>
      </c>
      <c r="Q14" s="16">
        <v>640644.99999999988</v>
      </c>
      <c r="R14" s="16">
        <v>536223</v>
      </c>
    </row>
    <row r="15" spans="1:18" x14ac:dyDescent="0.25">
      <c r="A15" s="14" t="s">
        <v>14</v>
      </c>
      <c r="B15" s="16">
        <v>598043.06666666665</v>
      </c>
      <c r="C15" s="16">
        <v>571065</v>
      </c>
      <c r="F15" s="14" t="s">
        <v>14</v>
      </c>
      <c r="G15" s="16"/>
      <c r="H15" s="16"/>
      <c r="K15" s="14" t="s">
        <v>14</v>
      </c>
      <c r="L15" s="16"/>
      <c r="M15" s="16"/>
      <c r="P15" s="14" t="s">
        <v>14</v>
      </c>
      <c r="Q15" s="16"/>
      <c r="R15" s="16"/>
    </row>
    <row r="16" spans="1:18" x14ac:dyDescent="0.25">
      <c r="A16" s="15" t="s">
        <v>26</v>
      </c>
      <c r="B16" s="16">
        <v>598043.06666666665</v>
      </c>
      <c r="C16" s="16">
        <v>571065</v>
      </c>
      <c r="F16" s="15" t="s">
        <v>26</v>
      </c>
      <c r="G16" s="16">
        <v>549369.33333333326</v>
      </c>
      <c r="H16" s="16">
        <v>500648</v>
      </c>
      <c r="K16" s="15" t="s">
        <v>26</v>
      </c>
      <c r="L16" s="16">
        <v>607978</v>
      </c>
      <c r="M16" s="16">
        <v>545364</v>
      </c>
      <c r="P16" s="15" t="s">
        <v>26</v>
      </c>
      <c r="Q16" s="16">
        <v>587824.33333333326</v>
      </c>
      <c r="R16" s="16">
        <v>320000</v>
      </c>
    </row>
    <row r="17" spans="1:18" x14ac:dyDescent="0.25">
      <c r="A17" s="14" t="s">
        <v>11</v>
      </c>
      <c r="B17" s="16">
        <v>627650.16666666663</v>
      </c>
      <c r="C17" s="16">
        <v>564154</v>
      </c>
      <c r="F17" s="14" t="s">
        <v>11</v>
      </c>
      <c r="G17" s="16"/>
      <c r="H17" s="16"/>
      <c r="K17" s="14" t="s">
        <v>11</v>
      </c>
      <c r="L17" s="16"/>
      <c r="M17" s="16"/>
      <c r="P17" s="14" t="s">
        <v>11</v>
      </c>
      <c r="Q17" s="16"/>
      <c r="R17" s="16"/>
    </row>
    <row r="18" spans="1:18" x14ac:dyDescent="0.25">
      <c r="A18" s="15" t="s">
        <v>23</v>
      </c>
      <c r="B18" s="16">
        <v>627650.16666666663</v>
      </c>
      <c r="C18" s="16">
        <v>564154</v>
      </c>
      <c r="F18" s="15" t="s">
        <v>23</v>
      </c>
      <c r="G18" s="16">
        <v>647651.5</v>
      </c>
      <c r="H18" s="16">
        <v>567345</v>
      </c>
      <c r="K18" s="15" t="s">
        <v>23</v>
      </c>
      <c r="L18" s="16">
        <v>608630.29999999981</v>
      </c>
      <c r="M18" s="16">
        <v>598352</v>
      </c>
      <c r="P18" s="15" t="s">
        <v>23</v>
      </c>
      <c r="Q18" s="16">
        <v>641799.69999999995</v>
      </c>
      <c r="R18" s="16">
        <v>250000</v>
      </c>
    </row>
    <row r="19" spans="1:18" x14ac:dyDescent="0.25">
      <c r="A19" s="14" t="s">
        <v>6</v>
      </c>
      <c r="B19" s="16">
        <v>606909</v>
      </c>
      <c r="C19" s="16">
        <v>531665</v>
      </c>
      <c r="F19" s="14" t="s">
        <v>6</v>
      </c>
      <c r="G19" s="16"/>
      <c r="H19" s="16"/>
      <c r="K19" s="14" t="s">
        <v>6</v>
      </c>
      <c r="L19" s="16"/>
      <c r="M19" s="16"/>
      <c r="P19" s="14" t="s">
        <v>6</v>
      </c>
      <c r="Q19" s="16"/>
      <c r="R19" s="16"/>
    </row>
    <row r="20" spans="1:18" x14ac:dyDescent="0.25">
      <c r="A20" s="15" t="s">
        <v>18</v>
      </c>
      <c r="B20" s="16">
        <v>606909</v>
      </c>
      <c r="C20" s="16">
        <v>531665</v>
      </c>
      <c r="F20" s="15" t="s">
        <v>18</v>
      </c>
      <c r="G20" s="16">
        <v>580908.66666666663</v>
      </c>
      <c r="H20" s="16">
        <v>543648</v>
      </c>
      <c r="K20" s="15" t="s">
        <v>18</v>
      </c>
      <c r="L20" s="16">
        <v>588370.2333333334</v>
      </c>
      <c r="M20" s="16">
        <v>510393</v>
      </c>
      <c r="P20" s="15" t="s">
        <v>18</v>
      </c>
      <c r="Q20" s="16">
        <v>630107.73333333328</v>
      </c>
      <c r="R20" s="16">
        <v>630110</v>
      </c>
    </row>
    <row r="21" spans="1:18" x14ac:dyDescent="0.25">
      <c r="A21" s="14" t="s">
        <v>13</v>
      </c>
      <c r="B21" s="16">
        <v>567221.16666666663</v>
      </c>
      <c r="C21" s="16">
        <v>564039</v>
      </c>
      <c r="F21" s="14" t="s">
        <v>13</v>
      </c>
      <c r="G21" s="16"/>
      <c r="H21" s="16"/>
      <c r="K21" s="14" t="s">
        <v>13</v>
      </c>
      <c r="L21" s="16"/>
      <c r="M21" s="16"/>
      <c r="P21" s="14" t="s">
        <v>13</v>
      </c>
      <c r="Q21" s="16"/>
      <c r="R21" s="16"/>
    </row>
    <row r="22" spans="1:18" x14ac:dyDescent="0.25">
      <c r="A22" s="15" t="s">
        <v>25</v>
      </c>
      <c r="B22" s="16">
        <v>567221.16666666663</v>
      </c>
      <c r="C22" s="16">
        <v>564039</v>
      </c>
      <c r="F22" s="15" t="s">
        <v>25</v>
      </c>
      <c r="G22" s="16">
        <v>569861.8666666667</v>
      </c>
      <c r="H22" s="16">
        <v>534532</v>
      </c>
      <c r="K22" s="15" t="s">
        <v>25</v>
      </c>
      <c r="L22" s="16">
        <v>578835.03333333344</v>
      </c>
      <c r="M22" s="16">
        <v>535394</v>
      </c>
      <c r="P22" s="15" t="s">
        <v>25</v>
      </c>
      <c r="Q22" s="16">
        <v>567564.8666666667</v>
      </c>
      <c r="R22" s="16">
        <v>325000</v>
      </c>
    </row>
    <row r="23" spans="1:18" x14ac:dyDescent="0.25">
      <c r="A23" s="14" t="s">
        <v>8</v>
      </c>
      <c r="B23" s="16">
        <v>565092.66666666663</v>
      </c>
      <c r="C23" s="16">
        <v>559297</v>
      </c>
      <c r="F23" s="14" t="s">
        <v>8</v>
      </c>
      <c r="G23" s="16"/>
      <c r="H23" s="16"/>
      <c r="K23" s="14" t="s">
        <v>8</v>
      </c>
      <c r="L23" s="16"/>
      <c r="M23" s="16"/>
      <c r="P23" s="14" t="s">
        <v>8</v>
      </c>
      <c r="Q23" s="16"/>
      <c r="R23" s="16"/>
    </row>
    <row r="24" spans="1:18" x14ac:dyDescent="0.25">
      <c r="A24" s="15" t="s">
        <v>20</v>
      </c>
      <c r="B24" s="16">
        <v>565092.66666666663</v>
      </c>
      <c r="C24" s="16">
        <v>559297</v>
      </c>
      <c r="F24" s="15" t="s">
        <v>20</v>
      </c>
      <c r="G24" s="16">
        <v>588387.66666666663</v>
      </c>
      <c r="H24" s="16">
        <v>504233</v>
      </c>
      <c r="K24" s="15" t="s">
        <v>20</v>
      </c>
      <c r="L24" s="16">
        <v>712918.1333333333</v>
      </c>
      <c r="M24" s="16">
        <v>567364</v>
      </c>
      <c r="P24" s="15" t="s">
        <v>20</v>
      </c>
      <c r="Q24" s="16">
        <v>618483.80000000005</v>
      </c>
      <c r="R24" s="16">
        <v>352628</v>
      </c>
    </row>
    <row r="25" spans="1:18" x14ac:dyDescent="0.25">
      <c r="A25" s="14" t="s">
        <v>10</v>
      </c>
      <c r="B25" s="16">
        <v>708648.33333333326</v>
      </c>
      <c r="C25" s="16">
        <v>599341</v>
      </c>
      <c r="F25" s="14" t="s">
        <v>10</v>
      </c>
      <c r="G25" s="16"/>
      <c r="H25" s="16"/>
      <c r="K25" s="14" t="s">
        <v>10</v>
      </c>
      <c r="L25" s="16"/>
      <c r="M25" s="16"/>
      <c r="P25" s="14" t="s">
        <v>10</v>
      </c>
      <c r="Q25" s="16"/>
      <c r="R25" s="16"/>
    </row>
    <row r="26" spans="1:18" x14ac:dyDescent="0.25">
      <c r="A26" s="15" t="s">
        <v>22</v>
      </c>
      <c r="B26" s="16">
        <v>708648.33333333326</v>
      </c>
      <c r="C26" s="16">
        <v>599341</v>
      </c>
      <c r="F26" s="15" t="s">
        <v>22</v>
      </c>
      <c r="G26" s="16">
        <v>657379.66666666663</v>
      </c>
      <c r="H26" s="16">
        <v>614394</v>
      </c>
      <c r="K26" s="15" t="s">
        <v>22</v>
      </c>
      <c r="L26" s="16">
        <v>537976.56666666665</v>
      </c>
      <c r="M26" s="16">
        <v>548355</v>
      </c>
      <c r="P26" s="15" t="s">
        <v>22</v>
      </c>
      <c r="Q26" s="16">
        <v>652747.7666666666</v>
      </c>
      <c r="R26" s="16">
        <v>271813</v>
      </c>
    </row>
    <row r="27" spans="1:18" x14ac:dyDescent="0.25">
      <c r="A27" s="14" t="s">
        <v>91</v>
      </c>
      <c r="B27" s="16">
        <v>7294071.9000000004</v>
      </c>
      <c r="C27" s="16">
        <v>6583124</v>
      </c>
      <c r="F27" s="14" t="s">
        <v>91</v>
      </c>
      <c r="G27" s="16">
        <v>7107732.0333653325</v>
      </c>
      <c r="H27" s="16">
        <v>6655296</v>
      </c>
      <c r="K27" s="14" t="s">
        <v>91</v>
      </c>
      <c r="L27" s="16">
        <v>7241361.9333333327</v>
      </c>
      <c r="M27" s="16">
        <v>6581326</v>
      </c>
      <c r="P27" s="14" t="s">
        <v>91</v>
      </c>
      <c r="Q27" s="16">
        <v>7429863.5666666673</v>
      </c>
      <c r="R27" s="16">
        <v>5230254</v>
      </c>
    </row>
    <row r="32" spans="1:18" ht="18.75" x14ac:dyDescent="0.3">
      <c r="A32" s="17" t="s">
        <v>106</v>
      </c>
      <c r="B32" s="12"/>
      <c r="C32" s="12"/>
      <c r="D32" s="12"/>
    </row>
    <row r="33" spans="1:4" x14ac:dyDescent="0.25">
      <c r="A33" s="13" t="s">
        <v>90</v>
      </c>
      <c r="B33" t="s">
        <v>100</v>
      </c>
      <c r="C33" t="s">
        <v>101</v>
      </c>
      <c r="D33" t="s">
        <v>105</v>
      </c>
    </row>
    <row r="34" spans="1:4" x14ac:dyDescent="0.25">
      <c r="A34" s="14" t="s">
        <v>7</v>
      </c>
      <c r="B34" s="16"/>
      <c r="C34" s="16"/>
      <c r="D34" s="16"/>
    </row>
    <row r="35" spans="1:4" x14ac:dyDescent="0.25">
      <c r="A35" s="15" t="s">
        <v>19</v>
      </c>
      <c r="B35" s="16"/>
      <c r="C35" s="16"/>
      <c r="D35" s="16"/>
    </row>
    <row r="36" spans="1:4" x14ac:dyDescent="0.25">
      <c r="A36" s="18" t="s">
        <v>102</v>
      </c>
      <c r="B36" s="16">
        <v>7584</v>
      </c>
      <c r="C36" s="16">
        <v>30335.166666666672</v>
      </c>
      <c r="D36" s="16">
        <v>16684.341666666671</v>
      </c>
    </row>
    <row r="37" spans="1:4" x14ac:dyDescent="0.25">
      <c r="A37" s="14" t="s">
        <v>9</v>
      </c>
      <c r="B37" s="16"/>
      <c r="C37" s="16"/>
      <c r="D37" s="16"/>
    </row>
    <row r="38" spans="1:4" x14ac:dyDescent="0.25">
      <c r="A38" s="15" t="s">
        <v>21</v>
      </c>
      <c r="B38" s="16"/>
      <c r="C38" s="16"/>
      <c r="D38" s="16"/>
    </row>
    <row r="39" spans="1:4" x14ac:dyDescent="0.25">
      <c r="A39" s="18" t="s">
        <v>102</v>
      </c>
      <c r="B39" s="16">
        <v>8743</v>
      </c>
      <c r="C39" s="16">
        <v>32947</v>
      </c>
      <c r="D39" s="16">
        <v>18120.850000000002</v>
      </c>
    </row>
    <row r="40" spans="1:4" x14ac:dyDescent="0.25">
      <c r="A40" s="14" t="s">
        <v>5</v>
      </c>
      <c r="B40" s="16"/>
      <c r="C40" s="16"/>
      <c r="D40" s="16"/>
    </row>
    <row r="41" spans="1:4" x14ac:dyDescent="0.25">
      <c r="A41" s="15" t="s">
        <v>17</v>
      </c>
      <c r="B41" s="16"/>
      <c r="C41" s="16"/>
      <c r="D41" s="16"/>
    </row>
    <row r="42" spans="1:4" x14ac:dyDescent="0.25">
      <c r="A42" s="18" t="s">
        <v>102</v>
      </c>
      <c r="B42" s="16">
        <v>9985</v>
      </c>
      <c r="C42" s="16">
        <v>35228</v>
      </c>
      <c r="D42" s="16">
        <v>19375.400000000001</v>
      </c>
    </row>
    <row r="43" spans="1:4" x14ac:dyDescent="0.25">
      <c r="A43" s="14" t="s">
        <v>4</v>
      </c>
      <c r="B43" s="16"/>
      <c r="C43" s="16"/>
      <c r="D43" s="16"/>
    </row>
    <row r="44" spans="1:4" x14ac:dyDescent="0.25">
      <c r="A44" s="15" t="s">
        <v>16</v>
      </c>
      <c r="B44" s="16"/>
      <c r="C44" s="16"/>
      <c r="D44" s="16"/>
    </row>
    <row r="45" spans="1:4" x14ac:dyDescent="0.25">
      <c r="A45" s="18" t="s">
        <v>102</v>
      </c>
      <c r="B45" s="16">
        <v>7864</v>
      </c>
      <c r="C45" s="16">
        <v>33995</v>
      </c>
      <c r="D45" s="16">
        <v>18697.25</v>
      </c>
    </row>
    <row r="46" spans="1:4" x14ac:dyDescent="0.25">
      <c r="A46" s="14" t="s">
        <v>3</v>
      </c>
      <c r="B46" s="16"/>
      <c r="C46" s="16"/>
      <c r="D46" s="16"/>
    </row>
    <row r="47" spans="1:4" x14ac:dyDescent="0.25">
      <c r="A47" s="15" t="s">
        <v>15</v>
      </c>
      <c r="B47" s="16"/>
      <c r="C47" s="16"/>
      <c r="D47" s="16"/>
    </row>
    <row r="48" spans="1:4" x14ac:dyDescent="0.25">
      <c r="A48" s="18" t="s">
        <v>103</v>
      </c>
      <c r="B48" s="16">
        <v>4028</v>
      </c>
      <c r="C48" s="16">
        <v>28441</v>
      </c>
      <c r="D48" s="16">
        <v>14220.5</v>
      </c>
    </row>
    <row r="49" spans="1:4" x14ac:dyDescent="0.25">
      <c r="A49" s="14" t="s">
        <v>95</v>
      </c>
      <c r="B49" s="16"/>
      <c r="C49" s="16"/>
      <c r="D49" s="16"/>
    </row>
    <row r="50" spans="1:4" x14ac:dyDescent="0.25">
      <c r="A50" s="15" t="s">
        <v>24</v>
      </c>
      <c r="B50" s="16"/>
      <c r="C50" s="16"/>
      <c r="D50" s="16"/>
    </row>
    <row r="51" spans="1:4" x14ac:dyDescent="0.25">
      <c r="A51" s="18" t="s">
        <v>102</v>
      </c>
      <c r="B51" s="16">
        <v>5864</v>
      </c>
      <c r="C51" s="16">
        <v>30740</v>
      </c>
      <c r="D51" s="16">
        <v>16907</v>
      </c>
    </row>
    <row r="52" spans="1:4" x14ac:dyDescent="0.25">
      <c r="A52" s="14" t="s">
        <v>14</v>
      </c>
      <c r="B52" s="16"/>
      <c r="C52" s="16"/>
      <c r="D52" s="16"/>
    </row>
    <row r="53" spans="1:4" x14ac:dyDescent="0.25">
      <c r="A53" s="15" t="s">
        <v>26</v>
      </c>
      <c r="B53" s="16"/>
      <c r="C53" s="16"/>
      <c r="D53" s="16"/>
    </row>
    <row r="54" spans="1:4" x14ac:dyDescent="0.25">
      <c r="A54" s="18" t="s">
        <v>103</v>
      </c>
      <c r="B54" s="16">
        <v>6473</v>
      </c>
      <c r="C54" s="16">
        <v>27307</v>
      </c>
      <c r="D54" s="16">
        <v>13653.5</v>
      </c>
    </row>
    <row r="55" spans="1:4" x14ac:dyDescent="0.25">
      <c r="A55" s="14" t="s">
        <v>11</v>
      </c>
      <c r="B55" s="16"/>
      <c r="C55" s="16"/>
      <c r="D55" s="16"/>
    </row>
    <row r="56" spans="1:4" x14ac:dyDescent="0.25">
      <c r="A56" s="15" t="s">
        <v>23</v>
      </c>
      <c r="B56" s="16"/>
      <c r="C56" s="16"/>
      <c r="D56" s="16"/>
    </row>
    <row r="57" spans="1:4" x14ac:dyDescent="0.25">
      <c r="A57" s="18" t="s">
        <v>102</v>
      </c>
      <c r="B57" s="16">
        <v>5435</v>
      </c>
      <c r="C57" s="16">
        <v>38453</v>
      </c>
      <c r="D57" s="16">
        <v>21149.15</v>
      </c>
    </row>
    <row r="58" spans="1:4" x14ac:dyDescent="0.25">
      <c r="A58" s="14" t="s">
        <v>6</v>
      </c>
      <c r="B58" s="16"/>
      <c r="C58" s="16"/>
      <c r="D58" s="16"/>
    </row>
    <row r="59" spans="1:4" x14ac:dyDescent="0.25">
      <c r="A59" s="15" t="s">
        <v>18</v>
      </c>
      <c r="B59" s="16"/>
      <c r="C59" s="16"/>
      <c r="D59" s="16"/>
    </row>
    <row r="60" spans="1:4" x14ac:dyDescent="0.25">
      <c r="A60" s="18" t="s">
        <v>102</v>
      </c>
      <c r="B60" s="16">
        <v>8362</v>
      </c>
      <c r="C60" s="16">
        <v>33940</v>
      </c>
      <c r="D60" s="16">
        <v>18667</v>
      </c>
    </row>
    <row r="61" spans="1:4" x14ac:dyDescent="0.25">
      <c r="A61" s="14" t="s">
        <v>13</v>
      </c>
      <c r="B61" s="16"/>
      <c r="C61" s="16"/>
      <c r="D61" s="16"/>
    </row>
    <row r="62" spans="1:4" x14ac:dyDescent="0.25">
      <c r="A62" s="15" t="s">
        <v>25</v>
      </c>
      <c r="B62" s="16"/>
      <c r="C62" s="16"/>
      <c r="D62" s="16"/>
    </row>
    <row r="63" spans="1:4" x14ac:dyDescent="0.25">
      <c r="A63" s="18" t="s">
        <v>102</v>
      </c>
      <c r="B63" s="16">
        <v>7564</v>
      </c>
      <c r="C63" s="16">
        <v>33154</v>
      </c>
      <c r="D63" s="16">
        <v>18234.7</v>
      </c>
    </row>
    <row r="64" spans="1:4" x14ac:dyDescent="0.25">
      <c r="A64" s="14" t="s">
        <v>8</v>
      </c>
      <c r="B64" s="16"/>
      <c r="C64" s="16"/>
      <c r="D64" s="16"/>
    </row>
    <row r="65" spans="1:4" x14ac:dyDescent="0.25">
      <c r="A65" s="15" t="s">
        <v>20</v>
      </c>
      <c r="B65" s="16"/>
      <c r="C65" s="16"/>
      <c r="D65" s="16"/>
    </row>
    <row r="66" spans="1:4" x14ac:dyDescent="0.25">
      <c r="A66" s="18" t="s">
        <v>104</v>
      </c>
      <c r="B66" s="16">
        <v>12340</v>
      </c>
      <c r="C66" s="16">
        <v>53433</v>
      </c>
      <c r="D66" s="16">
        <v>34731.450000000004</v>
      </c>
    </row>
    <row r="67" spans="1:4" x14ac:dyDescent="0.25">
      <c r="A67" s="14" t="s">
        <v>10</v>
      </c>
      <c r="B67" s="16"/>
      <c r="C67" s="16"/>
      <c r="D67" s="16"/>
    </row>
    <row r="68" spans="1:4" x14ac:dyDescent="0.25">
      <c r="A68" s="15" t="s">
        <v>22</v>
      </c>
      <c r="B68" s="16"/>
      <c r="C68" s="16"/>
      <c r="D68" s="16"/>
    </row>
    <row r="69" spans="1:4" x14ac:dyDescent="0.25">
      <c r="A69" s="18" t="s">
        <v>102</v>
      </c>
      <c r="B69" s="16">
        <v>11237</v>
      </c>
      <c r="C69" s="16">
        <v>31960</v>
      </c>
      <c r="D69" s="16">
        <v>17578</v>
      </c>
    </row>
    <row r="70" spans="1:4" x14ac:dyDescent="0.25">
      <c r="A70" s="14" t="s">
        <v>91</v>
      </c>
      <c r="B70" s="16">
        <v>95479</v>
      </c>
      <c r="C70" s="16">
        <v>409933.16666666669</v>
      </c>
      <c r="D70" s="16">
        <v>228019.14166666669</v>
      </c>
    </row>
  </sheetData>
  <mergeCells count="5">
    <mergeCell ref="A1:C1"/>
    <mergeCell ref="F1:H1"/>
    <mergeCell ref="K1:M1"/>
    <mergeCell ref="P1:R1"/>
    <mergeCell ref="A32:D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7CE93-E711-4AB3-BFCB-6C3DDBE9867C}">
  <dimension ref="A1:AG14"/>
  <sheetViews>
    <sheetView workbookViewId="0">
      <selection activeCell="B20" sqref="B20"/>
    </sheetView>
  </sheetViews>
  <sheetFormatPr defaultRowHeight="15" x14ac:dyDescent="0.25"/>
  <cols>
    <col min="1" max="1" width="16.85546875" bestFit="1" customWidth="1"/>
    <col min="2" max="2" width="8.7109375" bestFit="1" customWidth="1"/>
    <col min="3" max="28" width="12" bestFit="1" customWidth="1"/>
    <col min="29" max="31" width="13.140625" bestFit="1" customWidth="1"/>
    <col min="32" max="32" width="11" bestFit="1" customWidth="1"/>
  </cols>
  <sheetData>
    <row r="1" spans="1:33" ht="19.5" x14ac:dyDescent="0.3">
      <c r="C1" s="19" t="s">
        <v>39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33" x14ac:dyDescent="0.25">
      <c r="A2" t="s">
        <v>108</v>
      </c>
      <c r="B2" t="s">
        <v>1</v>
      </c>
      <c r="C2" t="s">
        <v>75</v>
      </c>
      <c r="D2" t="s">
        <v>76</v>
      </c>
      <c r="E2" t="s">
        <v>77</v>
      </c>
      <c r="F2" t="s">
        <v>78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t="s">
        <v>84</v>
      </c>
      <c r="M2" t="s">
        <v>85</v>
      </c>
      <c r="N2" t="s">
        <v>86</v>
      </c>
      <c r="O2" t="s">
        <v>87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B2" t="s">
        <v>48</v>
      </c>
      <c r="AC2" t="s">
        <v>88</v>
      </c>
      <c r="AD2" t="s">
        <v>2</v>
      </c>
      <c r="AE2" t="s">
        <v>43</v>
      </c>
      <c r="AF2" t="s">
        <v>42</v>
      </c>
      <c r="AG2" t="s">
        <v>44</v>
      </c>
    </row>
    <row r="3" spans="1:33" x14ac:dyDescent="0.25">
      <c r="A3" t="s">
        <v>3</v>
      </c>
      <c r="B3" t="s">
        <v>15</v>
      </c>
      <c r="C3" s="8">
        <v>40941</v>
      </c>
      <c r="D3" s="8">
        <v>36428</v>
      </c>
      <c r="E3" s="8">
        <v>39369</v>
      </c>
      <c r="F3" s="8">
        <v>37246</v>
      </c>
      <c r="G3" s="8">
        <v>48416.833333333299</v>
      </c>
      <c r="H3" s="8">
        <v>43000</v>
      </c>
      <c r="I3" s="8">
        <v>47310.5</v>
      </c>
      <c r="J3" s="8">
        <v>36942</v>
      </c>
      <c r="K3" s="8">
        <v>56354</v>
      </c>
      <c r="L3" s="8">
        <v>59005</v>
      </c>
      <c r="M3" s="8">
        <v>36502</v>
      </c>
      <c r="N3" s="8">
        <v>41604</v>
      </c>
      <c r="O3" s="8">
        <v>43237</v>
      </c>
      <c r="P3" s="8">
        <v>36502</v>
      </c>
      <c r="Q3" s="8">
        <v>35435</v>
      </c>
      <c r="R3" s="8">
        <v>37173</v>
      </c>
      <c r="S3" s="8">
        <v>38883</v>
      </c>
      <c r="T3" s="8">
        <v>37246</v>
      </c>
      <c r="U3" s="8">
        <v>37048</v>
      </c>
      <c r="V3" s="8">
        <v>38244</v>
      </c>
      <c r="W3" s="8">
        <v>35209</v>
      </c>
      <c r="X3" s="8">
        <v>38024</v>
      </c>
      <c r="Y3" s="8">
        <v>36942</v>
      </c>
      <c r="Z3" s="8">
        <v>36428</v>
      </c>
      <c r="AA3" s="8">
        <v>35971</v>
      </c>
      <c r="AB3" s="8">
        <v>38024</v>
      </c>
      <c r="AC3" s="8">
        <v>523742.16666666663</v>
      </c>
      <c r="AD3" s="8">
        <v>550997</v>
      </c>
      <c r="AE3" s="8">
        <v>40500</v>
      </c>
      <c r="AF3" s="8">
        <v>0</v>
      </c>
      <c r="AG3" s="2">
        <v>4301.5</v>
      </c>
    </row>
    <row r="4" spans="1:33" x14ac:dyDescent="0.25">
      <c r="A4" t="s">
        <v>4</v>
      </c>
      <c r="B4" t="s">
        <v>16</v>
      </c>
      <c r="C4" s="8">
        <v>42874.333333333299</v>
      </c>
      <c r="D4" s="8">
        <v>43000</v>
      </c>
      <c r="E4" s="8">
        <v>41693.666666666701</v>
      </c>
      <c r="F4" s="8">
        <v>39351</v>
      </c>
      <c r="G4" s="8">
        <v>50264.333333333299</v>
      </c>
      <c r="H4" s="8">
        <v>41169</v>
      </c>
      <c r="I4" s="8">
        <v>49681</v>
      </c>
      <c r="J4" s="8">
        <v>42500</v>
      </c>
      <c r="K4" s="8">
        <v>63465</v>
      </c>
      <c r="L4" s="8">
        <v>68212</v>
      </c>
      <c r="M4" s="8">
        <v>34252</v>
      </c>
      <c r="N4" s="8">
        <v>43819.5</v>
      </c>
      <c r="O4" s="8">
        <v>47236.800000000003</v>
      </c>
      <c r="P4" s="8">
        <v>39364</v>
      </c>
      <c r="Q4" s="8">
        <v>76900</v>
      </c>
      <c r="R4" s="8">
        <v>65000</v>
      </c>
      <c r="S4" s="8">
        <v>37937</v>
      </c>
      <c r="T4" s="8">
        <v>39351</v>
      </c>
      <c r="U4" s="8">
        <v>38400</v>
      </c>
      <c r="V4" s="8">
        <v>38364</v>
      </c>
      <c r="W4" s="8">
        <v>38023</v>
      </c>
      <c r="X4" s="8">
        <v>40500</v>
      </c>
      <c r="Y4" s="8">
        <v>42500</v>
      </c>
      <c r="Z4" s="8">
        <v>43000</v>
      </c>
      <c r="AA4" s="8">
        <v>50000</v>
      </c>
      <c r="AB4" s="8">
        <v>40500</v>
      </c>
      <c r="AC4" s="8">
        <v>598678.81666666665</v>
      </c>
      <c r="AD4" s="8">
        <v>554359.5</v>
      </c>
      <c r="AE4" s="8">
        <v>41000</v>
      </c>
      <c r="AF4" s="8">
        <v>1435.0000000000002</v>
      </c>
      <c r="AG4" s="2">
        <v>7669.5</v>
      </c>
    </row>
    <row r="5" spans="1:33" x14ac:dyDescent="0.25">
      <c r="A5" t="s">
        <v>5</v>
      </c>
      <c r="B5" t="s">
        <v>17</v>
      </c>
      <c r="C5" s="8">
        <v>44721.833333333299</v>
      </c>
      <c r="D5" s="8">
        <v>41169</v>
      </c>
      <c r="E5" s="8">
        <v>43773.666666666701</v>
      </c>
      <c r="F5" s="8">
        <v>40941</v>
      </c>
      <c r="G5" s="8">
        <v>52111.833333333299</v>
      </c>
      <c r="H5" s="8">
        <v>44940</v>
      </c>
      <c r="I5" s="8">
        <v>45853.666666666701</v>
      </c>
      <c r="J5" s="8">
        <v>59005</v>
      </c>
      <c r="K5" s="8">
        <v>47310.5</v>
      </c>
      <c r="L5" s="8">
        <v>79243.5</v>
      </c>
      <c r="M5" s="8">
        <v>39708</v>
      </c>
      <c r="N5" s="8">
        <v>45373</v>
      </c>
      <c r="O5" s="8">
        <v>49370.6</v>
      </c>
      <c r="P5" s="8">
        <v>39708</v>
      </c>
      <c r="Q5" s="8">
        <v>41510</v>
      </c>
      <c r="R5" s="8">
        <v>41604</v>
      </c>
      <c r="S5" s="8">
        <v>40084</v>
      </c>
      <c r="T5" s="8">
        <v>40941</v>
      </c>
      <c r="U5" s="8">
        <v>39267</v>
      </c>
      <c r="V5" s="8">
        <v>39532</v>
      </c>
      <c r="W5" s="8">
        <v>39369</v>
      </c>
      <c r="X5" s="8">
        <v>54300</v>
      </c>
      <c r="Y5" s="8">
        <v>59005</v>
      </c>
      <c r="Z5" s="8">
        <v>41169</v>
      </c>
      <c r="AA5" s="8">
        <v>39261</v>
      </c>
      <c r="AB5" s="8">
        <v>54300</v>
      </c>
      <c r="AC5" s="8">
        <v>601785.80000000005</v>
      </c>
      <c r="AD5" s="8">
        <v>569659.5</v>
      </c>
      <c r="AE5" s="8">
        <v>43000</v>
      </c>
      <c r="AF5" s="8">
        <v>645</v>
      </c>
      <c r="AG5" s="2">
        <v>9232</v>
      </c>
    </row>
    <row r="6" spans="1:33" x14ac:dyDescent="0.25">
      <c r="A6" t="s">
        <v>6</v>
      </c>
      <c r="B6" t="s">
        <v>18</v>
      </c>
      <c r="C6" s="8">
        <v>46569.333333333299</v>
      </c>
      <c r="D6" s="8">
        <v>44940</v>
      </c>
      <c r="E6" s="8">
        <v>45853.666666666701</v>
      </c>
      <c r="F6" s="8">
        <v>42874.333333333299</v>
      </c>
      <c r="G6" s="8">
        <v>53959.333333333299</v>
      </c>
      <c r="H6" s="8">
        <v>47310.5</v>
      </c>
      <c r="I6" s="8">
        <v>47933.666666666701</v>
      </c>
      <c r="J6" s="8">
        <v>68212</v>
      </c>
      <c r="K6" s="8">
        <v>49681</v>
      </c>
      <c r="L6" s="8">
        <v>40000</v>
      </c>
      <c r="M6" s="8">
        <v>43500</v>
      </c>
      <c r="N6" s="8">
        <v>41798.9</v>
      </c>
      <c r="O6" s="8">
        <v>57475</v>
      </c>
      <c r="P6" s="8">
        <v>43500</v>
      </c>
      <c r="Q6" s="8">
        <v>40500</v>
      </c>
      <c r="R6" s="8">
        <v>41604</v>
      </c>
      <c r="S6" s="8">
        <v>36991</v>
      </c>
      <c r="T6" s="8">
        <v>42874.333333333299</v>
      </c>
      <c r="U6" s="8">
        <v>40457.333333333299</v>
      </c>
      <c r="V6" s="8">
        <v>40001.333333333299</v>
      </c>
      <c r="W6" s="8">
        <v>41693.666666666701</v>
      </c>
      <c r="X6" s="8">
        <v>60550.666666666701</v>
      </c>
      <c r="Y6" s="8">
        <v>68212</v>
      </c>
      <c r="Z6" s="8">
        <v>44940</v>
      </c>
      <c r="AA6" s="8">
        <v>45034</v>
      </c>
      <c r="AB6" s="8">
        <v>60550.666666666701</v>
      </c>
      <c r="AC6" s="8">
        <v>618508.3666666667</v>
      </c>
      <c r="AD6" s="8">
        <v>580887.5</v>
      </c>
      <c r="AE6" s="8">
        <v>44000</v>
      </c>
      <c r="AF6" s="8">
        <v>660</v>
      </c>
      <c r="AG6" s="2">
        <v>8455.5</v>
      </c>
    </row>
    <row r="7" spans="1:33" x14ac:dyDescent="0.25">
      <c r="A7" t="s">
        <v>7</v>
      </c>
      <c r="B7" t="s">
        <v>19</v>
      </c>
      <c r="C7" s="8">
        <v>48416.833333333299</v>
      </c>
      <c r="D7" s="8">
        <v>47310.5</v>
      </c>
      <c r="E7" s="8">
        <v>47933.666666666701</v>
      </c>
      <c r="F7" s="8">
        <v>44721.833333333299</v>
      </c>
      <c r="G7" s="8">
        <v>67539</v>
      </c>
      <c r="H7" s="8">
        <v>49681</v>
      </c>
      <c r="I7" s="8">
        <v>40645.333333333299</v>
      </c>
      <c r="J7" s="8">
        <v>79243.5</v>
      </c>
      <c r="K7" s="8">
        <v>45853.666666666701</v>
      </c>
      <c r="L7" s="8">
        <v>45000</v>
      </c>
      <c r="M7" s="8">
        <v>43237</v>
      </c>
      <c r="N7" s="8">
        <v>40788.6</v>
      </c>
      <c r="O7" s="8">
        <v>53638.2</v>
      </c>
      <c r="P7" s="8">
        <v>45103</v>
      </c>
      <c r="Q7" s="8">
        <v>43537.5</v>
      </c>
      <c r="R7" s="8">
        <v>43819.5</v>
      </c>
      <c r="S7" s="8">
        <v>36045</v>
      </c>
      <c r="T7" s="8">
        <v>44721.833333333299</v>
      </c>
      <c r="U7" s="8">
        <v>41566.833333333299</v>
      </c>
      <c r="V7" s="8">
        <v>40645.333333333299</v>
      </c>
      <c r="W7" s="8">
        <v>43773.666666666701</v>
      </c>
      <c r="X7" s="8">
        <v>68688.666666666701</v>
      </c>
      <c r="Y7" s="8">
        <v>79243.5</v>
      </c>
      <c r="Z7" s="8">
        <v>47310.5</v>
      </c>
      <c r="AA7" s="8">
        <v>46679</v>
      </c>
      <c r="AB7" s="8">
        <v>68688.666666666701</v>
      </c>
      <c r="AC7" s="8">
        <v>651916.06666666665</v>
      </c>
      <c r="AD7" s="8">
        <v>447512.5</v>
      </c>
      <c r="AE7" s="8">
        <v>45250</v>
      </c>
      <c r="AF7" s="8">
        <v>3167.5000000000005</v>
      </c>
      <c r="AG7" s="2">
        <v>7702.5833333333348</v>
      </c>
    </row>
    <row r="8" spans="1:33" x14ac:dyDescent="0.25">
      <c r="A8" t="s">
        <v>8</v>
      </c>
      <c r="B8" t="s">
        <v>20</v>
      </c>
      <c r="C8" s="8">
        <v>51614</v>
      </c>
      <c r="D8" s="8">
        <v>49681</v>
      </c>
      <c r="E8" s="8">
        <v>48324</v>
      </c>
      <c r="F8" s="8">
        <v>46569.333333333299</v>
      </c>
      <c r="G8" s="8">
        <v>23456</v>
      </c>
      <c r="H8" s="8">
        <v>45853.666666666701</v>
      </c>
      <c r="I8" s="8">
        <v>41289.333333333299</v>
      </c>
      <c r="J8" s="8">
        <v>40000</v>
      </c>
      <c r="K8" s="8">
        <v>47933.666666666701</v>
      </c>
      <c r="L8" s="8">
        <v>89576</v>
      </c>
      <c r="M8" s="8">
        <v>47236.800000000003</v>
      </c>
      <c r="N8" s="8">
        <v>45346</v>
      </c>
      <c r="O8" s="8">
        <v>41604</v>
      </c>
      <c r="P8" s="8">
        <v>47236.800000000003</v>
      </c>
      <c r="Q8" s="8">
        <v>41518</v>
      </c>
      <c r="R8" s="8">
        <v>42809.2</v>
      </c>
      <c r="S8" s="8">
        <v>41135</v>
      </c>
      <c r="T8" s="8">
        <v>46569.333333333299</v>
      </c>
      <c r="U8" s="8">
        <v>42676.333333333299</v>
      </c>
      <c r="V8" s="8">
        <v>41289.333333333299</v>
      </c>
      <c r="W8" s="8">
        <v>45853.666666666701</v>
      </c>
      <c r="X8" s="8">
        <v>39000</v>
      </c>
      <c r="Y8" s="8">
        <v>40000</v>
      </c>
      <c r="Z8" s="8">
        <v>49681</v>
      </c>
      <c r="AA8" s="8">
        <v>48324</v>
      </c>
      <c r="AB8" s="8">
        <v>39000</v>
      </c>
      <c r="AC8" s="8">
        <v>591788.2333333334</v>
      </c>
      <c r="AD8" s="8">
        <v>455962.5</v>
      </c>
      <c r="AE8" s="8">
        <v>46500</v>
      </c>
      <c r="AF8" s="8">
        <v>2325</v>
      </c>
      <c r="AG8" s="2">
        <v>14047</v>
      </c>
    </row>
    <row r="9" spans="1:33" x14ac:dyDescent="0.25">
      <c r="A9" t="s">
        <v>9</v>
      </c>
      <c r="B9" t="s">
        <v>21</v>
      </c>
      <c r="C9" s="8">
        <v>56382</v>
      </c>
      <c r="D9" s="8">
        <v>67834</v>
      </c>
      <c r="E9" s="8">
        <v>45728</v>
      </c>
      <c r="F9" s="8">
        <v>48416.833333333299</v>
      </c>
      <c r="G9" s="8">
        <v>43785.833333333299</v>
      </c>
      <c r="H9" s="8">
        <v>47933.666666666701</v>
      </c>
      <c r="I9" s="8">
        <v>41933.333333333299</v>
      </c>
      <c r="J9" s="8">
        <v>45000</v>
      </c>
      <c r="K9" s="8">
        <v>41798.9</v>
      </c>
      <c r="L9" s="8">
        <v>60000</v>
      </c>
      <c r="M9" s="8">
        <v>49370.6</v>
      </c>
      <c r="N9" s="8">
        <v>39498.5</v>
      </c>
      <c r="O9" s="8">
        <v>41604</v>
      </c>
      <c r="P9" s="8">
        <v>49370.6</v>
      </c>
      <c r="Q9" s="8">
        <v>39498.5</v>
      </c>
      <c r="R9" s="8">
        <v>41798.9</v>
      </c>
      <c r="S9" s="8">
        <v>35099</v>
      </c>
      <c r="T9" s="8">
        <v>48416.833333333299</v>
      </c>
      <c r="U9" s="8">
        <v>43785.833333333299</v>
      </c>
      <c r="V9" s="8">
        <v>41933.333333333299</v>
      </c>
      <c r="W9" s="8">
        <v>47933.666666666701</v>
      </c>
      <c r="X9" s="8">
        <v>84964.666666666701</v>
      </c>
      <c r="Y9" s="8">
        <v>45000</v>
      </c>
      <c r="Z9" s="8">
        <v>52051.5</v>
      </c>
      <c r="AA9" s="8">
        <v>49969</v>
      </c>
      <c r="AB9" s="8">
        <v>56382</v>
      </c>
      <c r="AC9" s="8">
        <v>632744.75</v>
      </c>
      <c r="AD9" s="8">
        <v>470941.5</v>
      </c>
      <c r="AE9" s="8">
        <v>47750</v>
      </c>
      <c r="AF9" s="8">
        <v>2387.5</v>
      </c>
      <c r="AG9" s="2">
        <v>7768</v>
      </c>
    </row>
    <row r="10" spans="1:33" x14ac:dyDescent="0.25">
      <c r="A10" t="s">
        <v>10</v>
      </c>
      <c r="B10" t="s">
        <v>22</v>
      </c>
      <c r="C10" s="8">
        <v>67834</v>
      </c>
      <c r="D10" s="8">
        <v>47800</v>
      </c>
      <c r="E10" s="8">
        <v>51614</v>
      </c>
      <c r="F10" s="8">
        <v>50264.333333333299</v>
      </c>
      <c r="G10" s="8">
        <v>43628</v>
      </c>
      <c r="H10" s="8">
        <v>45739</v>
      </c>
      <c r="I10" s="8">
        <v>42577.333333333299</v>
      </c>
      <c r="J10" s="8">
        <v>89576</v>
      </c>
      <c r="K10" s="8">
        <v>40788.6</v>
      </c>
      <c r="L10" s="8">
        <v>34153</v>
      </c>
      <c r="M10" s="8">
        <v>57475</v>
      </c>
      <c r="N10" s="8">
        <v>37479</v>
      </c>
      <c r="O10" s="8">
        <v>43819.5</v>
      </c>
      <c r="P10" s="8">
        <v>51504.4</v>
      </c>
      <c r="Q10" s="8">
        <v>37479</v>
      </c>
      <c r="R10" s="8">
        <v>40788.6</v>
      </c>
      <c r="S10" s="8">
        <v>34153</v>
      </c>
      <c r="T10" s="8">
        <v>50264.333333333299</v>
      </c>
      <c r="U10" s="8">
        <v>44895.333333333299</v>
      </c>
      <c r="V10" s="8">
        <v>42577.333333333299</v>
      </c>
      <c r="W10" s="8">
        <v>50013.666666666701</v>
      </c>
      <c r="X10" s="8">
        <v>93102.666666666701</v>
      </c>
      <c r="Y10" s="8">
        <v>90000</v>
      </c>
      <c r="Z10" s="8">
        <v>54422</v>
      </c>
      <c r="AA10" s="8">
        <v>51614</v>
      </c>
      <c r="AB10" s="8">
        <v>67834</v>
      </c>
      <c r="AC10" s="8">
        <v>680698.04999999993</v>
      </c>
      <c r="AD10" s="8">
        <v>435577</v>
      </c>
      <c r="AE10" s="8">
        <v>49000</v>
      </c>
      <c r="AF10" s="8">
        <v>3430.0000000000005</v>
      </c>
      <c r="AG10" s="2">
        <v>9058</v>
      </c>
    </row>
    <row r="11" spans="1:33" x14ac:dyDescent="0.25">
      <c r="A11" t="s">
        <v>11</v>
      </c>
      <c r="B11" t="s">
        <v>23</v>
      </c>
      <c r="C11" s="8">
        <v>47800</v>
      </c>
      <c r="D11" s="8">
        <v>70000</v>
      </c>
      <c r="E11" s="8">
        <v>56322</v>
      </c>
      <c r="F11" s="8">
        <v>52111.833333333299</v>
      </c>
      <c r="G11" s="8">
        <v>46004.833333333299</v>
      </c>
      <c r="H11" s="8">
        <v>46832</v>
      </c>
      <c r="I11" s="8">
        <v>43221.333333333299</v>
      </c>
      <c r="J11" s="8">
        <v>60000</v>
      </c>
      <c r="K11" s="8">
        <v>45346</v>
      </c>
      <c r="L11" s="8">
        <v>39691</v>
      </c>
      <c r="M11" s="8">
        <v>53638.2</v>
      </c>
      <c r="N11" s="8">
        <v>35459.5</v>
      </c>
      <c r="O11" s="8">
        <v>45373</v>
      </c>
      <c r="P11" s="8">
        <v>53638.2</v>
      </c>
      <c r="Q11" s="8">
        <v>35459.5</v>
      </c>
      <c r="R11" s="8">
        <v>39778.300000000003</v>
      </c>
      <c r="S11" s="8">
        <v>39691</v>
      </c>
      <c r="T11" s="8">
        <v>52111.833333333299</v>
      </c>
      <c r="U11" s="8">
        <v>46004.833333333299</v>
      </c>
      <c r="V11" s="8">
        <v>43221.333333333299</v>
      </c>
      <c r="W11" s="8">
        <v>52093.666666666701</v>
      </c>
      <c r="X11" s="8">
        <v>47800</v>
      </c>
      <c r="Y11" s="8">
        <v>60000</v>
      </c>
      <c r="Z11" s="8">
        <v>56792.5</v>
      </c>
      <c r="AA11" s="8">
        <v>53259</v>
      </c>
      <c r="AB11" s="8">
        <v>47800</v>
      </c>
      <c r="AC11" s="8">
        <v>634724.93333333335</v>
      </c>
      <c r="AD11" s="8">
        <v>407077</v>
      </c>
      <c r="AE11" s="8">
        <v>50250</v>
      </c>
      <c r="AF11" s="8">
        <v>2512.5</v>
      </c>
      <c r="AG11" s="2">
        <v>7049.5</v>
      </c>
    </row>
    <row r="12" spans="1:33" x14ac:dyDescent="0.25">
      <c r="A12" t="s">
        <v>12</v>
      </c>
      <c r="B12" t="s">
        <v>24</v>
      </c>
      <c r="C12" s="8">
        <v>70000</v>
      </c>
      <c r="D12" s="8">
        <v>30000</v>
      </c>
      <c r="E12" s="8">
        <v>45273</v>
      </c>
      <c r="F12" s="8">
        <v>53959.333333333299</v>
      </c>
      <c r="G12" s="8">
        <v>57475</v>
      </c>
      <c r="H12" s="8">
        <v>56383</v>
      </c>
      <c r="I12" s="8">
        <v>43865.333333333299</v>
      </c>
      <c r="J12" s="8">
        <v>78495</v>
      </c>
      <c r="K12" s="8">
        <v>38768</v>
      </c>
      <c r="L12" s="8">
        <v>54736</v>
      </c>
      <c r="M12" s="8">
        <v>35673</v>
      </c>
      <c r="N12" s="8">
        <v>33440</v>
      </c>
      <c r="O12" s="8">
        <v>42577.333333333299</v>
      </c>
      <c r="P12" s="8">
        <v>55772</v>
      </c>
      <c r="Q12" s="8">
        <v>33440</v>
      </c>
      <c r="R12" s="8">
        <v>38768</v>
      </c>
      <c r="S12" s="8">
        <v>33207</v>
      </c>
      <c r="T12" s="8">
        <v>53959.333333333299</v>
      </c>
      <c r="U12" s="8">
        <v>47114.333333333299</v>
      </c>
      <c r="V12" s="8">
        <v>43865.333333333299</v>
      </c>
      <c r="W12" s="8">
        <v>54173.666666666701</v>
      </c>
      <c r="X12" s="8">
        <v>70000</v>
      </c>
      <c r="Y12" s="8">
        <v>89000</v>
      </c>
      <c r="Z12" s="8">
        <v>59163</v>
      </c>
      <c r="AA12" s="8">
        <v>45000</v>
      </c>
      <c r="AB12" s="8">
        <v>70000</v>
      </c>
      <c r="AC12" s="8">
        <v>667053.83333333326</v>
      </c>
      <c r="AD12" s="8">
        <v>543663</v>
      </c>
      <c r="AE12" s="8">
        <v>51500</v>
      </c>
      <c r="AF12" s="8">
        <v>3605.0000000000005</v>
      </c>
      <c r="AG12" s="2">
        <v>7329.5</v>
      </c>
    </row>
    <row r="13" spans="1:33" x14ac:dyDescent="0.25">
      <c r="A13" t="s">
        <v>13</v>
      </c>
      <c r="B13" t="s">
        <v>25</v>
      </c>
      <c r="C13" s="8">
        <v>30000</v>
      </c>
      <c r="D13" s="8">
        <v>45223</v>
      </c>
      <c r="E13" s="8">
        <v>56253.666666666701</v>
      </c>
      <c r="F13" s="8">
        <v>67539</v>
      </c>
      <c r="G13" s="8">
        <v>24443</v>
      </c>
      <c r="H13" s="8">
        <v>56253.666666666701</v>
      </c>
      <c r="I13" s="8">
        <v>63836</v>
      </c>
      <c r="J13" s="8">
        <v>25000</v>
      </c>
      <c r="K13" s="8">
        <v>37757.699999999997</v>
      </c>
      <c r="L13" s="8">
        <v>32261</v>
      </c>
      <c r="M13" s="8">
        <v>54356</v>
      </c>
      <c r="N13" s="8">
        <v>31420.5</v>
      </c>
      <c r="O13" s="8">
        <v>43221.333333333299</v>
      </c>
      <c r="P13" s="8">
        <v>57905.8</v>
      </c>
      <c r="Q13" s="8">
        <v>31420.5</v>
      </c>
      <c r="R13" s="8">
        <v>37757.699999999997</v>
      </c>
      <c r="S13" s="8">
        <v>32261</v>
      </c>
      <c r="T13" s="8">
        <v>55806.833333333299</v>
      </c>
      <c r="U13" s="8">
        <v>48223.833333333299</v>
      </c>
      <c r="V13" s="8">
        <v>44509.333333333299</v>
      </c>
      <c r="W13" s="8">
        <v>56253.666666666701</v>
      </c>
      <c r="X13" s="8">
        <v>30000</v>
      </c>
      <c r="Y13" s="8">
        <v>25000</v>
      </c>
      <c r="Z13" s="8">
        <v>61533.5</v>
      </c>
      <c r="AA13" s="8">
        <v>56549</v>
      </c>
      <c r="AB13" s="8">
        <v>30000</v>
      </c>
      <c r="AC13" s="8">
        <v>567393.0166666666</v>
      </c>
      <c r="AD13" s="8">
        <v>444519.5</v>
      </c>
      <c r="AE13" s="8">
        <v>52750</v>
      </c>
      <c r="AF13" s="8">
        <v>2637.5</v>
      </c>
      <c r="AG13" s="2">
        <v>7598</v>
      </c>
    </row>
    <row r="14" spans="1:33" x14ac:dyDescent="0.25">
      <c r="A14" t="s">
        <v>14</v>
      </c>
      <c r="B14" t="s">
        <v>26</v>
      </c>
      <c r="C14" s="8">
        <v>65000</v>
      </c>
      <c r="D14" s="8">
        <v>34000</v>
      </c>
      <c r="E14" s="8">
        <v>38194</v>
      </c>
      <c r="F14" s="8">
        <v>23456</v>
      </c>
      <c r="G14" s="8">
        <v>57584</v>
      </c>
      <c r="H14" s="8">
        <v>34557</v>
      </c>
      <c r="I14" s="8">
        <v>43257</v>
      </c>
      <c r="J14" s="8">
        <v>56000</v>
      </c>
      <c r="K14" s="8">
        <v>57284</v>
      </c>
      <c r="L14" s="8">
        <v>39226</v>
      </c>
      <c r="M14" s="8">
        <v>56833</v>
      </c>
      <c r="N14" s="8">
        <v>38568</v>
      </c>
      <c r="O14" s="8">
        <v>43865.333333333299</v>
      </c>
      <c r="P14" s="8">
        <v>34000</v>
      </c>
      <c r="Q14" s="8">
        <v>29401</v>
      </c>
      <c r="R14" s="8">
        <v>36747.4</v>
      </c>
      <c r="S14" s="8">
        <v>39226</v>
      </c>
      <c r="T14" s="8">
        <v>57654.333333333299</v>
      </c>
      <c r="U14" s="8">
        <v>49333.333333333299</v>
      </c>
      <c r="V14" s="8">
        <v>45153.333333333299</v>
      </c>
      <c r="W14" s="8">
        <v>58333.666666666701</v>
      </c>
      <c r="X14" s="8">
        <v>45000</v>
      </c>
      <c r="Y14" s="8">
        <v>56000</v>
      </c>
      <c r="Z14" s="8">
        <v>44000</v>
      </c>
      <c r="AA14" s="8">
        <v>58194</v>
      </c>
      <c r="AB14" s="8">
        <v>45000</v>
      </c>
      <c r="AC14" s="8">
        <v>592933.69999999995</v>
      </c>
      <c r="AD14" s="8">
        <v>445532.5</v>
      </c>
      <c r="AE14" s="8">
        <v>54000</v>
      </c>
      <c r="AF14" s="8">
        <v>2700</v>
      </c>
      <c r="AG14" s="2">
        <v>6523.5</v>
      </c>
    </row>
  </sheetData>
  <dataConsolidate function="average" leftLabels="1" topLabels="1">
    <dataRefs count="2">
      <dataRef ref="A2:T14" sheet="Fourth Quarter"/>
      <dataRef name="'First Quarter'!$A$2:$T$14"/>
    </dataRefs>
  </dataConsolidate>
  <mergeCells count="1">
    <mergeCell ref="C1:A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953A3-3943-428F-9299-9B9D3A521F0A}">
  <dimension ref="A1"/>
  <sheetViews>
    <sheetView workbookViewId="0">
      <selection activeCell="B8" sqref="B8"/>
    </sheetView>
  </sheetViews>
  <sheetFormatPr defaultRowHeight="15" x14ac:dyDescent="0.25"/>
  <cols>
    <col min="1" max="1" width="19.140625" bestFit="1" customWidth="1"/>
    <col min="2" max="2" width="17.28515625" bestFit="1" customWidth="1"/>
    <col min="3" max="3" width="13.2851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First Quarter</vt:lpstr>
      <vt:lpstr>Second Quarter</vt:lpstr>
      <vt:lpstr>Third Quarter</vt:lpstr>
      <vt:lpstr>Fourth Quarter</vt:lpstr>
      <vt:lpstr>Pivot tables</vt:lpstr>
      <vt:lpstr>Consolidated data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mwendwa</dc:creator>
  <cp:lastModifiedBy>mwendwa</cp:lastModifiedBy>
  <dcterms:created xsi:type="dcterms:W3CDTF">2015-06-05T18:17:20Z</dcterms:created>
  <dcterms:modified xsi:type="dcterms:W3CDTF">2022-11-10T11:30:12Z</dcterms:modified>
</cp:coreProperties>
</file>