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IObote1\Documents\Projects\titl\data-importer\uploads\"/>
    </mc:Choice>
  </mc:AlternateContent>
  <xr:revisionPtr revIDLastSave="0" documentId="13_ncr:1_{2BA4FAD8-9252-493B-8F77-A02121F0011B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DorothyNamuyenje" sheetId="1" r:id="rId1"/>
    <sheet name="DorothyDetails" sheetId="2" r:id="rId2"/>
    <sheet name="ElizabethNabuti" sheetId="3" r:id="rId3"/>
    <sheet name="ElizabethNabutiDetails" sheetId="4" r:id="rId4"/>
    <sheet name="ElizabethKibooba" sheetId="5" r:id="rId5"/>
    <sheet name="ElizabethKiboobaDetails" sheetId="6" r:id="rId6"/>
    <sheet name="Sarah" sheetId="7" r:id="rId7"/>
    <sheet name="Uassign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B17" i="6" s="1"/>
  <c r="B12" i="6"/>
  <c r="B22" i="6" s="1"/>
  <c r="B21" i="4"/>
  <c r="B18" i="4"/>
  <c r="B19" i="4" s="1"/>
  <c r="B14" i="4"/>
  <c r="B24" i="4" s="1"/>
  <c r="B21" i="2"/>
  <c r="B18" i="2"/>
  <c r="B14" i="2"/>
  <c r="B13" i="6" l="1"/>
  <c r="B20" i="6" s="1"/>
  <c r="B20" i="4"/>
  <c r="B15" i="2"/>
  <c r="B24" i="2"/>
  <c r="B18" i="6"/>
  <c r="B19" i="2"/>
  <c r="B20" i="2" s="1"/>
  <c r="B15" i="4"/>
  <c r="B22" i="4" s="1"/>
  <c r="B14" i="6" l="1"/>
  <c r="B21" i="6"/>
  <c r="B22" i="2"/>
  <c r="B16" i="4"/>
  <c r="B23" i="4" s="1"/>
  <c r="B16" i="2"/>
  <c r="B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Kamya john paid busulu. Outstanding balance according to busulu receipt is 450,000 UGX
	-Benjamin Bjorvatn Øien
_Marked as resolved_
	-Benjamin Bjorvatn Øien
_Re-opened_
Unlock
	-Benjamin Bjorvatn Øien
_Marked as resolved_
	-Benjamin Bjorvatn Øien
_Re-opened_
	-Benjamin Bjorvatn Øien</t>
        </r>
      </text>
    </comment>
  </commentList>
</comments>
</file>

<file path=xl/sharedStrings.xml><?xml version="1.0" encoding="utf-8"?>
<sst xmlns="http://schemas.openxmlformats.org/spreadsheetml/2006/main" count="239" uniqueCount="81">
  <si>
    <t>TransactionID</t>
  </si>
  <si>
    <t>Name</t>
  </si>
  <si>
    <t>Phone Number</t>
  </si>
  <si>
    <t>Amount Paid</t>
  </si>
  <si>
    <t>Paid for</t>
  </si>
  <si>
    <t xml:space="preserve">Date Paid </t>
  </si>
  <si>
    <t>Busulu Balance</t>
  </si>
  <si>
    <t>Kanzu Balance</t>
  </si>
  <si>
    <t>Verified Recieved.</t>
  </si>
  <si>
    <t>Kambugu Charles</t>
  </si>
  <si>
    <t>Kanzu</t>
  </si>
  <si>
    <t>11.09.21</t>
  </si>
  <si>
    <t>25.09.21</t>
  </si>
  <si>
    <t>Serunkuma Hadson</t>
  </si>
  <si>
    <t>Busulu</t>
  </si>
  <si>
    <t>04.09.21</t>
  </si>
  <si>
    <t>Mbiiro Muhammed</t>
  </si>
  <si>
    <t>kanzu</t>
  </si>
  <si>
    <t>22.08.21</t>
  </si>
  <si>
    <t>Kigozi Charles Lubwama</t>
  </si>
  <si>
    <t xml:space="preserve">Nagadya Christine </t>
  </si>
  <si>
    <t>07.10.21</t>
  </si>
  <si>
    <t>14.10.21</t>
  </si>
  <si>
    <t>Mutaawe Francis</t>
  </si>
  <si>
    <t>19.09.21</t>
  </si>
  <si>
    <t>Nalwoga Agnes</t>
  </si>
  <si>
    <t>05.07.21</t>
  </si>
  <si>
    <t>kamya John</t>
  </si>
  <si>
    <t>14.08.21</t>
  </si>
  <si>
    <t>Kibeddi Peter</t>
  </si>
  <si>
    <t xml:space="preserve">Kagumba Enock </t>
  </si>
  <si>
    <t>08.11.21</t>
  </si>
  <si>
    <t>Variable</t>
  </si>
  <si>
    <t>Value</t>
  </si>
  <si>
    <t>Currency</t>
  </si>
  <si>
    <t>Currencies</t>
  </si>
  <si>
    <t>IdentificationFee</t>
  </si>
  <si>
    <t>USD</t>
  </si>
  <si>
    <t>USD/UGX</t>
  </si>
  <si>
    <t>NegotiationFee</t>
  </si>
  <si>
    <t>Commission</t>
  </si>
  <si>
    <t>... busulu</t>
  </si>
  <si>
    <t>na</t>
  </si>
  <si>
    <t>... other</t>
  </si>
  <si>
    <t>Unit</t>
  </si>
  <si>
    <t>Explanation</t>
  </si>
  <si>
    <t>Pending landowner reply</t>
  </si>
  <si>
    <t>tenants</t>
  </si>
  <si>
    <t>How many tenants are waiting for the landowner to respond to their offer</t>
  </si>
  <si>
    <t>Successful negotiations</t>
  </si>
  <si>
    <t>How many tenants have been accepted by their landowner</t>
  </si>
  <si>
    <t>Transaction from kanzu</t>
  </si>
  <si>
    <t>... total</t>
  </si>
  <si>
    <t>Total cash moved</t>
  </si>
  <si>
    <t>... commission</t>
  </si>
  <si>
    <t>Our revenue from transactions</t>
  </si>
  <si>
    <t>... difference</t>
  </si>
  <si>
    <t xml:space="preserve">The difference will be used to pay down the landowner debt to us </t>
  </si>
  <si>
    <t>Transaction from busulu</t>
  </si>
  <si>
    <t>Total original balance</t>
  </si>
  <si>
    <t>Total comissions</t>
  </si>
  <si>
    <t>Total difference</t>
  </si>
  <si>
    <t>Total outstanding balance</t>
  </si>
  <si>
    <t>Kato Ssegawa Richard</t>
  </si>
  <si>
    <t>15.10.21</t>
  </si>
  <si>
    <t>John Mukiibi</t>
  </si>
  <si>
    <t>26.09.21</t>
  </si>
  <si>
    <t>James Kyeyune</t>
  </si>
  <si>
    <t>Rent Balance</t>
  </si>
  <si>
    <t>Jalia Katende</t>
  </si>
  <si>
    <t>rent</t>
  </si>
  <si>
    <t>28.09.21</t>
  </si>
  <si>
    <t>Ponsiano Mayombwe</t>
  </si>
  <si>
    <t>13.10.21</t>
  </si>
  <si>
    <t>Sekajja Alex</t>
  </si>
  <si>
    <t>1.10.21</t>
  </si>
  <si>
    <t>Semanda Meddy</t>
  </si>
  <si>
    <t>18.10.21</t>
  </si>
  <si>
    <t>22.10.21</t>
  </si>
  <si>
    <t>... rent</t>
  </si>
  <si>
    <t>Transaction from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</si>
</sst>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GX ]#,##0"/>
    <numFmt numFmtId="165" formatCode="[$$]#,##0.00"/>
  </numFmts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2" fillId="0" borderId="1" xfId="0" applyFont="1" applyBorder="1" applyAlignment="1"/>
    <xf numFmtId="165" fontId="3" fillId="0" borderId="0" xfId="0" applyNumberFormat="1" applyFont="1" applyAlignment="1"/>
    <xf numFmtId="9" fontId="3" fillId="0" borderId="0" xfId="0" applyNumberFormat="1" applyFont="1" applyAlignment="1"/>
    <xf numFmtId="0" fontId="3" fillId="3" borderId="0" xfId="0" applyFont="1" applyFill="1"/>
    <xf numFmtId="0" fontId="2" fillId="0" borderId="0" xfId="0" applyFont="1"/>
    <xf numFmtId="0" fontId="4" fillId="0" borderId="0" xfId="0" applyFont="1" applyAlignment="1"/>
    <xf numFmtId="165" fontId="4" fillId="0" borderId="0" xfId="0" applyNumberFormat="1" applyFont="1"/>
    <xf numFmtId="0" fontId="4" fillId="0" borderId="1" xfId="0" applyFont="1" applyBorder="1" applyAlignment="1"/>
    <xf numFmtId="165" fontId="4" fillId="0" borderId="1" xfId="0" applyNumberFormat="1" applyFont="1" applyBorder="1"/>
    <xf numFmtId="165" fontId="3" fillId="0" borderId="0" xfId="0" applyNumberFormat="1" applyFo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workbookViewId="0">
      <selection activeCell="D2" sqref="D2"/>
    </sheetView>
  </sheetViews>
  <sheetFormatPr defaultColWidth="14.42578125" defaultRowHeight="15.75" customHeight="1" x14ac:dyDescent="0.2"/>
  <cols>
    <col min="2" max="2" width="22.85546875" customWidth="1"/>
    <col min="3" max="3" width="17.85546875" customWidth="1"/>
    <col min="7" max="7" width="16.7109375" customWidth="1"/>
    <col min="8" max="10" width="17.710937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">
      <c r="A2" s="3">
        <v>60253390567</v>
      </c>
      <c r="B2" s="3" t="s">
        <v>9</v>
      </c>
      <c r="C2" s="4">
        <v>700823334</v>
      </c>
      <c r="D2" s="19">
        <v>100000</v>
      </c>
      <c r="E2" s="3" t="s">
        <v>10</v>
      </c>
      <c r="F2" s="3" t="s">
        <v>11</v>
      </c>
      <c r="G2" s="5"/>
      <c r="H2" s="3">
        <v>400000</v>
      </c>
      <c r="I2" s="5"/>
    </row>
    <row r="3" spans="1:10" x14ac:dyDescent="0.2">
      <c r="A3" s="6">
        <v>60974354527</v>
      </c>
      <c r="B3" s="6" t="s">
        <v>9</v>
      </c>
      <c r="C3" s="7">
        <v>700823334</v>
      </c>
      <c r="D3" s="19">
        <v>100000</v>
      </c>
      <c r="E3" s="6" t="s">
        <v>10</v>
      </c>
      <c r="F3" s="6" t="s">
        <v>12</v>
      </c>
    </row>
    <row r="4" spans="1:10" x14ac:dyDescent="0.2">
      <c r="A4" s="6">
        <v>59903440083</v>
      </c>
      <c r="B4" s="6" t="s">
        <v>13</v>
      </c>
      <c r="C4" s="7">
        <v>703300392</v>
      </c>
      <c r="D4" s="19">
        <v>100000</v>
      </c>
      <c r="E4" s="6" t="s">
        <v>14</v>
      </c>
      <c r="F4" s="6" t="s">
        <v>15</v>
      </c>
    </row>
    <row r="5" spans="1:10" x14ac:dyDescent="0.2">
      <c r="A5" s="6">
        <v>13389859911</v>
      </c>
      <c r="B5" s="6" t="s">
        <v>16</v>
      </c>
      <c r="C5" s="7">
        <v>756402222</v>
      </c>
      <c r="D5" s="19">
        <v>300000</v>
      </c>
      <c r="E5" s="6" t="s">
        <v>17</v>
      </c>
      <c r="F5" s="6" t="s">
        <v>18</v>
      </c>
    </row>
    <row r="6" spans="1:10" x14ac:dyDescent="0.2">
      <c r="A6" s="6">
        <v>60252396606</v>
      </c>
      <c r="B6" s="6" t="s">
        <v>19</v>
      </c>
      <c r="C6" s="7">
        <v>757199654</v>
      </c>
      <c r="D6" s="19">
        <v>150000</v>
      </c>
      <c r="E6" s="6" t="s">
        <v>10</v>
      </c>
      <c r="F6" s="6" t="s">
        <v>11</v>
      </c>
      <c r="H6" s="6">
        <v>300000</v>
      </c>
    </row>
    <row r="7" spans="1:10" x14ac:dyDescent="0.2">
      <c r="A7" s="6">
        <v>60259436879</v>
      </c>
      <c r="B7" s="6" t="s">
        <v>20</v>
      </c>
      <c r="C7" s="7">
        <v>758552254</v>
      </c>
      <c r="D7" s="19">
        <v>300000</v>
      </c>
      <c r="E7" s="6" t="s">
        <v>10</v>
      </c>
      <c r="F7" s="6" t="s">
        <v>11</v>
      </c>
    </row>
    <row r="8" spans="1:10" x14ac:dyDescent="0.2">
      <c r="A8" s="6">
        <v>61583062725</v>
      </c>
      <c r="B8" s="6" t="s">
        <v>20</v>
      </c>
      <c r="C8" s="7">
        <v>758552254</v>
      </c>
      <c r="D8" s="19">
        <v>200000</v>
      </c>
      <c r="E8" s="6" t="s">
        <v>14</v>
      </c>
      <c r="F8" s="6" t="s">
        <v>21</v>
      </c>
    </row>
    <row r="9" spans="1:10" x14ac:dyDescent="0.2">
      <c r="A9" s="6">
        <v>61914424339</v>
      </c>
      <c r="B9" s="6" t="s">
        <v>9</v>
      </c>
      <c r="C9" s="7">
        <v>758552254</v>
      </c>
      <c r="D9" s="19">
        <v>100000</v>
      </c>
      <c r="E9" s="6" t="s">
        <v>10</v>
      </c>
      <c r="F9" s="6" t="s">
        <v>22</v>
      </c>
    </row>
    <row r="10" spans="1:10" x14ac:dyDescent="0.2">
      <c r="A10" s="6">
        <v>13661122110</v>
      </c>
      <c r="B10" s="6" t="s">
        <v>23</v>
      </c>
      <c r="C10" s="7">
        <v>774110201</v>
      </c>
      <c r="D10" s="19">
        <v>50000</v>
      </c>
      <c r="E10" s="6" t="s">
        <v>14</v>
      </c>
      <c r="F10" s="6" t="s">
        <v>24</v>
      </c>
    </row>
    <row r="11" spans="1:10" x14ac:dyDescent="0.2">
      <c r="A11" s="6">
        <v>12965581262</v>
      </c>
      <c r="B11" s="6" t="s">
        <v>25</v>
      </c>
      <c r="C11" s="7">
        <v>774533291</v>
      </c>
      <c r="D11" s="19">
        <v>220000</v>
      </c>
      <c r="E11" s="6" t="s">
        <v>10</v>
      </c>
      <c r="F11" s="6" t="s">
        <v>26</v>
      </c>
    </row>
    <row r="12" spans="1:10" x14ac:dyDescent="0.2">
      <c r="A12" s="6">
        <v>13394849054</v>
      </c>
      <c r="B12" s="6" t="s">
        <v>27</v>
      </c>
      <c r="C12" s="8">
        <v>776663350</v>
      </c>
      <c r="D12" s="19">
        <v>50000</v>
      </c>
      <c r="E12" s="6" t="s">
        <v>14</v>
      </c>
      <c r="F12" s="6" t="s">
        <v>28</v>
      </c>
    </row>
    <row r="13" spans="1:10" x14ac:dyDescent="0.2">
      <c r="A13" s="6">
        <v>13394913786</v>
      </c>
      <c r="B13" s="6" t="s">
        <v>29</v>
      </c>
      <c r="C13" s="7">
        <v>782119866</v>
      </c>
      <c r="D13" s="19">
        <v>70000</v>
      </c>
      <c r="E13" s="6" t="s">
        <v>17</v>
      </c>
      <c r="F13" s="6" t="s">
        <v>28</v>
      </c>
    </row>
    <row r="14" spans="1:10" x14ac:dyDescent="0.2">
      <c r="B14" s="6" t="s">
        <v>30</v>
      </c>
      <c r="C14" s="7">
        <v>701494831</v>
      </c>
      <c r="D14" s="19">
        <v>50000</v>
      </c>
      <c r="E14" s="6" t="s">
        <v>14</v>
      </c>
      <c r="F14" s="6" t="s">
        <v>31</v>
      </c>
      <c r="J14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4.42578125" defaultRowHeight="15.75" customHeight="1" x14ac:dyDescent="0.2"/>
  <cols>
    <col min="1" max="1" width="26.28515625" customWidth="1"/>
    <col min="4" max="4" width="60.140625" customWidth="1"/>
    <col min="7" max="7" width="19.85546875" customWidth="1"/>
  </cols>
  <sheetData>
    <row r="1" spans="1:6" x14ac:dyDescent="0.2">
      <c r="A1" s="9" t="s">
        <v>32</v>
      </c>
      <c r="B1" s="9" t="s">
        <v>33</v>
      </c>
      <c r="C1" s="9" t="s">
        <v>34</v>
      </c>
      <c r="E1" s="9" t="s">
        <v>35</v>
      </c>
      <c r="F1" s="5"/>
    </row>
    <row r="2" spans="1:6" x14ac:dyDescent="0.2">
      <c r="A2" s="6" t="s">
        <v>36</v>
      </c>
      <c r="B2" s="10">
        <v>1</v>
      </c>
      <c r="C2" s="6" t="s">
        <v>37</v>
      </c>
      <c r="E2" s="6" t="s">
        <v>38</v>
      </c>
      <c r="F2" s="6">
        <v>3531.09</v>
      </c>
    </row>
    <row r="3" spans="1:6" x14ac:dyDescent="0.2">
      <c r="A3" s="6" t="s">
        <v>39</v>
      </c>
      <c r="B3" s="10">
        <v>15</v>
      </c>
      <c r="C3" s="6" t="s">
        <v>37</v>
      </c>
    </row>
    <row r="4" spans="1:6" x14ac:dyDescent="0.2">
      <c r="A4" s="6" t="s">
        <v>40</v>
      </c>
    </row>
    <row r="5" spans="1:6" x14ac:dyDescent="0.2">
      <c r="A5" s="6" t="s">
        <v>41</v>
      </c>
      <c r="B5" s="11">
        <v>0.2</v>
      </c>
      <c r="C5" s="6" t="s">
        <v>42</v>
      </c>
    </row>
    <row r="6" spans="1:6" x14ac:dyDescent="0.2">
      <c r="A6" s="6" t="s">
        <v>43</v>
      </c>
      <c r="B6" s="11">
        <v>0.03</v>
      </c>
      <c r="C6" s="6" t="s">
        <v>42</v>
      </c>
    </row>
    <row r="10" spans="1:6" x14ac:dyDescent="0.2">
      <c r="A10" s="9" t="s">
        <v>32</v>
      </c>
      <c r="B10" s="9" t="s">
        <v>33</v>
      </c>
      <c r="C10" s="9" t="s">
        <v>44</v>
      </c>
      <c r="D10" s="9" t="s">
        <v>45</v>
      </c>
    </row>
    <row r="11" spans="1:6" x14ac:dyDescent="0.2">
      <c r="A11" s="2" t="s">
        <v>46</v>
      </c>
      <c r="B11" s="12"/>
      <c r="C11" s="6" t="s">
        <v>47</v>
      </c>
      <c r="D11" s="6" t="s">
        <v>48</v>
      </c>
    </row>
    <row r="12" spans="1:6" x14ac:dyDescent="0.2">
      <c r="A12" s="2" t="s">
        <v>49</v>
      </c>
      <c r="B12" s="12"/>
      <c r="C12" s="6" t="s">
        <v>47</v>
      </c>
      <c r="D12" s="6" t="s">
        <v>50</v>
      </c>
    </row>
    <row r="13" spans="1:6" x14ac:dyDescent="0.2">
      <c r="A13" s="2" t="s">
        <v>51</v>
      </c>
      <c r="B13" s="13"/>
    </row>
    <row r="14" spans="1:6" x14ac:dyDescent="0.2">
      <c r="A14" s="14" t="s">
        <v>52</v>
      </c>
      <c r="B14" s="15">
        <f>SUMIF(DorothyNamuyenje!E:E,"kanzu",DorothyNamuyenje!D:D)/$F$2</f>
        <v>379.48622096859606</v>
      </c>
      <c r="C14" s="14" t="s">
        <v>37</v>
      </c>
      <c r="D14" s="6" t="s">
        <v>53</v>
      </c>
    </row>
    <row r="15" spans="1:6" x14ac:dyDescent="0.2">
      <c r="A15" s="14" t="s">
        <v>54</v>
      </c>
      <c r="B15" s="15">
        <f>B14*$B$6</f>
        <v>11.384586629057882</v>
      </c>
      <c r="C15" s="14" t="s">
        <v>37</v>
      </c>
      <c r="D15" s="6" t="s">
        <v>55</v>
      </c>
    </row>
    <row r="16" spans="1:6" x14ac:dyDescent="0.2">
      <c r="A16" s="14" t="s">
        <v>56</v>
      </c>
      <c r="B16" s="15">
        <f>B14-B15</f>
        <v>368.10163433953818</v>
      </c>
      <c r="C16" s="14" t="s">
        <v>37</v>
      </c>
      <c r="D16" s="6" t="s">
        <v>57</v>
      </c>
    </row>
    <row r="17" spans="1:4" x14ac:dyDescent="0.2">
      <c r="A17" s="2" t="s">
        <v>58</v>
      </c>
      <c r="B17" s="13"/>
    </row>
    <row r="18" spans="1:4" x14ac:dyDescent="0.2">
      <c r="A18" s="14" t="s">
        <v>52</v>
      </c>
      <c r="B18" s="15">
        <f>SUMIF(DorothyNamuyenje!E:E,"busulu",DorothyNamuyenje!D:D)/$F$2</f>
        <v>127.43940256408078</v>
      </c>
      <c r="C18" s="14" t="s">
        <v>37</v>
      </c>
      <c r="D18" s="6" t="s">
        <v>53</v>
      </c>
    </row>
    <row r="19" spans="1:4" x14ac:dyDescent="0.2">
      <c r="A19" s="14" t="s">
        <v>54</v>
      </c>
      <c r="B19" s="15">
        <f>B18*$B$5</f>
        <v>25.487880512816158</v>
      </c>
      <c r="C19" s="14" t="s">
        <v>37</v>
      </c>
      <c r="D19" s="6" t="s">
        <v>55</v>
      </c>
    </row>
    <row r="20" spans="1:4" x14ac:dyDescent="0.2">
      <c r="A20" s="16" t="s">
        <v>56</v>
      </c>
      <c r="B20" s="17">
        <f>B18-B19</f>
        <v>101.95152205126462</v>
      </c>
      <c r="C20" s="16" t="s">
        <v>37</v>
      </c>
      <c r="D20" s="3" t="s">
        <v>57</v>
      </c>
    </row>
    <row r="21" spans="1:4" x14ac:dyDescent="0.2">
      <c r="A21" s="2" t="s">
        <v>59</v>
      </c>
      <c r="B21" s="18">
        <f>B3*B12</f>
        <v>0</v>
      </c>
      <c r="C21" s="14" t="s">
        <v>37</v>
      </c>
    </row>
    <row r="22" spans="1:4" x14ac:dyDescent="0.2">
      <c r="A22" s="2" t="s">
        <v>60</v>
      </c>
      <c r="B22" s="18">
        <f t="shared" ref="B22:B23" si="0">B15+B19</f>
        <v>36.87246714187404</v>
      </c>
      <c r="C22" s="14" t="s">
        <v>37</v>
      </c>
    </row>
    <row r="23" spans="1:4" x14ac:dyDescent="0.2">
      <c r="A23" s="2" t="s">
        <v>61</v>
      </c>
      <c r="B23" s="18">
        <f t="shared" si="0"/>
        <v>470.05315639080277</v>
      </c>
      <c r="C23" s="14" t="s">
        <v>37</v>
      </c>
    </row>
    <row r="24" spans="1:4" x14ac:dyDescent="0.2">
      <c r="A24" s="2" t="s">
        <v>62</v>
      </c>
      <c r="B24" s="18">
        <f>MAX(B21-B14-B18,0)</f>
        <v>0</v>
      </c>
      <c r="C24" s="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1"/>
  <sheetViews>
    <sheetView workbookViewId="0">
      <selection activeCell="D2" sqref="D2:D4"/>
    </sheetView>
  </sheetViews>
  <sheetFormatPr defaultColWidth="14.42578125" defaultRowHeight="15.75" customHeight="1" x14ac:dyDescent="0.2"/>
  <cols>
    <col min="2" max="2" width="22.85546875" customWidth="1"/>
    <col min="3" max="3" width="17.85546875" customWidth="1"/>
    <col min="7" max="7" width="16.7109375" customWidth="1"/>
    <col min="8" max="10" width="17.7109375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</row>
    <row r="2" spans="1:10" x14ac:dyDescent="0.2">
      <c r="A2" s="6">
        <v>61968050301</v>
      </c>
      <c r="B2" s="6" t="s">
        <v>63</v>
      </c>
      <c r="C2" s="8">
        <v>779493933</v>
      </c>
      <c r="D2" s="19">
        <v>50000</v>
      </c>
      <c r="E2" s="6" t="s">
        <v>10</v>
      </c>
      <c r="F2" s="6" t="s">
        <v>64</v>
      </c>
    </row>
    <row r="3" spans="1:10" x14ac:dyDescent="0.2">
      <c r="B3" s="6" t="s">
        <v>65</v>
      </c>
      <c r="C3" s="7">
        <v>772690197</v>
      </c>
      <c r="D3" s="19"/>
      <c r="E3" s="6" t="s">
        <v>10</v>
      </c>
      <c r="F3" s="6" t="s">
        <v>66</v>
      </c>
    </row>
    <row r="4" spans="1:10" x14ac:dyDescent="0.2">
      <c r="A4" s="6">
        <v>61977701439</v>
      </c>
      <c r="B4" s="6" t="s">
        <v>67</v>
      </c>
      <c r="C4" s="7">
        <v>704151207</v>
      </c>
      <c r="D4" s="19">
        <v>150000</v>
      </c>
      <c r="E4" s="6" t="s">
        <v>10</v>
      </c>
      <c r="F4" s="6" t="s">
        <v>64</v>
      </c>
    </row>
    <row r="5" spans="1:10" x14ac:dyDescent="0.2">
      <c r="C5" s="7"/>
      <c r="D5" s="19"/>
    </row>
    <row r="6" spans="1:10" x14ac:dyDescent="0.2">
      <c r="C6" s="7"/>
      <c r="D6" s="19"/>
    </row>
    <row r="7" spans="1:10" x14ac:dyDescent="0.2">
      <c r="C7" s="7"/>
      <c r="D7" s="19"/>
    </row>
    <row r="8" spans="1:10" x14ac:dyDescent="0.2">
      <c r="C8" s="7"/>
      <c r="D8" s="19"/>
    </row>
    <row r="9" spans="1:10" x14ac:dyDescent="0.2">
      <c r="C9" s="7"/>
      <c r="D9" s="19"/>
    </row>
    <row r="10" spans="1:10" x14ac:dyDescent="0.2">
      <c r="C10" s="7"/>
      <c r="D10" s="19"/>
    </row>
    <row r="11" spans="1:10" x14ac:dyDescent="0.2">
      <c r="C11" s="7"/>
      <c r="D1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4"/>
  <sheetViews>
    <sheetView workbookViewId="0"/>
  </sheetViews>
  <sheetFormatPr defaultColWidth="14.42578125" defaultRowHeight="15.75" customHeight="1" x14ac:dyDescent="0.2"/>
  <cols>
    <col min="1" max="1" width="26.28515625" customWidth="1"/>
    <col min="4" max="4" width="60.140625" customWidth="1"/>
    <col min="7" max="7" width="19.85546875" customWidth="1"/>
  </cols>
  <sheetData>
    <row r="1" spans="1:6" x14ac:dyDescent="0.2">
      <c r="A1" s="9" t="s">
        <v>32</v>
      </c>
      <c r="B1" s="9" t="s">
        <v>33</v>
      </c>
      <c r="C1" s="9" t="s">
        <v>34</v>
      </c>
      <c r="E1" s="9" t="s">
        <v>35</v>
      </c>
      <c r="F1" s="5"/>
    </row>
    <row r="2" spans="1:6" x14ac:dyDescent="0.2">
      <c r="A2" s="6" t="s">
        <v>36</v>
      </c>
      <c r="B2" s="10">
        <v>1</v>
      </c>
      <c r="C2" s="6" t="s">
        <v>37</v>
      </c>
      <c r="E2" s="6" t="s">
        <v>38</v>
      </c>
      <c r="F2" s="6">
        <v>3531.09</v>
      </c>
    </row>
    <row r="3" spans="1:6" x14ac:dyDescent="0.2">
      <c r="A3" s="6" t="s">
        <v>39</v>
      </c>
      <c r="B3" s="10">
        <v>20</v>
      </c>
      <c r="C3" s="6" t="s">
        <v>37</v>
      </c>
    </row>
    <row r="4" spans="1:6" x14ac:dyDescent="0.2">
      <c r="A4" s="6" t="s">
        <v>40</v>
      </c>
    </row>
    <row r="5" spans="1:6" x14ac:dyDescent="0.2">
      <c r="A5" s="6" t="s">
        <v>41</v>
      </c>
      <c r="B5" s="11">
        <v>0.1</v>
      </c>
      <c r="C5" s="6" t="s">
        <v>42</v>
      </c>
    </row>
    <row r="6" spans="1:6" x14ac:dyDescent="0.2">
      <c r="A6" s="6" t="s">
        <v>43</v>
      </c>
      <c r="B6" s="11">
        <v>0.03</v>
      </c>
      <c r="C6" s="6" t="s">
        <v>42</v>
      </c>
    </row>
    <row r="10" spans="1:6" x14ac:dyDescent="0.2">
      <c r="A10" s="9" t="s">
        <v>32</v>
      </c>
      <c r="B10" s="9" t="s">
        <v>33</v>
      </c>
      <c r="C10" s="9" t="s">
        <v>44</v>
      </c>
      <c r="D10" s="9" t="s">
        <v>45</v>
      </c>
    </row>
    <row r="11" spans="1:6" x14ac:dyDescent="0.2">
      <c r="A11" s="2" t="s">
        <v>46</v>
      </c>
      <c r="B11" s="12"/>
      <c r="C11" s="6" t="s">
        <v>47</v>
      </c>
      <c r="D11" s="6" t="s">
        <v>48</v>
      </c>
    </row>
    <row r="12" spans="1:6" x14ac:dyDescent="0.2">
      <c r="A12" s="2" t="s">
        <v>49</v>
      </c>
      <c r="B12" s="12"/>
      <c r="C12" s="6" t="s">
        <v>47</v>
      </c>
      <c r="D12" s="6" t="s">
        <v>50</v>
      </c>
    </row>
    <row r="13" spans="1:6" x14ac:dyDescent="0.2">
      <c r="A13" s="2" t="s">
        <v>51</v>
      </c>
      <c r="B13" s="13"/>
    </row>
    <row r="14" spans="1:6" x14ac:dyDescent="0.2">
      <c r="A14" s="14" t="s">
        <v>52</v>
      </c>
      <c r="B14" s="15">
        <f>SUMIF(ElizabethNabuti!E:E,"kanzu",ElizabethNabuti!D:D)/$F$2</f>
        <v>56.639734472924786</v>
      </c>
      <c r="C14" s="14" t="s">
        <v>37</v>
      </c>
      <c r="D14" s="6" t="s">
        <v>53</v>
      </c>
    </row>
    <row r="15" spans="1:6" x14ac:dyDescent="0.2">
      <c r="A15" s="14" t="s">
        <v>54</v>
      </c>
      <c r="B15" s="15">
        <f>B14*$B$6</f>
        <v>1.6991920341877436</v>
      </c>
      <c r="C15" s="14" t="s">
        <v>37</v>
      </c>
      <c r="D15" s="6" t="s">
        <v>55</v>
      </c>
    </row>
    <row r="16" spans="1:6" x14ac:dyDescent="0.2">
      <c r="A16" s="14" t="s">
        <v>56</v>
      </c>
      <c r="B16" s="15">
        <f>B14-B15</f>
        <v>54.94054243873704</v>
      </c>
      <c r="C16" s="14" t="s">
        <v>37</v>
      </c>
      <c r="D16" s="6" t="s">
        <v>57</v>
      </c>
    </row>
    <row r="17" spans="1:4" x14ac:dyDescent="0.2">
      <c r="A17" s="2" t="s">
        <v>58</v>
      </c>
      <c r="B17" s="13"/>
    </row>
    <row r="18" spans="1:4" x14ac:dyDescent="0.2">
      <c r="A18" s="14" t="s">
        <v>52</v>
      </c>
      <c r="B18" s="15">
        <f>SUMIF(ElizabethNabuti!E:E,"busulu",ElizabethNabuti!D:D)/$F$2</f>
        <v>0</v>
      </c>
      <c r="C18" s="14" t="s">
        <v>37</v>
      </c>
      <c r="D18" s="6" t="s">
        <v>53</v>
      </c>
    </row>
    <row r="19" spans="1:4" x14ac:dyDescent="0.2">
      <c r="A19" s="14" t="s">
        <v>54</v>
      </c>
      <c r="B19" s="15">
        <f>B18*$B$5</f>
        <v>0</v>
      </c>
      <c r="C19" s="14" t="s">
        <v>37</v>
      </c>
      <c r="D19" s="6" t="s">
        <v>55</v>
      </c>
    </row>
    <row r="20" spans="1:4" x14ac:dyDescent="0.2">
      <c r="A20" s="16" t="s">
        <v>56</v>
      </c>
      <c r="B20" s="17">
        <f>B18-B19</f>
        <v>0</v>
      </c>
      <c r="C20" s="16" t="s">
        <v>37</v>
      </c>
      <c r="D20" s="3" t="s">
        <v>57</v>
      </c>
    </row>
    <row r="21" spans="1:4" x14ac:dyDescent="0.2">
      <c r="A21" s="2" t="s">
        <v>59</v>
      </c>
      <c r="B21" s="18">
        <f>B3*B12</f>
        <v>0</v>
      </c>
      <c r="C21" s="14" t="s">
        <v>37</v>
      </c>
    </row>
    <row r="22" spans="1:4" x14ac:dyDescent="0.2">
      <c r="A22" s="2" t="s">
        <v>60</v>
      </c>
      <c r="B22" s="18">
        <f t="shared" ref="B22:B23" si="0">B15+B19</f>
        <v>1.6991920341877436</v>
      </c>
      <c r="C22" s="14" t="s">
        <v>37</v>
      </c>
    </row>
    <row r="23" spans="1:4" x14ac:dyDescent="0.2">
      <c r="A23" s="2" t="s">
        <v>61</v>
      </c>
      <c r="B23" s="18">
        <f t="shared" si="0"/>
        <v>54.94054243873704</v>
      </c>
      <c r="C23" s="14" t="s">
        <v>37</v>
      </c>
    </row>
    <row r="24" spans="1:4" x14ac:dyDescent="0.2">
      <c r="A24" s="2" t="s">
        <v>62</v>
      </c>
      <c r="B24" s="18">
        <f>MAX(B21-B14-B18,0)</f>
        <v>0</v>
      </c>
      <c r="C24" s="1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1"/>
  <sheetViews>
    <sheetView tabSelected="1" workbookViewId="0">
      <selection activeCell="D2" sqref="D2:D6"/>
    </sheetView>
  </sheetViews>
  <sheetFormatPr defaultColWidth="14.42578125" defaultRowHeight="15.75" customHeight="1" x14ac:dyDescent="0.2"/>
  <cols>
    <col min="2" max="2" width="22.85546875" customWidth="1"/>
    <col min="3" max="3" width="17.85546875" customWidth="1"/>
    <col min="7" max="7" width="16.7109375" customWidth="1"/>
    <col min="8" max="10" width="17.7109375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68</v>
      </c>
      <c r="H1" s="9" t="s">
        <v>8</v>
      </c>
      <c r="J1" s="2"/>
    </row>
    <row r="2" spans="1:10" x14ac:dyDescent="0.2">
      <c r="A2" s="6">
        <v>13739489431</v>
      </c>
      <c r="B2" s="6" t="s">
        <v>69</v>
      </c>
      <c r="C2" s="8">
        <v>772631014</v>
      </c>
      <c r="D2" s="19">
        <v>150000</v>
      </c>
      <c r="E2" s="6" t="s">
        <v>70</v>
      </c>
      <c r="F2" s="6" t="s">
        <v>71</v>
      </c>
    </row>
    <row r="3" spans="1:10" x14ac:dyDescent="0.2">
      <c r="A3" s="6">
        <v>61583062725</v>
      </c>
      <c r="B3" s="6" t="s">
        <v>72</v>
      </c>
      <c r="C3" s="7">
        <v>774410861</v>
      </c>
      <c r="D3" s="19">
        <v>200000</v>
      </c>
      <c r="E3" s="6" t="s">
        <v>70</v>
      </c>
      <c r="F3" s="6" t="s">
        <v>73</v>
      </c>
    </row>
    <row r="4" spans="1:10" x14ac:dyDescent="0.2">
      <c r="A4" s="6">
        <v>61281538434</v>
      </c>
      <c r="B4" s="6" t="s">
        <v>74</v>
      </c>
      <c r="C4" s="7">
        <v>701362523</v>
      </c>
      <c r="D4" s="19">
        <v>50000</v>
      </c>
      <c r="E4" s="6" t="s">
        <v>70</v>
      </c>
      <c r="F4" s="6" t="s">
        <v>75</v>
      </c>
    </row>
    <row r="5" spans="1:10" x14ac:dyDescent="0.2">
      <c r="A5" s="6">
        <v>62146183597</v>
      </c>
      <c r="B5" s="6" t="s">
        <v>76</v>
      </c>
      <c r="C5" s="7">
        <v>700244375</v>
      </c>
      <c r="D5" s="19">
        <v>50000</v>
      </c>
      <c r="E5" s="6" t="s">
        <v>70</v>
      </c>
      <c r="F5" s="6" t="s">
        <v>77</v>
      </c>
    </row>
    <row r="6" spans="1:10" x14ac:dyDescent="0.2">
      <c r="A6" s="6">
        <v>13952838961</v>
      </c>
      <c r="B6" s="6" t="s">
        <v>69</v>
      </c>
      <c r="C6" s="8">
        <v>772631014</v>
      </c>
      <c r="D6" s="19">
        <v>150000</v>
      </c>
      <c r="E6" s="6" t="s">
        <v>70</v>
      </c>
      <c r="F6" s="6" t="s">
        <v>78</v>
      </c>
    </row>
    <row r="7" spans="1:10" x14ac:dyDescent="0.2">
      <c r="C7" s="7"/>
      <c r="D7" s="19"/>
    </row>
    <row r="8" spans="1:10" x14ac:dyDescent="0.2">
      <c r="C8" s="7"/>
      <c r="D8" s="19"/>
    </row>
    <row r="9" spans="1:10" x14ac:dyDescent="0.2">
      <c r="C9" s="7"/>
      <c r="D9" s="19"/>
    </row>
    <row r="10" spans="1:10" x14ac:dyDescent="0.2">
      <c r="C10" s="7"/>
      <c r="D10" s="19"/>
    </row>
    <row r="11" spans="1:10" x14ac:dyDescent="0.2">
      <c r="C11" s="7"/>
      <c r="D1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4.42578125" defaultRowHeight="15.75" customHeight="1" x14ac:dyDescent="0.2"/>
  <cols>
    <col min="1" max="1" width="26.28515625" customWidth="1"/>
    <col min="4" max="4" width="60.140625" customWidth="1"/>
    <col min="7" max="7" width="19.85546875" customWidth="1"/>
  </cols>
  <sheetData>
    <row r="1" spans="1:6" x14ac:dyDescent="0.2">
      <c r="A1" s="9" t="s">
        <v>32</v>
      </c>
      <c r="B1" s="9" t="s">
        <v>33</v>
      </c>
      <c r="C1" s="9" t="s">
        <v>34</v>
      </c>
      <c r="E1" s="9" t="s">
        <v>35</v>
      </c>
      <c r="F1" s="5"/>
    </row>
    <row r="2" spans="1:6" x14ac:dyDescent="0.2">
      <c r="A2" s="6" t="s">
        <v>36</v>
      </c>
      <c r="B2" s="10">
        <v>0</v>
      </c>
      <c r="C2" s="6" t="s">
        <v>37</v>
      </c>
      <c r="E2" s="6" t="s">
        <v>38</v>
      </c>
      <c r="F2" s="6">
        <v>3531.09</v>
      </c>
    </row>
    <row r="3" spans="1:6" x14ac:dyDescent="0.2">
      <c r="A3" s="6" t="s">
        <v>39</v>
      </c>
      <c r="B3" s="10">
        <v>0</v>
      </c>
      <c r="C3" s="6" t="s">
        <v>37</v>
      </c>
    </row>
    <row r="4" spans="1:6" x14ac:dyDescent="0.2">
      <c r="A4" s="6" t="s">
        <v>40</v>
      </c>
    </row>
    <row r="5" spans="1:6" x14ac:dyDescent="0.2">
      <c r="A5" s="6" t="s">
        <v>79</v>
      </c>
      <c r="B5" s="11">
        <v>0.05</v>
      </c>
      <c r="C5" s="6" t="s">
        <v>42</v>
      </c>
    </row>
    <row r="6" spans="1:6" x14ac:dyDescent="0.2">
      <c r="A6" s="6" t="s">
        <v>43</v>
      </c>
      <c r="B6" s="11">
        <v>0.03</v>
      </c>
      <c r="C6" s="6" t="s">
        <v>42</v>
      </c>
    </row>
    <row r="10" spans="1:6" x14ac:dyDescent="0.2">
      <c r="A10" s="9" t="s">
        <v>32</v>
      </c>
      <c r="B10" s="9" t="s">
        <v>33</v>
      </c>
      <c r="C10" s="9" t="s">
        <v>44</v>
      </c>
      <c r="D10" s="9" t="s">
        <v>45</v>
      </c>
    </row>
    <row r="11" spans="1:6" x14ac:dyDescent="0.2">
      <c r="A11" s="2" t="s">
        <v>51</v>
      </c>
      <c r="B11" s="13"/>
    </row>
    <row r="12" spans="1:6" x14ac:dyDescent="0.2">
      <c r="A12" s="14" t="s">
        <v>52</v>
      </c>
      <c r="B12" s="15">
        <f>SUMIF(ElizabethKibooba!E:E,"kanzu",ElizabethKibooba!D:D)/$F$2</f>
        <v>0</v>
      </c>
      <c r="C12" s="14" t="s">
        <v>37</v>
      </c>
      <c r="D12" s="6" t="s">
        <v>53</v>
      </c>
    </row>
    <row r="13" spans="1:6" x14ac:dyDescent="0.2">
      <c r="A13" s="14" t="s">
        <v>54</v>
      </c>
      <c r="B13" s="15">
        <f>B12*$B$6</f>
        <v>0</v>
      </c>
      <c r="C13" s="14" t="s">
        <v>37</v>
      </c>
      <c r="D13" s="6" t="s">
        <v>55</v>
      </c>
    </row>
    <row r="14" spans="1:6" x14ac:dyDescent="0.2">
      <c r="A14" s="14" t="s">
        <v>56</v>
      </c>
      <c r="B14" s="15">
        <f>B12-B13</f>
        <v>0</v>
      </c>
      <c r="C14" s="14" t="s">
        <v>37</v>
      </c>
      <c r="D14" s="6" t="s">
        <v>57</v>
      </c>
    </row>
    <row r="15" spans="1:6" x14ac:dyDescent="0.2">
      <c r="A15" s="2" t="s">
        <v>80</v>
      </c>
      <c r="B15" s="13"/>
    </row>
    <row r="16" spans="1:6" x14ac:dyDescent="0.2">
      <c r="A16" s="14" t="s">
        <v>52</v>
      </c>
      <c r="B16" s="15">
        <f>SUMIF(ElizabethKibooba!E:E,"rent",ElizabethKibooba!D:D)/$F$2</f>
        <v>169.91920341877437</v>
      </c>
      <c r="C16" s="14" t="s">
        <v>37</v>
      </c>
      <c r="D16" s="6" t="s">
        <v>53</v>
      </c>
    </row>
    <row r="17" spans="1:4" x14ac:dyDescent="0.2">
      <c r="A17" s="14" t="s">
        <v>54</v>
      </c>
      <c r="B17" s="15">
        <f>B16*$B$5</f>
        <v>8.4959601709387194</v>
      </c>
      <c r="C17" s="14" t="s">
        <v>37</v>
      </c>
      <c r="D17" s="6" t="s">
        <v>55</v>
      </c>
    </row>
    <row r="18" spans="1:4" x14ac:dyDescent="0.2">
      <c r="A18" s="16" t="s">
        <v>56</v>
      </c>
      <c r="B18" s="17">
        <f>B16-B17</f>
        <v>161.42324324783564</v>
      </c>
      <c r="C18" s="16" t="s">
        <v>37</v>
      </c>
      <c r="D18" s="3" t="s">
        <v>57</v>
      </c>
    </row>
    <row r="19" spans="1:4" x14ac:dyDescent="0.2">
      <c r="A19" s="2" t="s">
        <v>59</v>
      </c>
      <c r="B19" s="10">
        <v>0</v>
      </c>
      <c r="C19" s="14" t="s">
        <v>37</v>
      </c>
    </row>
    <row r="20" spans="1:4" x14ac:dyDescent="0.2">
      <c r="A20" s="2" t="s">
        <v>60</v>
      </c>
      <c r="B20" s="18">
        <f t="shared" ref="B20:B21" si="0">B13+B17</f>
        <v>8.4959601709387194</v>
      </c>
      <c r="C20" s="14" t="s">
        <v>37</v>
      </c>
    </row>
    <row r="21" spans="1:4" x14ac:dyDescent="0.2">
      <c r="A21" s="2" t="s">
        <v>61</v>
      </c>
      <c r="B21" s="18">
        <f t="shared" si="0"/>
        <v>161.42324324783564</v>
      </c>
      <c r="C21" s="14" t="s">
        <v>37</v>
      </c>
    </row>
    <row r="22" spans="1:4" x14ac:dyDescent="0.2">
      <c r="A22" s="2" t="s">
        <v>62</v>
      </c>
      <c r="B22" s="18">
        <f>MAX(B19-B12-B16,0)</f>
        <v>0</v>
      </c>
      <c r="C22" s="1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DorothyNamuyenje</vt:lpstr>
      <vt:lpstr>DorothyDetails</vt:lpstr>
      <vt:lpstr>ElizabethNabuti</vt:lpstr>
      <vt:lpstr>ElizabethNabutiDetails</vt:lpstr>
      <vt:lpstr>ElizabethKibooba</vt:lpstr>
      <vt:lpstr>ElizabethKiboobaDetails</vt:lpstr>
      <vt:lpstr>Sarah</vt:lpstr>
      <vt:lpstr>Uassigned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Obote1</cp:lastModifiedBy>
  <dcterms:modified xsi:type="dcterms:W3CDTF">2021-11-09T09:46:08Z</dcterms:modified>
</cp:coreProperties>
</file>